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calcChain.xml" ContentType="application/vnd.openxmlformats-officedocument.spreadsheetml.calcChain+xml"/>
  <Override PartName="/xl/sharedStrings.xml" ContentType="application/vnd.openxmlformats-officedocument.spreadsheetml.sharedStrings+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officeDocument/2006/relationships/extended-properties" Target="docProps/app.xml" /><Relationship Id="rId3" Type="http://schemas.openxmlformats.org/package/2006/relationships/metadata/core-properties" Target="docProps/core.xml" /></Relationships>
</file>

<file path=xl/workbook.xml><?xml version="1.0" encoding="utf-8"?>
<workbook xmlns:r="http://schemas.openxmlformats.org/officeDocument/2006/relationships" xmlns:x15="http://schemas.microsoft.com/office/spreadsheetml/2010/11/main" xmlns="http://schemas.openxmlformats.org/spreadsheetml/2006/main">
  <fileVersion rupBuild="20314"/>
  <fileSharing userName="Bc. Jakub Svancár"/>
  <workbookPr defaultThemeVersion="124226"/>
  <bookViews>
    <workbookView xWindow="32760" yWindow="32760" windowWidth="28800" windowHeight="11625"/>
  </bookViews>
  <sheets>
    <sheet name="Rekapitulace stavby" sheetId="4" r:id="rId1"/>
    <sheet name="20220609-1B - Dodávka IT vybave" sheetId="3" r:id="rId2"/>
    <sheet name="Pokyny pro vyplnění" sheetId="2" r:id="rId3"/>
  </sheets>
  <definedNames>
    <definedName name="Items">'20220609-1B - Dodávka IT vybave'!#REF!</definedName>
    <definedName name="_xlnm.Print_Area" localSheetId="0">'Rekapitulace stavby'!$D$4:$AO$72,'Rekapitulace stavby'!$C$78:$AQ$92</definedName>
    <definedName name="_xlnm.Print_Titles" localSheetId="0">'Rekapitulace stavby'!88:88</definedName>
    <definedName name="_xlnm._FilterDatabase" localSheetId="1" hidden="1">'20220609-1B - Dodávka IT vybave'!$C$86:$K$87</definedName>
    <definedName name="_xlnm.Print_Area" localSheetId="1">'20220609-1B - Dodávka IT vybave'!$C$4:$J$68,'20220609-1B - Dodávka IT vybave'!$C$74:$K$195</definedName>
    <definedName name="_xlnm.Print_Titles" localSheetId="1">'20220609-1B - Dodávka IT vybave'!$86:$86</definedName>
    <definedName name="_xlnm.Print_Area" localSheetId="2">'Pokyny pro vyplnění'!$B$2:$K$71,'Pokyny pro vyplnění'!$B$74:$K$118,'Pokyny pro vyplnění'!$B$121:$K$161,'Pokyny pro vyplnění'!$B$164:$K$219</definedName>
  </definedNames>
  <calcPr/>
</workbook>
</file>

<file path=xl/calcChain.xml><?xml version="1.0" encoding="utf-8"?>
<calcChain xmlns="http://schemas.openxmlformats.org/spreadsheetml/2006/main">
  <c i="3" l="1" r="BI194"/>
  <c r="BH194"/>
  <c r="BG194"/>
  <c r="BF194"/>
  <c r="T194"/>
  <c r="R194"/>
  <c r="P194"/>
  <c r="J194"/>
  <c r="BE194"/>
  <c r="BI192"/>
  <c r="BH192"/>
  <c r="BG192"/>
  <c r="BF192"/>
  <c r="T192"/>
  <c r="R192"/>
  <c r="P192"/>
  <c r="J192"/>
  <c r="BE192"/>
  <c r="BI190"/>
  <c r="BH190"/>
  <c r="BG190"/>
  <c r="BF190"/>
  <c r="T190"/>
  <c r="R190"/>
  <c r="P190"/>
  <c r="J190"/>
  <c r="BE190"/>
  <c r="BI188"/>
  <c r="BH188"/>
  <c r="BG188"/>
  <c r="BF188"/>
  <c r="T188"/>
  <c r="R188"/>
  <c r="P188"/>
  <c r="J188"/>
  <c r="BE188"/>
  <c r="BI186"/>
  <c r="BH186"/>
  <c r="BG186"/>
  <c r="BF186"/>
  <c r="T186"/>
  <c r="R186"/>
  <c r="P186"/>
  <c r="J186"/>
  <c r="BE186"/>
  <c r="BI184"/>
  <c r="BH184"/>
  <c r="BG184"/>
  <c r="BF184"/>
  <c r="T184"/>
  <c r="R184"/>
  <c r="P184"/>
  <c r="J184"/>
  <c r="BE184"/>
  <c r="BI182"/>
  <c r="BH182"/>
  <c r="BG182"/>
  <c r="BF182"/>
  <c r="T182"/>
  <c r="R182"/>
  <c r="P182"/>
  <c r="J182"/>
  <c r="BE182"/>
  <c r="BI180"/>
  <c r="BH180"/>
  <c r="BG180"/>
  <c r="BF180"/>
  <c r="T180"/>
  <c r="R180"/>
  <c r="P180"/>
  <c r="J180"/>
  <c r="BE180"/>
  <c r="BI178"/>
  <c r="BH178"/>
  <c r="BG178"/>
  <c r="BF178"/>
  <c r="T178"/>
  <c r="R178"/>
  <c r="P178"/>
  <c r="J178"/>
  <c r="BE178"/>
  <c r="BI176"/>
  <c r="BH176"/>
  <c r="BG176"/>
  <c r="BF176"/>
  <c r="T176"/>
  <c r="R176"/>
  <c r="P176"/>
  <c r="J176"/>
  <c r="BE176"/>
  <c r="BI174"/>
  <c r="BH174"/>
  <c r="BG174"/>
  <c r="BF174"/>
  <c r="T174"/>
  <c r="R174"/>
  <c r="P174"/>
  <c r="J174"/>
  <c r="BE174"/>
  <c r="BI172"/>
  <c r="BH172"/>
  <c r="BG172"/>
  <c r="BF172"/>
  <c r="T172"/>
  <c r="R172"/>
  <c r="P172"/>
  <c r="J172"/>
  <c r="BE172"/>
  <c r="BI170"/>
  <c r="BH170"/>
  <c r="BG170"/>
  <c r="BF170"/>
  <c r="T170"/>
  <c r="R170"/>
  <c r="P170"/>
  <c r="J170"/>
  <c r="BE170"/>
  <c r="BI168"/>
  <c r="BH168"/>
  <c r="BG168"/>
  <c r="BF168"/>
  <c r="T168"/>
  <c r="R168"/>
  <c r="P168"/>
  <c r="J168"/>
  <c r="BE168"/>
  <c r="BI166"/>
  <c r="BH166"/>
  <c r="BG166"/>
  <c r="BF166"/>
  <c r="T166"/>
  <c r="R166"/>
  <c r="P166"/>
  <c r="J166"/>
  <c r="BE166"/>
  <c r="BI164"/>
  <c r="BH164"/>
  <c r="BG164"/>
  <c r="BF164"/>
  <c r="T164"/>
  <c r="R164"/>
  <c r="P164"/>
  <c r="J164"/>
  <c r="BE164"/>
  <c r="BI162"/>
  <c r="BH162"/>
  <c r="BG162"/>
  <c r="BF162"/>
  <c r="T162"/>
  <c r="R162"/>
  <c r="P162"/>
  <c r="J162"/>
  <c r="BE162"/>
  <c r="BI160"/>
  <c r="BH160"/>
  <c r="BG160"/>
  <c r="BF160"/>
  <c r="T160"/>
  <c r="R160"/>
  <c r="P160"/>
  <c r="J160"/>
  <c r="BE160"/>
  <c r="BI158"/>
  <c r="BH158"/>
  <c r="BG158"/>
  <c r="BF158"/>
  <c r="T158"/>
  <c r="R158"/>
  <c r="P158"/>
  <c r="J158"/>
  <c r="BE158"/>
  <c r="BI156"/>
  <c r="BH156"/>
  <c r="BG156"/>
  <c r="BF156"/>
  <c r="T156"/>
  <c r="R156"/>
  <c r="P156"/>
  <c r="J156"/>
  <c r="BE156"/>
  <c r="BI154"/>
  <c r="BH154"/>
  <c r="BG154"/>
  <c r="BF154"/>
  <c r="T154"/>
  <c r="R154"/>
  <c r="P154"/>
  <c r="J154"/>
  <c r="BE154"/>
  <c r="BI152"/>
  <c r="BH152"/>
  <c r="BG152"/>
  <c r="BF152"/>
  <c r="T152"/>
  <c r="R152"/>
  <c r="P152"/>
  <c r="J152"/>
  <c r="BE152"/>
  <c r="BI150"/>
  <c r="BH150"/>
  <c r="BG150"/>
  <c r="BF150"/>
  <c r="T150"/>
  <c r="R150"/>
  <c r="P150"/>
  <c r="J150"/>
  <c r="BE150"/>
  <c r="BI148"/>
  <c r="BH148"/>
  <c r="BG148"/>
  <c r="BF148"/>
  <c r="T148"/>
  <c r="R148"/>
  <c r="P148"/>
  <c r="J148"/>
  <c r="BE148"/>
  <c r="BI146"/>
  <c r="BH146"/>
  <c r="BG146"/>
  <c r="BF146"/>
  <c r="T146"/>
  <c r="R146"/>
  <c r="P146"/>
  <c r="J146"/>
  <c r="BE146"/>
  <c r="BI144"/>
  <c r="BH144"/>
  <c r="BG144"/>
  <c r="BF144"/>
  <c r="T144"/>
  <c r="R144"/>
  <c r="P144"/>
  <c r="J144"/>
  <c r="BE144"/>
  <c r="BI142"/>
  <c r="BH142"/>
  <c r="BG142"/>
  <c r="BF142"/>
  <c r="T142"/>
  <c r="R142"/>
  <c r="P142"/>
  <c r="J142"/>
  <c r="BE142"/>
  <c r="BI140"/>
  <c r="BH140"/>
  <c r="BG140"/>
  <c r="BF140"/>
  <c r="T140"/>
  <c r="R140"/>
  <c r="P140"/>
  <c r="J140"/>
  <c r="BE140"/>
  <c r="BI138"/>
  <c r="BH138"/>
  <c r="BG138"/>
  <c r="BF138"/>
  <c r="T138"/>
  <c r="R138"/>
  <c r="P138"/>
  <c r="J138"/>
  <c r="BE138"/>
  <c r="BI136"/>
  <c r="BH136"/>
  <c r="BG136"/>
  <c r="BF136"/>
  <c r="T136"/>
  <c r="R136"/>
  <c r="P136"/>
  <c r="J136"/>
  <c r="BE136"/>
  <c r="BI134"/>
  <c r="BH134"/>
  <c r="BG134"/>
  <c r="BF134"/>
  <c r="T134"/>
  <c r="R134"/>
  <c r="P134"/>
  <c r="J134"/>
  <c r="BE134"/>
  <c r="BI132"/>
  <c r="BH132"/>
  <c r="BG132"/>
  <c r="BF132"/>
  <c r="T132"/>
  <c r="R132"/>
  <c r="P132"/>
  <c r="J132"/>
  <c r="BE132"/>
  <c r="BI130"/>
  <c r="BH130"/>
  <c r="BG130"/>
  <c r="BF130"/>
  <c r="T130"/>
  <c r="R130"/>
  <c r="P130"/>
  <c r="J130"/>
  <c r="BE130"/>
  <c r="BI128"/>
  <c r="BH128"/>
  <c r="BG128"/>
  <c r="BF128"/>
  <c r="T128"/>
  <c r="R128"/>
  <c r="P128"/>
  <c r="J128"/>
  <c r="BE128"/>
  <c r="BI126"/>
  <c r="BH126"/>
  <c r="BG126"/>
  <c r="BF126"/>
  <c r="T126"/>
  <c r="R126"/>
  <c r="P126"/>
  <c r="J126"/>
  <c r="BE126"/>
  <c r="BI124"/>
  <c r="BH124"/>
  <c r="BG124"/>
  <c r="BF124"/>
  <c r="T124"/>
  <c r="R124"/>
  <c r="P124"/>
  <c r="J124"/>
  <c r="BE124"/>
  <c r="BI122"/>
  <c r="BH122"/>
  <c r="BG122"/>
  <c r="BF122"/>
  <c r="T122"/>
  <c r="R122"/>
  <c r="P122"/>
  <c r="J122"/>
  <c r="BE122"/>
  <c r="BI120"/>
  <c r="BH120"/>
  <c r="BG120"/>
  <c r="BF120"/>
  <c r="T120"/>
  <c r="R120"/>
  <c r="P120"/>
  <c r="J120"/>
  <c r="BE120"/>
  <c r="BI118"/>
  <c r="BH118"/>
  <c r="BG118"/>
  <c r="BF118"/>
  <c r="T118"/>
  <c r="R118"/>
  <c r="P118"/>
  <c r="J118"/>
  <c r="BE118"/>
  <c r="BI116"/>
  <c r="BH116"/>
  <c r="BG116"/>
  <c r="BF116"/>
  <c r="T116"/>
  <c r="R116"/>
  <c r="P116"/>
  <c r="J116"/>
  <c r="BE116"/>
  <c r="BI114"/>
  <c r="BH114"/>
  <c r="BG114"/>
  <c r="BF114"/>
  <c r="T114"/>
  <c r="R114"/>
  <c r="P114"/>
  <c r="J114"/>
  <c r="BE114"/>
  <c r="BI112"/>
  <c r="BH112"/>
  <c r="BG112"/>
  <c r="BF112"/>
  <c r="T112"/>
  <c r="R112"/>
  <c r="P112"/>
  <c r="J112"/>
  <c r="BE112"/>
  <c r="BI110"/>
  <c r="BH110"/>
  <c r="BG110"/>
  <c r="BF110"/>
  <c r="T110"/>
  <c r="R110"/>
  <c r="P110"/>
  <c r="J110"/>
  <c r="BE110"/>
  <c r="BI108"/>
  <c r="BH108"/>
  <c r="BG108"/>
  <c r="BF108"/>
  <c r="T108"/>
  <c r="R108"/>
  <c r="P108"/>
  <c r="J108"/>
  <c r="BE108"/>
  <c r="BI106"/>
  <c r="BH106"/>
  <c r="BG106"/>
  <c r="BF106"/>
  <c r="T106"/>
  <c r="R106"/>
  <c r="P106"/>
  <c r="J106"/>
  <c r="BE106"/>
  <c r="BI104"/>
  <c r="BH104"/>
  <c r="BG104"/>
  <c r="BF104"/>
  <c r="T104"/>
  <c r="R104"/>
  <c r="P104"/>
  <c r="J104"/>
  <c r="BE104"/>
  <c r="BI102"/>
  <c r="BH102"/>
  <c r="BG102"/>
  <c r="BF102"/>
  <c r="T102"/>
  <c r="R102"/>
  <c r="P102"/>
  <c r="J102"/>
  <c r="BE102"/>
  <c r="T101"/>
  <c r="R101"/>
  <c r="P101"/>
  <c r="J101"/>
  <c r="BI99"/>
  <c r="BH99"/>
  <c r="BG99"/>
  <c r="BF99"/>
  <c r="T99"/>
  <c r="R99"/>
  <c r="P99"/>
  <c r="J99"/>
  <c r="BE99"/>
  <c r="BI97"/>
  <c r="BH97"/>
  <c r="BG97"/>
  <c r="BF97"/>
  <c r="T97"/>
  <c r="R97"/>
  <c r="P97"/>
  <c r="J97"/>
  <c r="BE97"/>
  <c r="BI95"/>
  <c r="BH95"/>
  <c r="BG95"/>
  <c r="BF95"/>
  <c r="T95"/>
  <c r="R95"/>
  <c r="P95"/>
  <c r="J95"/>
  <c r="BE95"/>
  <c r="BI93"/>
  <c r="BH93"/>
  <c r="BG93"/>
  <c r="BF93"/>
  <c r="T93"/>
  <c r="R93"/>
  <c r="P93"/>
  <c r="J93"/>
  <c r="BE93"/>
  <c r="BI91"/>
  <c r="BH91"/>
  <c r="BG91"/>
  <c r="BF91"/>
  <c r="T91"/>
  <c r="R91"/>
  <c r="P91"/>
  <c r="J91"/>
  <c r="BE91"/>
  <c r="T90"/>
  <c r="R90"/>
  <c r="P90"/>
  <c r="J90"/>
  <c r="T89"/>
  <c r="R89"/>
  <c r="P89"/>
  <c r="J89"/>
  <c r="T88"/>
  <c r="R88"/>
  <c r="P88"/>
  <c r="J88"/>
  <c r="T87"/>
  <c r="R87"/>
  <c r="P87"/>
  <c r="J87"/>
  <c r="J84"/>
  <c r="I84"/>
  <c r="C84"/>
  <c r="J83"/>
  <c r="I83"/>
  <c r="F83"/>
  <c r="C83"/>
  <c r="I81"/>
  <c r="F81"/>
  <c r="C81"/>
  <c r="E79"/>
  <c r="C78"/>
  <c r="E77"/>
  <c r="C76"/>
  <c r="J68"/>
  <c r="G68"/>
  <c r="F68"/>
  <c r="D68"/>
  <c r="G57"/>
  <c r="D57"/>
  <c r="J53"/>
  <c r="G53"/>
  <c r="G42"/>
  <c r="D42"/>
  <c r="J30"/>
  <c r="J35"/>
  <c r="AA27"/>
  <c r="I24"/>
  <c r="I23"/>
  <c r="I21"/>
  <c r="I20"/>
  <c r="J18"/>
  <c r="I18"/>
  <c r="E18"/>
  <c r="F84"/>
  <c r="J17"/>
  <c r="I17"/>
  <c r="J12"/>
  <c r="J81"/>
  <c r="AA9"/>
  <c r="AA79"/>
  <c r="AA7"/>
  <c r="AA77"/>
  <c i="4" r="AY91"/>
  <c r="AX91"/>
  <c r="AW91"/>
  <c r="AV91"/>
  <c r="AU91"/>
  <c r="AT91"/>
  <c r="AG91"/>
  <c r="AN91"/>
  <c r="BD90"/>
  <c r="BC90"/>
  <c r="BB90"/>
  <c r="BA90"/>
  <c r="AZ90"/>
  <c r="AY90"/>
  <c r="AX90"/>
  <c r="AW90"/>
  <c r="AV90"/>
  <c r="AU90"/>
  <c r="AT90"/>
  <c r="AS90"/>
  <c r="AG90"/>
  <c r="AN90"/>
  <c r="CO86"/>
  <c r="AM86"/>
  <c r="L86"/>
  <c r="CO85"/>
  <c r="AM85"/>
  <c r="L85"/>
  <c r="AM83"/>
  <c r="L83"/>
  <c r="L81"/>
  <c r="L80"/>
  <c r="AK26"/>
  <c r="AK31"/>
</calcChain>
</file>

<file path=xl/sharedStrings.xml><?xml version="1.0" encoding="utf-8"?>
<sst xmlns="http://schemas.openxmlformats.org/spreadsheetml/2006/main">
  <si>
    <t>Export Komplet</t>
  </si>
  <si>
    <t>VZ</t>
  </si>
  <si>
    <t>2.0</t>
  </si>
  <si>
    <t>ZAMOK</t>
  </si>
  <si>
    <t>{0000f120-0000-0000-0000-000000000000}</t>
  </si>
  <si>
    <t xml:space="preserve">&gt;&gt;  skryté sloupce  &lt;&lt;</t>
  </si>
  <si>
    <t>REKAPITULACE STAVBY</t>
  </si>
  <si>
    <t xml:space="preserve">v ---  níže se nacházejí doplnkové a pomocné údaje k sestavám  --- v</t>
  </si>
  <si>
    <t>Návod na vyplnění</t>
  </si>
  <si>
    <t>Kód:</t>
  </si>
  <si>
    <t>01122025</t>
  </si>
  <si>
    <t xml:space="preserve">Měnit lze pouze buňky se žlutým podbarvením!_x000d_
_x000d_
1) na prvním listu Rekapitulace stavby vyplňte v sestavě_x000d_
_x000d_
    a) Souhrnný list_x000d_
       - údaje o Uchazeči_x000d_
         (přenesou se do ostatních sestav i v jiných listech)_x000d_
_x000d_
    b) Rekapitulace objektů_x000d_
       - potřebné Ostatní náklady_x000d_
_x000d_
2) na vybraných listech vyplňte v sestavě_x000d_
_x000d_
    a) Krycí list_x000d_
       - údaje o Uchazeči, pokud se liší od údajů o Uchazeči na Souhrnném listu_x000d_
         (údaje se přenesou do ostatních sestav v daném listu)_x000d_
_x000d_
    b) Rekapitulace rozpočtu_x000d_
       - potřebné Ostatní náklady_x000d_
_x000d_
    c) Celkové náklady za stavbu_x000d_
       - ceny u položek_x000d_
       - množství, pokud má žluté podbarvení_x000d_
       - a v případě potřeby poznámku (ta je ve skrytém sloupci)</t>
  </si>
  <si>
    <t>Stavba:</t>
  </si>
  <si>
    <t>ZŠ a ZÚŠ Šmeralova – půdní vestavba, Karlovy Vary</t>
  </si>
  <si>
    <t>KSO:</t>
  </si>
  <si>
    <t>CZ-CC:</t>
  </si>
  <si>
    <t/>
  </si>
  <si>
    <t>Místo:</t>
  </si>
  <si>
    <t>Základní škola a Základní umělecká škola Karlovy</t>
  </si>
  <si>
    <t>Datum:</t>
  </si>
  <si>
    <t>Zadavatel:</t>
  </si>
  <si>
    <t>IČ:</t>
  </si>
  <si>
    <t>DIČ:</t>
  </si>
  <si>
    <t>Zhotovitel:</t>
  </si>
  <si>
    <t>Vyplň údaj</t>
  </si>
  <si>
    <t>Projektant:</t>
  </si>
  <si>
    <t>07303289</t>
  </si>
  <si>
    <t>DESIGN 4AVI, s.r.o</t>
  </si>
  <si>
    <t>Zpracovatel:</t>
  </si>
  <si>
    <t>Sebastian Fenyk</t>
  </si>
  <si>
    <t>Poznámka:</t>
  </si>
  <si>
    <t>Soupis prací je sestaven s využitím Cenové soustavy ÚRS. Položky, které pochází z této cenové soustavy, jsou ve sloupci 'Cenová soustava' označeny popisem 'CS ÚRS' a úrovní příslušného kalendářního pololetí. Veškeré další informace vymezující popis a podmínky použití těchto položek z Cenové soustavy, které nejsou uvedeny přímo v soupisu prací, jsou neomezeně dálkově k dispozici na webu podminky.urs.cz.</t>
  </si>
  <si>
    <t>Cena bez DPH</t>
  </si>
  <si>
    <t>Sazba daně</t>
  </si>
  <si>
    <t>Základ daně</t>
  </si>
  <si>
    <t>Výše daně</t>
  </si>
  <si>
    <t>DPH</t>
  </si>
  <si>
    <t>Cena s DPH</t>
  </si>
  <si>
    <t>v</t>
  </si>
  <si>
    <t>CZK</t>
  </si>
  <si>
    <t>Datum a podpis:</t>
  </si>
  <si>
    <t>Razítko</t>
  </si>
  <si>
    <t>REKAPITULACE OBJEKTŮ STAVBY A SOUPISŮ PRACÍ</t>
  </si>
  <si>
    <t>Kód</t>
  </si>
  <si>
    <t>Informatívní údaje z listů zakázek</t>
  </si>
  <si>
    <t>Popis</t>
  </si>
  <si>
    <t>Cena bez DPH [CZK]</t>
  </si>
  <si>
    <t>Cena s DPH [CZK]</t>
  </si>
  <si>
    <t>Typ</t>
  </si>
  <si>
    <t>z toho Ostat.
náklady [CZK]</t>
  </si>
  <si>
    <t>DPH [CZK]</t>
  </si>
  <si>
    <t>Nh celkem [h]</t>
  </si>
  <si>
    <t>DPH základní [CZK]</t>
  </si>
  <si>
    <t>DPH snížená [CZK]</t>
  </si>
  <si>
    <t>DPH základní přenesená
[CZK]</t>
  </si>
  <si>
    <t>DPH snížená přenesená
[CZK]</t>
  </si>
  <si>
    <t>Základna
DPH základní</t>
  </si>
  <si>
    <t>Základna
DPH snížená</t>
  </si>
  <si>
    <t>Základna
DPH zákl. přenesená</t>
  </si>
  <si>
    <t>Základna
DPH sníž. přenesená</t>
  </si>
  <si>
    <t>Základna
DPH nulová</t>
  </si>
  <si>
    <t>Náklady soupisu celkem</t>
  </si>
  <si>
    <t>D</t>
  </si>
  <si>
    <t>###NOIMPORT###</t>
  </si>
  <si>
    <t>IMPORT</t>
  </si>
  <si>
    <t>{00567bec-0000-0000-0000-000000000000}</t>
  </si>
  <si>
    <t>{00000000-0000-0000-0000-000000000000}</t>
  </si>
  <si>
    <t>/</t>
  </si>
  <si>
    <t>20220609-1B</t>
  </si>
  <si>
    <t>Dodávka IT vybavení</t>
  </si>
  <si>
    <t>STA</t>
  </si>
  <si>
    <t>{00567bed-0000-0000-0000-000000000000}</t>
  </si>
  <si>
    <t>KRYCÍ LIST SOUPISU PRACÍ</t>
  </si>
  <si>
    <t>Objekt:</t>
  </si>
  <si>
    <t>20220609-1B - Dodávka IT vybavení</t>
  </si>
  <si>
    <t>SOUPIS PRACÍ</t>
  </si>
  <si>
    <t>PČ</t>
  </si>
  <si>
    <t>MJ</t>
  </si>
  <si>
    <t>Množství</t>
  </si>
  <si>
    <t>J. cena [CZK]</t>
  </si>
  <si>
    <t>Cena celkem [CZK]</t>
  </si>
  <si>
    <t>Cenová soustava</t>
  </si>
  <si>
    <t>J. Nh [h]</t>
  </si>
  <si>
    <t>J. hmotnost [t]</t>
  </si>
  <si>
    <t>Hmotnost celkem [t]</t>
  </si>
  <si>
    <t>J. suť [t]</t>
  </si>
  <si>
    <t>Suť Celkem [t]</t>
  </si>
  <si>
    <t>PSV</t>
  </si>
  <si>
    <t>ROZPOCET</t>
  </si>
  <si>
    <t>IT</t>
  </si>
  <si>
    <t>Dodávky IT vybavení</t>
  </si>
  <si>
    <t>STK</t>
  </si>
  <si>
    <t>IT vybavení v rámci strukturované kabeláže</t>
  </si>
  <si>
    <t>1</t>
  </si>
  <si>
    <t>M</t>
  </si>
  <si>
    <t>Pol35</t>
  </si>
  <si>
    <t>Datový přepínač 48Gb + 4SFP+, s 48 porty 10/100/1000 Mbps RJ45 PoE+; 802.3at/af, s 4 porty 10G SFP+ Slots PoE+ Ports: 48 Ports, min. 30 W na port, Power Budget min. 500 W, přepínací kapacita min. 176 Gbps, rychlost přepnutí min. 130.9 Mpps, s podporou min. 16tis MAC adres, 16 IPv4/IPv6 Interfaces, Static Routing, DHCP Server, DHCP Relay, DHCP Interface Relay, DHCP VLAN Relay, DHCP L2 Relay, Link Aggregation, static link aggregation, 802.3ad LACP, Spanning Tree Protocol: 802.1d STP 802.1w RSTP 802.1s MSTP STP Security: TC Protect, BPDU Filter, Root Protect, Unified Configuration, Reboot Schedule, Spravovatelný pomocí cloudového kontroleru kompatibilní s Omada. Cena včetně dopravy a instalace.</t>
  </si>
  <si>
    <t>kus</t>
  </si>
  <si>
    <t>základní</t>
  </si>
  <si>
    <t>P</t>
  </si>
  <si>
    <t>Poznámka k položce:_x000d_
Switch</t>
  </si>
  <si>
    <t>2</t>
  </si>
  <si>
    <t>Pol36</t>
  </si>
  <si>
    <t>SFP+ modul do switche 10Gb SFP+ LC pro 9/125um Single Mode, dosah min. 10km IEEE 802.3ae, TCP/IP, od stejného výrobce výše uvedeného switche (pro 100% kompatibilitu). Cena včetně dopravy a instalace.</t>
  </si>
  <si>
    <t>Poznámka k položce:_x000d_
SFP+ modul</t>
  </si>
  <si>
    <t>3</t>
  </si>
  <si>
    <t>Pol37</t>
  </si>
  <si>
    <t>Wifi 6 Access Point IEEE 802.11 a/b/g/n/ac/ax/be, 6 GHz, 5 GHz, 2.4 GHz, 802.3at PoE nebo 12V/2.5A DC, 1× 2.5G Ethernet Port, spravovatelný, MAC Access Control, Email Alerts, Spravovatelný pomocí cloudového kontroleru kompatibilní s Omada. Cena včetně dopravy a instalace.</t>
  </si>
  <si>
    <t>Poznámka k položce:_x000d_
Wifi 6 Access Point 1</t>
  </si>
  <si>
    <t>4</t>
  </si>
  <si>
    <t>Pol38</t>
  </si>
  <si>
    <t>Wifi 6 Access Point Uplink min.: 1× 2.5G Ethernet Port, Downlink min.: 1× 2.5G Ethernet Port + 2× Gigabit Ethernet Ports, Max. příkon: 17W, IEEE 802.11 a/b/g/n/ac/ax/be, Spravovatelný pomocí cloudového kontroleru kompatibilní s Omada. Cena včetně dopravy a instalace.</t>
  </si>
  <si>
    <t>Poznámka k položce:_x000d_
Wifi 6 Access Point 2</t>
  </si>
  <si>
    <t>5</t>
  </si>
  <si>
    <t>Pol39</t>
  </si>
  <si>
    <t>Wifi Controller 2× 10/100/1000 Mbps Ethernet porty, 1× USB 3.0 port, pro min. 500 access pointů, 100 přepínačů a 100 routerů, maximální počet klientů min. 15,000, kompatibilní s dodávaným řešením: Switche a AP. Cena včetně dopravy a instalace.</t>
  </si>
  <si>
    <t>Poznámka k položce:_x000d_
Wifi Controller</t>
  </si>
  <si>
    <t>AVT</t>
  </si>
  <si>
    <t>Multimediální vybavení učeben</t>
  </si>
  <si>
    <t>6</t>
  </si>
  <si>
    <t>Pol40</t>
  </si>
  <si>
    <t>Tablet pro žáky s min. 11" multidotykovým displejem, min. QHD 2360x1460, RAM min. 8GB, vnitřní pamět min. 128GB, min. 8 jádrové CPU, podpora min. WiFi 6E, NFC, konektor USB-C, podpora MDM řešení přímo od výrobce. Cena včetně dopravy.</t>
  </si>
  <si>
    <t>Poznámka k položce:_x000d_
Tablet</t>
  </si>
  <si>
    <t>7</t>
  </si>
  <si>
    <t>Pol41</t>
  </si>
  <si>
    <t>Česká klávesnice kompatibilní s výše uvedeným tabletem. Cena včetně dopravy.</t>
  </si>
  <si>
    <t>Poznámka k položce:_x000d_
Klávesnice</t>
  </si>
  <si>
    <t>8</t>
  </si>
  <si>
    <t>Pol42</t>
  </si>
  <si>
    <t>Stylus kompatibilní s výše uvedeným tabletem, bezdrátové nabíjení, rozpoznání přítlaku, podpora Bluetooth. Cena včetně dopravy.</t>
  </si>
  <si>
    <t>Poznámka k položce:_x000d_
Stylus</t>
  </si>
  <si>
    <t>9</t>
  </si>
  <si>
    <t>Pol43</t>
  </si>
  <si>
    <t>Pouzdro kompatibilní s výše uvedeným tabletem, s výřezy pro kameru možnost polohování tabletu. Cena včetně dopravy.</t>
  </si>
  <si>
    <t>Poznámka k položce:_x000d_
Pouzdro</t>
  </si>
  <si>
    <t>10</t>
  </si>
  <si>
    <t>Pol44</t>
  </si>
  <si>
    <t>PC pro učitele (základní), minimální parametry: 20 jádrové CPU, 32GB RAM DDR5, možnost rozšíření na 128GB ECC / 256GB nECC 1 TB M.2 SSD PCIe 4x4 NVMe 10/100/1000Mb NIC, 2× USB-C 3.2 Gen 2x2 (přenosová rychlost signálu 20 Gb/s), 6× USB 3.2 Gen 2 (přenosová rychlost signálu 10 Gb/s), 3× USB 2.0 1× kombinovaný konektor sluchátek/mikrofonu, 1× zvukový vstup (line in), 1× zvukový výstup (line out), 2× DisplayPort 1.4, 64bit OS kompatibilní se serverovým OS ve škole, klávesnice, myš, servisní služba u zákazníka s odezvou do následujícího pracovního dne od nahlášení servisní události. Cena včetně dopravy, instalace, nastavení.</t>
  </si>
  <si>
    <t>Poznámka k položce:_x000d_
PC pro učitele (základní)</t>
  </si>
  <si>
    <t>11</t>
  </si>
  <si>
    <t>Pol45</t>
  </si>
  <si>
    <t>PC pro učitele - PC učebna pro střih videa, minimální parametry: 24 jádrové CPU, 64GB RAM DDR5, možnost rozšíření na 128GB 512 GB M.2 SSD PCIe 4x4 NVMe TLC 1 TB M.2 SSD PCIe NVMe, Dedikovaná grafická karta min. 8GB GDDR6, 192.0 GB/s, výkon: Pixel Rate	46.78 GPixel/s, Texture Rate 105.3 GTexel/s, FP32 (float) 6.737 TFLOPS, 10/100/1000Mb NIC, 2× USB-C 3.2 Gen 2x2 (přenosová rychlost signálu 20 Gb/s) 4× USB 3.2 Gen 2 (přenosová rychlost signálu 10 Gb/s), 2× USB 3.2 Gen 1 (přenosová rychlost signálu 5 Gb/s), 3× USB 2.0, 1× kombinovaný konektor sluchátek/mikrofonu, 1× zvukový výstup (line out), 2× DisplayPort 2.1, 4× mini DisplayPort 1.4, 64bit OS kompatibilní se serverovým OS ve škole, klávesnice, myš, servisní služba u zákazníka s odezvou do následujícího pracovního dne od nahlášení servisní události. Cena včetně dopravy, instalace, nastavení.</t>
  </si>
  <si>
    <t>Poznámka k položce:_x000d_
PC pro učitele - PC učebna pro střih videa</t>
  </si>
  <si>
    <t>12</t>
  </si>
  <si>
    <t>Pol46</t>
  </si>
  <si>
    <t>PC pro učitele - jazyková učebna, minimální parametry: 24 jádrové CPU, 64GB RAM DDR5, možnost rozšíření na 128GB 512 GB M.2 SSD PCIe 4x4 NVMe TLC 1 TB M.2 SSD PCIe NVMe Dedikovaná grafická karta min. 8GB GDDR6, 192.0 GB/s, výkon: Pixel Rate	46.78 GPixel/s Texture Rate	105.3 GTexel/s FP32 (float)	6.737 TFLOPS 10/100/1000Mb NIC 2× USB-C 3.2 Gen 2x2 (přenosová rychlost signálu 20 Gb/s) 4× USB 3.2 Gen 2 (přenosová rychlost signálu 10 Gb/s) 2× USB 3.2 Gen 1 (přenosová rychlost signálu 5 Gb/s) 3× USB 2.0 1× kombinovaný konektor sluchátek/mikrofonu 1× zvukový výstup (line out) 2× DisplayPort 2.1 4× mini DisplayPort 1.4 1× PCI Express 5.0 x16 1× PCI Express 3.0 x16 (wired as x4) 2× PCI Express 3.0 x1 3× M.2 2280 PCIe Gen 4x4 pro SSD disk (1× obsazený) 2× Flex IO port 64bit OS kompatibilní se serverovým OS ve škole klávesnice, myš záruka poskytovaná výrobcem 3 roky, oprava na místě u zákazníka</t>
  </si>
  <si>
    <t>Poznámka k položce:_x000d_
PC pro učitele - jazyková učebna</t>
  </si>
  <si>
    <t>13</t>
  </si>
  <si>
    <t>Pol47</t>
  </si>
  <si>
    <t>PC pro žáky - PC učebna, minimální parametry: 20 jádrové CPU, 32GB RAM DDR5, možnost rozšíření na 64GB 1 TB M.2 SSD PCIe NVMe 10/100/1000Mb NIC, WiFi 6E, podpora Bluetooth 5.5, 2x USB-C, 4x USB 3.2, provedení All-in-One, maximální rozměry: 54x22x49cm, Antireflexní nedotykový display IPS 23,8", Full HD, nízká emise modrého světla, Web kamera, integrované reproduktory, rozlišení 1920x1080, podpora Windows Hello, 64bit OS kompatibilní se serverovým OS ve škole, klávesnice, myš, servisní služba u zákazníka s odezvou do následujícího pracovního dne od nahlášení servisní události. Cena včetně dopravy, instalace, nastavení.</t>
  </si>
  <si>
    <t>Poznámka k položce:_x000d_
PC pro žáky - PC učebna</t>
  </si>
  <si>
    <t>14</t>
  </si>
  <si>
    <t>Pol48</t>
  </si>
  <si>
    <t>PC pro žáky - PC učebna pro střih videa, minimální parametry: 20 jádrové CPU, 32GB RAM DDR5, možnost rozšíření na 128GB 1 TB M.2 SSD PCIe 4x4 NVMe TLC, Dedikovaná grafická karta min. 8GB GDDR6, 192.0 GB/s, výkon: Pixel Rate 46.78 GPixel/s, Texture Rate	105.3 GTexel/s, FP32 (float) 6.737 TFLOPS 10/100/1000Mb NIC, 2× USB-C 3.2 Gen 2x2 (přenosová rychlost signálu 20 Gb/s), 4× USB 3.2 Gen 2 (přenosová rychlost signálu 10 Gb/s), 1× kombinovaný konektor sluchátek/mikrofonu, 2× DisplayPort 2.1 4× mini DisplayPort 1.4, 64bit OS kompatibilní se serverovým OS ve škole klávesnice, myš, provedení Mini Form Factor / max. 22x22x7cm, servisní služba u zákazníka s odezvou do následujícího pracovního dne od nahlášení servisní události. Cena včetně dopravy, instalace, nastavení.</t>
  </si>
  <si>
    <t>Poznámka k položce:_x000d_
PC pro žáky - PC učebna pro střih videa</t>
  </si>
  <si>
    <t>15</t>
  </si>
  <si>
    <t>Pol49</t>
  </si>
  <si>
    <t>NAS úložiště min. 2x šachta pro 3,5" HDD / 2,5" SSD / M.2 2280 NVMe SSD, 64bit, min. 2 jádrové CPU / min. 4GB RAM rozšiřitelné na 32GB, 2xLAN: 1Gb + 2,5GbE, zabezpečení zámkem, min. 3 roky záruka. Cena včetně dopravy, instalace.</t>
  </si>
  <si>
    <t>Poznámka k položce:_x000d_
NAS úložiště</t>
  </si>
  <si>
    <t>16</t>
  </si>
  <si>
    <t>Pol50</t>
  </si>
  <si>
    <t>HDD pro úložiště 8TB, 3,5" SATAIII, CMR, 7200rpm, cache 256MB, stejný výrobce jako NAS, záruka min. 3 roky. Cena včetně dopravy, instalace.</t>
  </si>
  <si>
    <t>Poznámka k položce:_x000d_
HDD pro úložiště</t>
  </si>
  <si>
    <t>17</t>
  </si>
  <si>
    <t>Pol51</t>
  </si>
  <si>
    <t>PC media server, minimální parametry: 20 jádrové CPU, 32GB RAM DDR5, možnost rozšíření na 128GB 1 TB M.2 SSD PCIe 4x4 NVMe TLC Dedikovaná grafická karta min. 8GB GDDR6, 192.0 GB/s, výkon: Pixel Rate 46.78 GPixel/s, Texture Rate 105.3 GTexel/s, FP32 (float) 6.737 TFLOPS, 10/100/1000Mb NIC, 2× USB-C 3.2 Gen 2x2 (přenosová rychlost signálu 20 Gb/s), 4× USB 3.2 Gen 2 (přenosová rychlost signálu 10 Gb/s), 2× USB 3.2 Gen 1 (přenosová rychlost signálu 5 Gb/s), 3× USB 2.0, 1× kombinovaný konektor sluchátek/mikrofonu, 1× zvukový výstup (line out), 2× DisplayPort 2.1, 4× mini DisplayPort 1.4, 1× HDMI 2.1, 64bit OS kompatibilní se serverovým OS ve škole klávesnice, myš, servisní služba u zákazníka s odezvou do následujícího pracovního dne od nahlášení servisní události. Cena včetně dopravy, instalace, nastavení.</t>
  </si>
  <si>
    <t>Poznámka k položce:_x000d_
PC media server</t>
  </si>
  <si>
    <t>18</t>
  </si>
  <si>
    <t>Pol52</t>
  </si>
  <si>
    <t>Záložní zdroj UPS pro učitele, Počet výstupních zásuvek min.:8 Typ výstupu:IEC 13 Zdánlivý výkon min. VA:1000, Topologie:Line-Interactive, Fáze (Vstup/Výstup):1:1, Komunikace:USB, DB-9 - RS-232. Cena včetně dopravy, instalace.</t>
  </si>
  <si>
    <t>Poznámka k položce:_x000d_
Záložní zdroj</t>
  </si>
  <si>
    <t>19</t>
  </si>
  <si>
    <t>Pol1</t>
  </si>
  <si>
    <t>Interaktivní displej s úhlopříčkou min. 55" (139 cm) a rozlišením obrazu 4K UHD. Dotyková technologie umožňuje odlišit dotyk prstem (pro ovládání, min. 50 dotyků) a popisovačem (pro psaní) a dlaní (pro mazání), současně pro min. 2 uživatele, možnost otevření a úprav souborů s příponou .notebook přímo z prostředí displeje. Integrované reproduktory 2x20W, integrované mikrofonní pole skládající se z minimálně 6 mikrofonů, integrovaná čtečka RFID a NFC karet. Pro připojení minimálně konektory 4x vstup HDMI, 1x vstup VGA, 1x vstup USB-C (s napájením min. 65W), 1x výstup HDMI a 1x výstup USB-C a podpora Wifi 6e (802.11ax), Bluetooth min verze 5.2. a šachtu pro počítač standardu OPS. Displej musí mít certifikaci Energy Star nebo obdobnou. Cena včetně dopravy, instalace a zprovoznění.</t>
  </si>
  <si>
    <t>Poznámka k položce:_x000d_
Interaktivní displej 55"</t>
  </si>
  <si>
    <t>20</t>
  </si>
  <si>
    <t>Pol2</t>
  </si>
  <si>
    <t>Nástěnný fixní držák pro displej o velikosti 55", VESA min. 400 x 400. Cena včetně dopravy a instalace.</t>
  </si>
  <si>
    <t>Poznámka k položce:_x000d_
Nástěnný držák</t>
  </si>
  <si>
    <t>21</t>
  </si>
  <si>
    <t>Pol3</t>
  </si>
  <si>
    <t>Elektricky výškově nastavitelný mobilní stojan. Kolečka s brzdou. Rozsah pohybu min. 850 mm. Nosnost 110 kg. Pojistka proti přiskřípnutí. Cena včetně dopravy, instalace a zprovoznění.</t>
  </si>
  <si>
    <t>Poznámka k položce:_x000d_
Elektricky výškově nastavitelný mobilní stojan</t>
  </si>
  <si>
    <t>22</t>
  </si>
  <si>
    <t>Pol4</t>
  </si>
  <si>
    <t>Interaktivní displej s úhlopříčkou min. 86" (218cm) a rozlišením obrazu 4K UHD. Automatické rozpoznání dotyku prstem pro ovládání, popisovačem pro psaní a zárověň odlišení popisovačů pro současné psaní různou barvou. Počítačový modul s minimálními parametry 8GB RAM a 64GB, který obsahuje aplikaci pro psaní na bílé ploše a prohlížeč webových stránek. Integrované reproduktory 2x18W + subwoofer 15W, integrované mikrofonní pole (min. 8 mikrofonů), integrovaná čtečka NFC. Minimálně konektory HDMI a USB-C a bezdrátovou konektivitu Wifi (s podporou Wi-fi 6) a Bluetooth (min. 5.0). Cena včetně dopravy, instalace a zprovoznění.</t>
  </si>
  <si>
    <t>Poznámka k položce:_x000d_
Interaktivní displej 86"</t>
  </si>
  <si>
    <t>23</t>
  </si>
  <si>
    <t>Pol5</t>
  </si>
  <si>
    <t>Vertikální mechanický pojezd pro displeje bez křídel Systém vertikálního mechanického pojezdu pro interaktivní displeje o úhlopříčce obrazu 86". Zdvih minimálně 650 mm. Mechanický pojezd s technologií, která umožní snadnou manipulaci i pro žáky. Cena včetně dopravy a instalace.</t>
  </si>
  <si>
    <t>Poznámka k položce:_x000d_
Vertikální mechanický pojezd pro displeje bez křídel</t>
  </si>
  <si>
    <t>24</t>
  </si>
  <si>
    <t>Pol6</t>
  </si>
  <si>
    <t>Keramická tabule na pojízdném stojanu 120 x 100 cm Keramická bílá tabule na mobilním stojanu o rozměru 120 x 100 cm. Cena včetně dopravy a instalace.</t>
  </si>
  <si>
    <t>Poznámka k položce:_x000d_
Keramická tabule</t>
  </si>
  <si>
    <t>25</t>
  </si>
  <si>
    <t>Pol7</t>
  </si>
  <si>
    <t>Keramická tabule na pylonovém pojezdu 200 x 120 cm Keramická bílá tabule na mobilním stojanu o rozměru 200 x 120 cm. Cena včetně dopravy a instalace.</t>
  </si>
  <si>
    <t>26</t>
  </si>
  <si>
    <t>Pol8</t>
  </si>
  <si>
    <t>Výukový software pro vyučující Softwarový balíček pro přípravu interaktivních cvičení (nástroje pero, tužka, zvýrazňovač, převod psaného textu na tiskací, pravítko, kreslení tvarů, nástroj pro bezpečné vyhledávání obrázků a videí na internetu, nástroj pro vytváření učebních aktivit pomocí šablon - alespoň 4 šablony musí umožnit zapojení žáků pomocí žákovských zařízení, galerii obrázků). Nástroj kompatibilní min. se soubory .notebook (umožňuje otevřít soubor, spustit všechny aktivity, animace, uložit v původním formátu). Aplikace musí být v českém jazyce. Cloudové prostředí pro vytváření, ukládání a sdílení interaktivních cvičení s neomezeným úložištěm. Prostředí musí být kompatibilní min. se soubory .notebook, .pdf, .ppt a musí obsahovat nástroj pro hlasování a společnou práci nad podkladem z více zařízení přes internet s možností současného zapisování a ovládání všemi uživateli. Úložiště musí umožnit třídění souborů do složek, import souborů, přímé vytváření nových souborů - cvičení.Cena včetně implementace.</t>
  </si>
  <si>
    <t>Poznámka k položce:_x000d_
Výukový software</t>
  </si>
  <si>
    <t>27</t>
  </si>
  <si>
    <t>Pol9</t>
  </si>
  <si>
    <t>HDMI optický kabel, HDMI 2.0. Podpora 4K/60Hz 4:4:4 18Gbps, HDR 12bit, HDCP2.2, 3D &amp; ARC. Pro instalaci do chrániček vysoká pevnost v tahu nejméně 15 kg. Minimální poloměr ohybu aspoň 25 mm. Délka min. 10 metrů. . Cena včetně dopravy, instalace.</t>
  </si>
  <si>
    <t>Poznámka k položce:_x000d_
Optický HDMI kabel</t>
  </si>
  <si>
    <t>28</t>
  </si>
  <si>
    <t>Pol10</t>
  </si>
  <si>
    <t>USB repeater pro prodlužování USB kabelů, délka min. 5 m. Cena včetně dopravy, instalace.</t>
  </si>
  <si>
    <t>Poznámka k položce:_x000d_
Repeater aktivní USB</t>
  </si>
  <si>
    <t>29</t>
  </si>
  <si>
    <t>Pol11</t>
  </si>
  <si>
    <t>Bezdrátová dokumentová kamera s flexibilním ramenem, s možností práce úplně bez kabelů - přenos obrazu přes Wifi, napájení z baterie. Min. 10x zoom. LED osvětlení snímaného objektu, ruční a automatické ovládání ostření a jasu. Snímaná plocha min A4. Jednoduché ovládání vizualizéru. Cena včetně dopravy, instalace.</t>
  </si>
  <si>
    <t>Poznámka k položce:_x000d_
Vizualizér</t>
  </si>
  <si>
    <t>30</t>
  </si>
  <si>
    <t>Pol12</t>
  </si>
  <si>
    <t>Mobilní box s min. 8x VR brýlemi a v min. konfiguraci, displej o velikost 5", rozlišení 3600x1900, 13MPx přední kamerou s funkcí auto-focus, kapacitou baterie 4.000mAh, RAM 6GB, integrované 128GB uložištěm, 802.11 a/b/g/n Dual band 2.4/5Ghz Wi-Fi &amp; Bluetooth 4.2. Obsahují slot pro microSD pro rozšíření kapacity uložiště, USB-C rozhraní, součástí je ruční ovládací kontrolér. Integrované ovládací prvky pro spouštění, zastavení a zobrazení obsahu, podpora konektivity do softwarové aplikace (cloud) prostředí umožňující správu a simultánní ovládání všech náhlavních sad samostatně či současně, umožňuje zasílat data o stavu zařízení, podporuje hromadné přijímání zobrazovaného obsahu z softwarové aplikace/cloud prostředí. Samotný box umožňuje napájet náhlavní sety skrze USB-C. Cena včetně dopravy a instalace.</t>
  </si>
  <si>
    <t>Poznámka k položce:_x000d_
Brýle pro VR sada po 8 kusech</t>
  </si>
  <si>
    <t>31</t>
  </si>
  <si>
    <t>Pol13</t>
  </si>
  <si>
    <t>Mobilní box s min. 4x VR brýlemi a v min. konfiguraci, displej o velikost 5", rozlišení 3600x1900, 13MPx přední kamerou s funkcí auto-focus, kapacitou baterie 4.000mAh, RAM 6GB, integrované 128GB uložištěm, 802.11 a/b/g/n Dual band 2.4/5Ghz Wi-Fi &amp; Bluetooth 4.2. Obsahují slot pro microSD pro rozšíření kapacity uložiště, USB-C rozhraní, součástí je ruční ovládací kontrolér. Integrované ovládací prvky pro spouštění, zastavení a zobrazení obsahu, podpora konektivity do softwarové aplikace (cloud) prostředí umožňující správu a simultánní ovládání všech náhlavních sad samostatně či současně, umožňuje zasílat data o stavu zařízení, podporuje hromadné přijímání zobrazovaného obsahu z softwarové aplikace/cloud prostředí. Samotný box umožňuje napájet náhlavní sety skrze USB-C. Cena včetně dopravy a instalace.</t>
  </si>
  <si>
    <t>Poznámka k položce:_x000d_
Brýle pro VR, sada po 4 kusech</t>
  </si>
  <si>
    <t>32</t>
  </si>
  <si>
    <t>Pol14</t>
  </si>
  <si>
    <t>Markery pro interakci s 3D objekty zobrazené pomoci VR headsetu, 8ks v balení. Cena včetně dopravy.</t>
  </si>
  <si>
    <t>Poznámka k položce:_x000d_
Markery pro interakci s 3D objekty</t>
  </si>
  <si>
    <t>33</t>
  </si>
  <si>
    <t>Pol15</t>
  </si>
  <si>
    <t>Licence pro školu s přístupem pro všechny zaměstnance a žáky školy k aktualizacím po dobu min. 60 měsíců s ohledem na OS, cloud rozhraní umožňující správu, monitoring a simultánní ovládání a mazání obsahu u všech náhlavních VR sad (NSVR) současně, portál pro učitele umožňující zobrazení obsahu z více NSVR současně, umožnuje učiteli vést žáky ke sledování dynamického bodu zájmů výuky, řídit a distribuovat obsah pro žákovské NSVR, vytváření a sdílení vlastních playlistů, celkové cloud uložiště o kapacitě 100GB, aplikaci pro rozšířenou realitou (ARC), aplikace a pracovní listy s rozšířenou realitou. Licence zajistí přístup k více než 750 vzdělávacím zdrojům AR/VR a předem připravených aktivit s 360° obrázky, videí a 3D objekty řazené dle tematických vzdělávacích okruhů a rozčlenění do knihoven min. biologie, chemie, fyzika. Obsah augmentové reality je provázán s aplikaci ARC integrovaná v náhlavních soupravách a umožnuje práci s pracovními listy a současně nad nimi zobrazení 3D objektů. Dále pak licence obsahuje virtuální vzdělávací prostředí/ tematické parky, rozdělené dle okruhů zájmu do virtuálních scén, které mohou studenti při výuce prozkoumávat pomoci kompatibilních náhlavních setů (náhlavní sety nejsou součásti licence). VR scény obsahují řadu strukturovaných aktivit a úkolů. Licence také obsahuje 360 stupňové obrázky a videa které studentům poskytují "skutečný" pohled na lidi a místa a s možnosti vložení a vytvoření vlastního obsahu (3D videa, 3D fotky, blokové programování pomoci Scratche). Součásti jsou hodnotící kvízy a cvičení, včetně přístupu k virtuálnímu tréninku pro získaní znalostí nabízeného řešení pro VR headsety a obeznámení se s obsahem. Cena včetně dopravy a zprovoznění.</t>
  </si>
  <si>
    <t>Poznámka k položce:_x000d_
Licence pro virtuální realitu</t>
  </si>
  <si>
    <t>34</t>
  </si>
  <si>
    <t>Pol16</t>
  </si>
  <si>
    <t>Standalone (bezpočítačové) brýle pro virtuální realitu ve variantě přizpůsobené pro oficiální využití ve školství, reproduktory, mikrofon. Zorné pole minimálně 100°. Rozlišení displaye brýlí min. 2064 × 2208 pixelů na jedno oko. Obnovovací frekvence min. 90 Hz. Možnost pohybu ve 3D prostoru, wifi, 1 USB-C konektor, hardwarová možnost úpravy vzdáleností čoček od sebe. Velikost RAM min. 8 GB. Velikost uložiště min. 512 GB. Hygienické silikonové návleky na VR brýle. 2x baterie AA ke každým brýlím. 1x nabíječka baterií AA do každé dvojice brýlí. Cena včetně dopravy a zprovoznění.</t>
  </si>
  <si>
    <t>Poznámka k položce:_x000d_
Náhlavní sada pro virtuální realitu</t>
  </si>
  <si>
    <t>35</t>
  </si>
  <si>
    <t>Pol17</t>
  </si>
  <si>
    <t>Přepravní a nabíjecí VR box určený pro správu až 10 kusů VR brýlí. Obsahuje integrovaný napájecí systém s ochranou proti přepětí a přehřátí, samostatné USB-C výstupy pro současné nabíjení všech zařízení a vnitřní organizér pro bezpečné uložení headsetů a ovladačů. Konstrukce z odolného materiálu s ventilací a uzamykatelným víkem zajišťuje bezpečný transport i skladování. Součástí je síťový kabel a indikace nabíjení. Cena včetně dopravy.</t>
  </si>
  <si>
    <t>Poznámka k položce:_x000d_
Kufr na 10 ks VR brýlí</t>
  </si>
  <si>
    <t>36</t>
  </si>
  <si>
    <t>Pol18</t>
  </si>
  <si>
    <t>Multilicence pro celou školu na 5 let. Aplikace pro mobilní telefony a tablety. Aplikace musí po naskenování QR kódu zobrazit 3D vzdělávací modely pomocí AR (rozšířené reality) v reálném prostředí. Aplikace musí umožňovat přepínání mezi různými stavy 3D modelu a zobrazovat textové a obrázkové vzdělávací informace o daném tématu. Součástí řešení musí být i pracovní listy pro žáky, řešení pracovních listů pro pedagogy a metodické listy pro pedagogy. Pracovní listy musí obsahovat QR kód pro zobrazení 3D modelu v AR a úkoly týkající se daného tématu na úrovni učiva základní/ střední školy. Pracovní listy i AR aplikace musí pokrývat min. témata přírodopis, fyzika, chemie. AR aplikace musí obsahovat minimálně 150 vzdělávacích témat. Cena včetně implementace.</t>
  </si>
  <si>
    <t>Poznámka k položce:_x000d_
Aplikace pro rozšířenou realitu (AR)</t>
  </si>
  <si>
    <t>37</t>
  </si>
  <si>
    <t>Pol19</t>
  </si>
  <si>
    <t>Přístup do platformy pro vzdělávání na min. 5 let se všemi aktualizacemi. Platforma musí obsahovat licence k různým produktům/ aplikacím, všechny musejí být zaměřené na vzdělávání ZŠ a podporující více technologií.
Musí obsahovat minimálně: VR technologie - minimálně 25 témat, software pro tvorbu vlastního 3D obsahu do rozšířené reality, AI technologie - minimálně diagnostika studentů, pedagogická příprava hodiny, srovnávací testy z Českého jazyka a Matematiky pro příjímací řízení žáků základních a středních škol, vzdělávací videa, PDF podklady pro výuku - minimálně 100 podkladů. Cena včetně implementace.</t>
  </si>
  <si>
    <t>Poznámka k položce:_x000d_
Vzdělávací platforma</t>
  </si>
  <si>
    <t>38</t>
  </si>
  <si>
    <t>Pol20</t>
  </si>
  <si>
    <t>Robotická výuková stavebnice, sada pro třídu (10-15 žáků), obsahuje 6x žákovskou sadu (robot s programovacími tlačítky na horní straně, programovací tabulku a sadu příkazových karet). Sada je uložena v přepravní tašce, součástí je i herní pole a nabíjecí stanice pro roboty a aplikace s možností programování pomocí bloků. Cena včetně dopravy.</t>
  </si>
  <si>
    <t>Poznámka k položce:_x000d_
Robotická sestava</t>
  </si>
  <si>
    <t>39</t>
  </si>
  <si>
    <t>Pol21</t>
  </si>
  <si>
    <t>Programovatelný robot s AI kamerou a dotykovým displejem. Součástí sady je robot, dálkové ovládání, sada AI prvků a USB kabel. Sada je uložena v plastovém boxu. Cena včetně dopravy.</t>
  </si>
  <si>
    <t>Poznámka k položce:_x000d_
Roboti</t>
  </si>
  <si>
    <t>40</t>
  </si>
  <si>
    <t>Pol22</t>
  </si>
  <si>
    <t>Robotická výuková stavebnice sada pro třídu (10-15 žáků), obsahuje 5x žákovskou sadu (každá sada min. 270 konstrukčních a pohybových dílů, min. 1 motorem, min. 2 senzory a mozek robota s nabíjecí baterií). Dále potom sadu konstrukčních dílů navíc. Vše uloženo v plastových boxech. Součástí dodávka je sw aplikace (založenou na Scratch). Cena včetně dopravy.</t>
  </si>
  <si>
    <t>Poznámka k položce:_x000d_
Robotická stavebnice 1</t>
  </si>
  <si>
    <t>41</t>
  </si>
  <si>
    <t>Pol23</t>
  </si>
  <si>
    <t>Robotická výuková stavebnice sada pro třídu (10-15 žáků), obsahuje 5x žákovskou sadu (sada min. 500 plastových konstrukčních a pohybových dílů, min. 3 motory, min. 4 senzory, mozek robota s nabíjecí baterií, dálkový ovladač s LCD displejem a min. 8 I/O porty, sada je uložena v plastovém přenosném boxu), plastové herní pole, sadu náhradních dílů, nabíječky baterií robota a ovladače. Dodávka včetně rozšiřující pneumatické sady, která obsahuje min.pumpu, vzduchové nádrže, 8 pístů, ovládací ventil, propojovací hadičky. Cena včetně dopravy.</t>
  </si>
  <si>
    <t>Poznámka k položce:_x000d_
Robotická stavebnice 2</t>
  </si>
  <si>
    <t>42</t>
  </si>
  <si>
    <t>Pol24</t>
  </si>
  <si>
    <t>Plastové pole s mantinely o rozměru min. 1,8x2,4m. Cena včetně dopravy.</t>
  </si>
  <si>
    <t>Poznámka k položce:_x000d_
Herní pole pro robotiku</t>
  </si>
  <si>
    <t>43</t>
  </si>
  <si>
    <t>Pol25</t>
  </si>
  <si>
    <t>Mikroskop vhodný pro pozorování: plochých průhledných předmětů - preparátů a menších trojrozměrných předmětů, Rozsah zvětšení: 40 - 1000x, Vizuální hlavice: monokulární, úhel sklonu 45°, volně otočná o 360°, Okuláry: širokoúhlý WF 10x s ukazatelem, násuvný průměr 23,2 mm) vč. fixačního šroubu proti vypadnutí. Revolverová hlavice: pro min. 4 objektivy, Objektivy: Achromatické 4x0,10; 10x0,25; 40x0,65 (odpružený); 100x1,25 (odpružený ol. im.). Ostření: hrubé i jemné, koaxiálně umístěné ovladače hrubého a jemného ostření vč. bezpečnostní zarážky. Osvětlení: spodní a horní, LED diodové, možnost plynulé regulace intenzity. Upevnění preparátu: křížový stolek preparátu. Příslušenství: protiprachový obal, antistatická utěrka, síťový napájecí adapté, modrý filtr. Cena včetně dopravy, instalace.</t>
  </si>
  <si>
    <t>Poznámka k položce:_x000d_
Žákovský mikroskop</t>
  </si>
  <si>
    <t>44</t>
  </si>
  <si>
    <t>Pol26</t>
  </si>
  <si>
    <t>Okulárová kamera pro snímání obrazu s rozlišením min. 2592 x 1944 px a je kompatibilní s Win 7 / 8 / 10 / 11 vhodná pro mikroskopy, umožní pořízení snímků nebo videosekvencí z optických přístrojů (mikroskopů). Vyvážení bílé automaticky / manuálně. Průměr tubusu 23,2mm. Součástí dodávky bude USB kabel o délce min. 1,5 m. a software pro práci se zaznamenanými fotografiemi / videi. Cena včetně dopravy a instalace.</t>
  </si>
  <si>
    <t>Poznámka k položce:_x000d_
Žákovský mikroskop - okulárová kamera</t>
  </si>
  <si>
    <t>45</t>
  </si>
  <si>
    <t>Pol27</t>
  </si>
  <si>
    <t>Zvětšení: 40 -1000x. Trinokulární hlavice, úhel sklonu 30°, otočná o 360°, oční rozestup min. 48-75 mm, dioptrická aretace levého okulárového tubusu v rozsahu +-5D. Ultraširoké okuláry WF 10x/22 mm, násuvný průměr min. 30 mm. Objektivy 4x0,10; 10x0,25; 40x0,65 (odpružený); 100x1,25 (odpružený, ol. im.). Pracovní stolek obdélníkový křížový min. 180x150 mm, koaxiálně uspořádané knoflíky příčného a podélného posuvu. Upevnění preparátu - křížový stolek. Ostření hrubé a jemné, koaxiálně uspořádané ovladače hrubého a jemného ostření, bezpečnostní zarážka. Osvětlení spodní, LED diodové, plynulá regulace intenzity. Napájení pomocí síťového napájecího kabelu. Součástí dodávky je protiprachový obal, antistatická utěrka, min. filtr modrý, žlutý a zelený. Cena včetně dopravy a instalace.</t>
  </si>
  <si>
    <t>Poznámka k položce:_x000d_
Učitelský mikroskop</t>
  </si>
  <si>
    <t>46</t>
  </si>
  <si>
    <t>Pol28</t>
  </si>
  <si>
    <t>Okulárová kamera pro učitelský mikroskop, snímaní obrazu s rozlišením min. 3072 x 2048 px kompatibilní min. s Win. 8, 10, 11, vhodná pro mikroskopy, umožní pořízení snímků nebo videosekvencí z optických přístrojů (mikroskopů). Vyvážení bíle automaticky / manuálně. Dodávka včetně USB kabelu o délce min. 1,8 m a software pro práci se zaznamenanými fotografiemi / videi. Cena včetně dopravy a instalace.</t>
  </si>
  <si>
    <t>Poznámka k položce:_x000d_
Učitelský mikroskop - okulárová kamera</t>
  </si>
  <si>
    <t>47</t>
  </si>
  <si>
    <t>Pol29</t>
  </si>
  <si>
    <t>Učitelský ovládací SW se společným řízením a cloudovým úložištěm pro mediální aktivity s obrázky, audio, video a textovými soubory. Samostatná práce a individuální záznam studentů - poslech, sledování, otevřený záznam, simultánní záznam, nahrávka s porovnáním s originálem, přehrávání správné výslovnosti textu, automatické rozpoznávání výslovnosti, neomezené písemné odpovědi, dotazníky, výběr z možností, doplňovačka, určování správného pořadí u vět, slov i písmen. Databáze učebních materiálů, organizovaná dle vyučujícího a tříd. Třídění materiálů do učebních lekcí. Jazykové varianty SW (min. AJ, CZ, NJ, FR, RU, ŠP). Licence min. pro 60 měsíců. Cena včetně instalace, školení.</t>
  </si>
  <si>
    <t>Poznámka k položce:_x000d_
Učitelský ovládací SW</t>
  </si>
  <si>
    <t>48</t>
  </si>
  <si>
    <t>Pol30</t>
  </si>
  <si>
    <t>Ovládací SW se společným řízením a cloudovým úložištěm pro mediální aktivity s obrázky, audio, video a textovými soubory. Samostatná práce a individuální záznam studentů - poslech, sledování, otevřený záznam, simultánní záznam, nahrávka s porovnáním s originálem, přehrávání správné výslovnosti textu, automatické rozpoznávání výslovnosti, neomezené písemné odpovědi, dotazníky, výběr z možností, doplňovačka, určování správného pořadí u vět, slov i písmen. Jazykové varianty SW (min. AJ, CZ, NJ, FR, RU, ŠP). Licence min. pro 60 měsíců. Cena včetně instalace, školení.</t>
  </si>
  <si>
    <t>Poznámka k položce:_x000d_
Ovládací SW</t>
  </si>
  <si>
    <t>49</t>
  </si>
  <si>
    <t>Pol31</t>
  </si>
  <si>
    <t>Digitální cvičebnice AJ pro konkrétního studenta, mezinárodní standard CEFR pro úrovně min. A1, A2, B1, B2, min. 2000 multimediálních aktivit kombinujících video, audio, obrázky a text, min. 40% cvičení s automatickým vyhodnocením, licence platná min. na 60 měsíců. Cena včetně instalace, školení.</t>
  </si>
  <si>
    <t>50</t>
  </si>
  <si>
    <t>Pol32</t>
  </si>
  <si>
    <t>Tištěné cvičebnice pro učitele, s metodikou pro digitální cvičebnice AJ, min. A1, A2, B1, B2. Cena včetně dopravy.</t>
  </si>
  <si>
    <t>Poznámka k položce:_x000d_
Tištění učebnice učitele</t>
  </si>
  <si>
    <t>51</t>
  </si>
  <si>
    <t>Pol33</t>
  </si>
  <si>
    <t>Systémový náhlavní set sluchátek s mikrofonem, aktivní systém potlačení okolních ruchů, provedení z pružného materiálu odolnému hrubému zacházení, uzavřená stereofonní sluchátka, kondenzátorový mikrofon, polstrovaný a nastavitelný náhlavní most, Min. parametry: Sluchátka: freq. rozsah 120 Hz - 12 kHz, Mikrofon: freq. rozsah 120 Hz - 12 kHz, USB-C připojení, kabel min. 1,3 m, váha max. 0,5 kg. Cena včetně dopravy.</t>
  </si>
  <si>
    <t>Poznámka k položce:_x000d_
Sluchátka</t>
  </si>
  <si>
    <t>52</t>
  </si>
  <si>
    <t>Pol34</t>
  </si>
  <si>
    <t>Dobíjecí skříň s prostorem pro uložení až 32 ks dle rozměrů (2in1/tabletů), pro 16ks notebooků standardních 15" rozměrů, velikost uložených zařízení až 450 x 355mm, řízení nabíjení - funkce měkkého startu s měřením náběhových proudů zabraňující přetížení, rozložení startu nabíjení zařízení časovém rozmezí, pojistková ochrana proti přepětí a přetížení, nastavitelný časovač na konstantní nabíjení s možností naplánování napájení zařízení ve 3 časových plánech, správa kabelů, uzamykatelná, mobilní na kolečkách (dvě bržděné). Umožnuje připojit a nabíjet současně až 32 zařízení ze sítě 230V. Cena včetně, dopravy, instalace a zprovoznění.</t>
  </si>
  <si>
    <t>Poznámka k položce:_x000d_
Dobíjecí skříň</t>
  </si>
  <si>
    <t>Struktura údajů, formát souboru a metodika pro zpracování</t>
  </si>
  <si>
    <t>Struktura</t>
  </si>
  <si>
    <t>Soubor je složen ze záložky Rekapitulace stavby a záložek s názvem soupisu prací pro jednotlivé objekty ve formátu XLSX. Každá ze záložek přitom obsahuje</t>
  </si>
  <si>
    <t>ještě samostatné sestavy vymezené orámovaním a nadpisem sestavy.</t>
  </si>
  <si>
    <r>
      <rPr>
        <rFont val="Arial CE"/>
        <charset val="238"/>
        <i val="1"/>
        <sz val="8"/>
        <scheme val="none"/>
      </rPr>
      <t xml:space="preserve">Rekapitulace stavby </t>
    </r>
    <r>
      <rPr>
        <rFont val="Arial CE"/>
        <charset val="238"/>
        <sz val="8"/>
        <scheme val="none"/>
      </rPr>
      <t>obsahuje sestavu Rekapitulace stavby a Rekapitulace objektů stavby a soupisů prací.</t>
    </r>
  </si>
  <si>
    <r>
      <t xml:space="preserve">V sestavě </t>
    </r>
    <r>
      <rPr>
        <rFont val="Arial CE"/>
        <charset val="238"/>
        <b val="1"/>
        <sz val="8"/>
        <scheme val="none"/>
      </rPr>
      <t>Rekapitulace stavby</t>
    </r>
    <r>
      <rPr>
        <rFont val="Arial CE"/>
        <charset val="238"/>
        <sz val="8"/>
        <scheme val="none"/>
      </rPr>
      <t xml:space="preserve"> jsou uvedeny informace identifikující předmět veřejné zakázky na stavební práce, KSO, CZ-CC, CZ-CPV, CZ-CPA a rekapitulaci </t>
    </r>
  </si>
  <si>
    <t>celkové nabídkové ceny účastníka.</t>
  </si>
  <si>
    <t xml:space="preserve">Termínem "učastník" (resp. zhotovitel) se myslí "účastník zadávacího řízení" ve smyslu zákona o zadávání veřejných zakázek. </t>
  </si>
  <si>
    <r>
      <t xml:space="preserve">V sestavě </t>
    </r>
    <r>
      <rPr>
        <rFont val="Arial CE"/>
        <charset val="238"/>
        <b val="1"/>
        <sz val="8"/>
        <scheme val="none"/>
      </rPr>
      <t>Rekapitulace objektů stavby a soupisů prací</t>
    </r>
    <r>
      <rPr>
        <rFont val="Arial CE"/>
        <charset val="238"/>
        <sz val="8"/>
        <scheme val="none"/>
      </rPr>
      <t xml:space="preserve"> je uvedena rekapitulace stavebních objektů, inženýrských objektů, provozních souborů,</t>
    </r>
  </si>
  <si>
    <t>vedlejších a ostatních nákladů a ostatních nákladů s rekapitulací nabídkové ceny za jednotlivé soupisy prací. Na základě údaje Typ je možné</t>
  </si>
  <si>
    <t>identifikovat, zda se jedná o objekt nebo soupis prací pro daný objekt:</t>
  </si>
  <si>
    <t>Stavební objekt pozemní</t>
  </si>
  <si>
    <t>ING</t>
  </si>
  <si>
    <t>Stavební objekt inženýrský</t>
  </si>
  <si>
    <t>PRO</t>
  </si>
  <si>
    <t>Provozní soubor</t>
  </si>
  <si>
    <t>VON</t>
  </si>
  <si>
    <t>Vedlejší a ostatní náklady</t>
  </si>
  <si>
    <t>OST</t>
  </si>
  <si>
    <t>Ostatní</t>
  </si>
  <si>
    <t>Soupis</t>
  </si>
  <si>
    <t>Soupis prací pro daný typ objektu</t>
  </si>
  <si>
    <r>
      <rPr>
        <rFont val="Arial CE"/>
        <charset val="238"/>
        <i val="1"/>
        <sz val="8"/>
        <scheme val="none"/>
      </rPr>
      <t xml:space="preserve">Soupis prací </t>
    </r>
    <r>
      <rPr>
        <rFont val="Arial CE"/>
        <charset val="238"/>
        <sz val="8"/>
        <scheme val="none"/>
      </rPr>
      <t>pro jednotlivé objekty obsahuje sestavy Krycí list soupisu prací, Rekapitulace členění soupisu prací, Soupis prací. Za soupis prací může být považován</t>
    </r>
  </si>
  <si>
    <t>i objekt stavby v případě, že neobsahuje podřízenou zakázku.</t>
  </si>
  <si>
    <r>
      <rPr>
        <rFont val="Arial CE"/>
        <charset val="238"/>
        <b val="1"/>
        <sz val="8"/>
        <scheme val="none"/>
      </rPr>
      <t>Krycí list soupisu</t>
    </r>
    <r>
      <rPr>
        <rFont val="Arial CE"/>
        <charset val="238"/>
        <sz val="8"/>
        <scheme val="none"/>
      </rPr>
      <t xml:space="preserve"> obsahuje rekapitulaci informací o předmětu veřejné zakázky ze sestavy Rekapitulace stavby, informaci o zařazení objektu do KSO, </t>
    </r>
  </si>
  <si>
    <t>CZ-CC, CZ-CPV, CZ-CPA a rekapitulaci celkové nabídkové ceny účastníka za aktuální soupis prací.</t>
  </si>
  <si>
    <r>
      <rPr>
        <rFont val="Arial CE"/>
        <charset val="238"/>
        <b val="1"/>
        <sz val="8"/>
        <scheme val="none"/>
      </rPr>
      <t>Rekapitulace členění soupisu prací</t>
    </r>
    <r>
      <rPr>
        <rFont val="Arial CE"/>
        <charset val="238"/>
        <sz val="8"/>
        <scheme val="none"/>
      </rPr>
      <t xml:space="preserve"> obsahuje rekapitulaci soupisu prací ve všech úrovních členění soupisu tak, jak byla tato členění použita (např. </t>
    </r>
  </si>
  <si>
    <t>stavební díly, funkční díly, případně jiné členění) s rekapitulací nabídkové ceny.</t>
  </si>
  <si>
    <r>
      <rPr>
        <rFont val="Arial CE"/>
        <charset val="238"/>
        <b val="1"/>
        <sz val="8"/>
        <scheme val="none"/>
      </rPr>
      <t xml:space="preserve">Soupis prací </t>
    </r>
    <r>
      <rPr>
        <rFont val="Arial CE"/>
        <charset val="238"/>
        <sz val="8"/>
        <scheme val="none"/>
      </rPr>
      <t>obsahuje položky veškerých stavebních nebo montážních prací, dodávek materiálů a služeb nezbytných pro zhotovení stavebního objektu,</t>
    </r>
  </si>
  <si>
    <t>inženýrského objektu, provozního souboru, vedlejších a ostatních nákladů.</t>
  </si>
  <si>
    <t>Pro položky soupisu prací se zobrazují následující informace:</t>
  </si>
  <si>
    <t>Pořadové číslo položky v aktuálním soupisu</t>
  </si>
  <si>
    <t>TYP</t>
  </si>
  <si>
    <t xml:space="preserve">Typ položky: K - konstrukce, M - materiál, PP - plný popis, PSC - poznámka k souboru cen,  P - poznámka k položce, VV - výkaz výměr, FIG - rozpad figur</t>
  </si>
  <si>
    <t>Kód položky</t>
  </si>
  <si>
    <t>Zkrácený popis položky</t>
  </si>
  <si>
    <t>Měrná jednotka položky</t>
  </si>
  <si>
    <t>Množství v měrné jednotce</t>
  </si>
  <si>
    <t>J.cena</t>
  </si>
  <si>
    <t xml:space="preserve">Jednotková cena položky. Zadaní může obsahovat namísto J.ceny sloupce J.materiál a J.montáž, jejichž součet definuje </t>
  </si>
  <si>
    <t>J.cenu položky.</t>
  </si>
  <si>
    <t xml:space="preserve">Cena celkem </t>
  </si>
  <si>
    <t>Celková cena položky daná jako součin množství a j.ceny</t>
  </si>
  <si>
    <t>Příslušnost položky do cenové soustavy</t>
  </si>
  <si>
    <t>Ke každé položce soupisu prací se na samostatných řádcích může zobrazovat:</t>
  </si>
  <si>
    <t>Plný popis položky</t>
  </si>
  <si>
    <t>Poznámka k souboru cen a poznámka zadavatele</t>
  </si>
  <si>
    <t>Výkaz výměr</t>
  </si>
  <si>
    <t>Pokud je k řádku výkazu výměr evidovaný údaj ve sloupci Kód, jedná se o definovaný odkaz, na který se může odvolávat výkaz výměr z jiné položky.</t>
  </si>
  <si>
    <t xml:space="preserve">Metodika pro zpracování </t>
  </si>
  <si>
    <t>Jednotlivé sestavy jsou v souboru provázány. Editovatelné pole jsou zvýrazněny žlutým podbarvením, ostatní pole neslouží k editaci a nesmí být jakkoliv</t>
  </si>
  <si>
    <t>modifikovány.</t>
  </si>
  <si>
    <t xml:space="preserve">Účastník je pro podání nabídky povinen vyplnit žlutě podbarvená pole: </t>
  </si>
  <si>
    <t xml:space="preserve">Pole Účastník v sestavě Rekapitulace stavby - zde účastník vyplní svůj název (název subjektu) </t>
  </si>
  <si>
    <t>Pole IČ a DIČ v sestavě Rekapitulace stavby - zde účastník vyplní svoje IČ a DIČ</t>
  </si>
  <si>
    <t>Datum v sestavě Rekapitulace stavby - zde účastník vyplní datum vytvoření nabídky</t>
  </si>
  <si>
    <t>J.cena = jednotková cena v sestavě Soupis prací o maximálním počtu desetinných míst uvedených v poli</t>
  </si>
  <si>
    <t>- pokud sestavy soupisů prací obsahují pole J.cena, měla by být všechna tato pole vyplněna nenulovými</t>
  </si>
  <si>
    <t>Poznámka - nepovinný údaj pro položku soupisu</t>
  </si>
  <si>
    <t>V případě, že sestavy soupisů prací neobsahují pole J.cena, potom ve všech soupisech prací obsahují pole:</t>
  </si>
  <si>
    <t xml:space="preserve"> - J.materiál - jednotková cena materiálu </t>
  </si>
  <si>
    <t xml:space="preserve"> - J.montáž - jednotková cena montáže</t>
  </si>
  <si>
    <t>Účastník v tomto případě by měl vyplnit všechna pole J.materiál a pole J.montáž nenulovými kladnými číslicemi. V případech, kdy položka</t>
  </si>
  <si>
    <t>neobsahuje žádný materiál je přípustné, aby pole J.materiál bylo vyplněno nulou. V případech, kdy položka neobsahuje žádnou montáž je přípustné,</t>
  </si>
  <si>
    <t>aby pole J.montáž bylo vyplněno nulou. Obě pole - J.materiál, J.Montáž u jedné položky by však neměly být vyplněny nulou.</t>
  </si>
  <si>
    <t>Rekapitulace stavby</t>
  </si>
  <si>
    <t>Název</t>
  </si>
  <si>
    <t>Povinný</t>
  </si>
  <si>
    <t>Max. počet</t>
  </si>
  <si>
    <t>atributu</t>
  </si>
  <si>
    <t>(A/N)</t>
  </si>
  <si>
    <t>znaků</t>
  </si>
  <si>
    <t>A</t>
  </si>
  <si>
    <t>Kód stavby</t>
  </si>
  <si>
    <t>String</t>
  </si>
  <si>
    <t>Stavba</t>
  </si>
  <si>
    <t>Název stavby</t>
  </si>
  <si>
    <t>Místo</t>
  </si>
  <si>
    <t>N</t>
  </si>
  <si>
    <t>Místo stavby</t>
  </si>
  <si>
    <t>Datum</t>
  </si>
  <si>
    <t>Datum vykonaného exportu</t>
  </si>
  <si>
    <t>Date</t>
  </si>
  <si>
    <t>KSO</t>
  </si>
  <si>
    <t>Klasifikace stavebního objektu</t>
  </si>
  <si>
    <t>CZ-CC</t>
  </si>
  <si>
    <t>Klasifikace stavbeních děl</t>
  </si>
  <si>
    <t>CZ-CPV</t>
  </si>
  <si>
    <t>Společný slovník pro veřejné zakázky</t>
  </si>
  <si>
    <t>CZ-CPA</t>
  </si>
  <si>
    <t>Klasifikace produkce podle činností</t>
  </si>
  <si>
    <t>Zadavatel</t>
  </si>
  <si>
    <t>Zadavatel zadaní</t>
  </si>
  <si>
    <t>IČ</t>
  </si>
  <si>
    <t>IČ zadavatele zadaní</t>
  </si>
  <si>
    <t>DIČ</t>
  </si>
  <si>
    <t>DIČ zadavatele zadaní</t>
  </si>
  <si>
    <t>Účastník</t>
  </si>
  <si>
    <t>Účastník veřejné zakázky</t>
  </si>
  <si>
    <t>Projektant</t>
  </si>
  <si>
    <t>Poznámka</t>
  </si>
  <si>
    <t>Poznámka k zadání</t>
  </si>
  <si>
    <t>Sazba DPH</t>
  </si>
  <si>
    <t>Rekapitulace sazeb DPH u položek soupisů</t>
  </si>
  <si>
    <t>eGSazbaDph</t>
  </si>
  <si>
    <t>Základna DPH</t>
  </si>
  <si>
    <t>Základna DPH určena součtem celkové ceny z položek soupisů</t>
  </si>
  <si>
    <t>Double</t>
  </si>
  <si>
    <t>Hodnota DPH</t>
  </si>
  <si>
    <t>Celková cena bez DPH za celou stavbu. Sčítává se ze všech listů.</t>
  </si>
  <si>
    <t>Celková cena s DPH za celou stavbu</t>
  </si>
  <si>
    <t>Rekapitulace objektů stavby a soupisů prací</t>
  </si>
  <si>
    <t>Přebírá se z Rekapitulace stavby</t>
  </si>
  <si>
    <t>Kód objektu</t>
  </si>
  <si>
    <t>Objektu, Soupis prací</t>
  </si>
  <si>
    <t>Název objektu</t>
  </si>
  <si>
    <t>Cena bez DPH za daný objekt</t>
  </si>
  <si>
    <t>Cena spolu s DPH za daný objekt</t>
  </si>
  <si>
    <t>Typ zakázky</t>
  </si>
  <si>
    <t>eGTypZakazky</t>
  </si>
  <si>
    <t>Krycí list soupisu</t>
  </si>
  <si>
    <t>Objekt</t>
  </si>
  <si>
    <t>Kód a název objektu</t>
  </si>
  <si>
    <t>20 + 120</t>
  </si>
  <si>
    <t>Kód a název soupisu</t>
  </si>
  <si>
    <t>Poznámka k soupisu prací</t>
  </si>
  <si>
    <t>Rekapitulace sazeb DPH na položkách aktuálního soupisu</t>
  </si>
  <si>
    <t>Základna DPH určena součtem celkové ceny z položek aktuálního soupisu</t>
  </si>
  <si>
    <t>Cena bez DPH za daný soupis</t>
  </si>
  <si>
    <t>Cena s DPH</t>
  </si>
  <si>
    <t>Cena s DPH za daný soupis</t>
  </si>
  <si>
    <t>Rekapitulace členění soupisu prací</t>
  </si>
  <si>
    <t>Kód a název objektu, přebírá se z Krycího listu soupisu</t>
  </si>
  <si>
    <t>Kód a název objektu, přebírá se z Krycího listu soupisu</t>
  </si>
  <si>
    <t>Kód dílu - Popis</t>
  </si>
  <si>
    <t>Kód a název dílu ze soupisu</t>
  </si>
  <si>
    <t>20 + 100</t>
  </si>
  <si>
    <t>Cena celkem</t>
  </si>
  <si>
    <t>Cena celkem za díl ze soupisu</t>
  </si>
  <si>
    <t>Soupis prací</t>
  </si>
  <si>
    <t>Přebírá se z Krycího listu soupisu</t>
  </si>
  <si>
    <t>Pořadové číslo položky soupisu</t>
  </si>
  <si>
    <t>Long</t>
  </si>
  <si>
    <t>Typ položky soupisu</t>
  </si>
  <si>
    <t>eGTypPolozky</t>
  </si>
  <si>
    <t>Kód položky ze soupisu</t>
  </si>
  <si>
    <t>Popis položky ze soupisu</t>
  </si>
  <si>
    <t>Množství položky soupisu</t>
  </si>
  <si>
    <t>J.Cena</t>
  </si>
  <si>
    <t>Jednotková cena položky</t>
  </si>
  <si>
    <t>Cena celkem vyčíslena jako J.Cena * Množství</t>
  </si>
  <si>
    <t>Zařazení položky do cenové soustavy</t>
  </si>
  <si>
    <t>p</t>
  </si>
  <si>
    <t>Poznámka položky ze soupisu</t>
  </si>
  <si>
    <t>Memo</t>
  </si>
  <si>
    <t>psc</t>
  </si>
  <si>
    <t>Poznámka k souboru cen ze soupisu</t>
  </si>
  <si>
    <t>pp</t>
  </si>
  <si>
    <t>Plný popis položky ze soupisu</t>
  </si>
  <si>
    <t>vv</t>
  </si>
  <si>
    <t>Výkaz výměr (figura, výraz, výměra) ze soupisu</t>
  </si>
  <si>
    <t>Text,Text,Double</t>
  </si>
  <si>
    <t>20, 150</t>
  </si>
  <si>
    <t>fig</t>
  </si>
  <si>
    <t>Rozpad figur</t>
  </si>
  <si>
    <t>Sazba DPH pro položku</t>
  </si>
  <si>
    <t>eGSazbaDPH</t>
  </si>
  <si>
    <t>Hmotnost</t>
  </si>
  <si>
    <t>Hmotnost položky ze soupisu</t>
  </si>
  <si>
    <t>Suť</t>
  </si>
  <si>
    <t>Suť položky ze soupisu</t>
  </si>
  <si>
    <t>Nh</t>
  </si>
  <si>
    <t>Normohodiny položky ze soupisu</t>
  </si>
  <si>
    <t>Datová věta</t>
  </si>
  <si>
    <t>Typ věty</t>
  </si>
  <si>
    <t>Hodnota</t>
  </si>
  <si>
    <t>Význam</t>
  </si>
  <si>
    <t>Základní sazba DPH</t>
  </si>
  <si>
    <t>snížená</t>
  </si>
  <si>
    <t>Snížená sazba DPH</t>
  </si>
  <si>
    <t>nulová</t>
  </si>
  <si>
    <t>Nulová sazba DPH</t>
  </si>
  <si>
    <t>zákl. přenesená</t>
  </si>
  <si>
    <t>Základní sazba DPH přenesená</t>
  </si>
  <si>
    <t>sníž. přenesená</t>
  </si>
  <si>
    <t>Snížená sazba DPH přenesená</t>
  </si>
  <si>
    <t>Stavební objekt</t>
  </si>
  <si>
    <t>Inženýrský objekt</t>
  </si>
  <si>
    <t>Ostatní náklady</t>
  </si>
  <si>
    <t>Položka typu HSV</t>
  </si>
  <si>
    <t>Položka typu PSV</t>
  </si>
  <si>
    <t>Položka typu M</t>
  </si>
  <si>
    <t>Položka typu OST</t>
  </si>
</sst>
</file>

<file path=xl/styles.xml><?xml version="1.0" encoding="utf-8"?>
<styleSheet xmlns="http://schemas.openxmlformats.org/spreadsheetml/2006/main">
  <numFmts count="4">
    <numFmt numFmtId="191" formatCode="dd\.mm\.yyyy"/>
    <numFmt numFmtId="199" formatCode="#,##0.00%"/>
    <numFmt numFmtId="200" formatCode="#,##0.00000"/>
    <numFmt numFmtId="198" formatCode="#,##0.000"/>
  </numFmts>
  <fonts count="74">
    <font>
      <sz val="11"/>
      <name val="Calibri"/>
      <family val="2"/>
      <charset val="238"/>
    </font>
    <font>
      <sz val="11"/>
      <color theme="1"/>
      <name val="Calibri"/>
    </font>
    <font>
      <sz val="10"/>
      <color rgb="FF969696"/>
      <name val="Arial CE"/>
    </font>
    <font>
      <sz val="10"/>
      <color rgb="FF000000"/>
      <name val="Arial CE"/>
    </font>
    <font>
      <b/>
      <sz val="11"/>
      <color rgb="FF000000"/>
      <name val="Arial CE"/>
    </font>
    <font>
      <b/>
      <sz val="12"/>
      <color rgb="FF000000"/>
      <name val="Arial CE"/>
    </font>
    <font>
      <b/>
      <sz val="12"/>
      <color rgb="FF003366"/>
      <name val="Arial CE"/>
    </font>
    <font>
      <sz val="11"/>
      <color theme="1"/>
      <name val="Calibri"/>
      <charset val="238"/>
      <scheme val="minor"/>
    </font>
    <font>
      <sz val="12"/>
      <color rgb="FF003366"/>
      <name val="Arial CE"/>
      <charset val="238"/>
    </font>
    <font>
      <sz val="10"/>
      <color rgb="FF003366"/>
      <name val="Calibri"/>
      <charset val="238"/>
    </font>
    <font>
      <i/>
      <sz val="8"/>
      <color rgb="FF003366"/>
      <name val="Calibri"/>
      <charset val="238"/>
    </font>
    <font>
      <i/>
      <sz val="11"/>
      <color rgb="FF0000FF"/>
      <name val="Calibri"/>
      <charset val="238"/>
    </font>
    <font>
      <sz val="11"/>
      <color theme="1"/>
      <name val="Calibri"/>
      <charset val="238"/>
    </font>
    <font>
      <sz val="8"/>
      <color rgb="FF505050"/>
      <name val="Calibri"/>
      <charset val="238"/>
    </font>
    <font>
      <sz val="18"/>
      <color theme="1"/>
      <name val="Wingdings 2"/>
      <family val="1"/>
    </font>
    <font>
      <sz val="18"/>
      <color rgb="FFFFFFFF"/>
      <name val="Wingdings 2"/>
      <family val="1"/>
    </font>
    <font>
      <sz val="8"/>
      <color rgb="FFFFFFFF"/>
      <name val="Arial CE"/>
    </font>
    <font>
      <sz val="8"/>
      <color rgb="FF3366FF"/>
      <name val="Arial CE"/>
    </font>
    <font>
      <b/>
      <sz val="14"/>
      <color rgb="FF000000"/>
      <name val="Arial CE"/>
    </font>
    <font>
      <b/>
      <sz val="12"/>
      <color rgb="FF969696"/>
      <name val="Arial CE"/>
    </font>
    <font>
      <b/>
      <sz val="8"/>
      <color rgb="FF969696"/>
      <name val="Arial CE"/>
    </font>
    <font>
      <b/>
      <sz val="10"/>
      <color rgb="FF000000"/>
      <name val="Arial CE"/>
    </font>
    <font>
      <sz val="18"/>
      <color rgb="FF969696"/>
      <name val="Wingdings 2"/>
      <family val="1"/>
    </font>
    <font>
      <b/>
      <sz val="10"/>
      <color rgb="FF969696"/>
      <name val="Arial CE"/>
    </font>
    <font>
      <b/>
      <sz val="10"/>
      <color rgb="FF464646"/>
      <name val="Arial CE"/>
    </font>
    <font>
      <sz val="18"/>
      <color rgb="FF000000"/>
      <name val="Wingdings 2"/>
      <family val="1"/>
    </font>
    <font>
      <b/>
      <sz val="18"/>
      <color rgb="FF000000"/>
      <name val="Wingdings 2"/>
      <family val="1"/>
    </font>
    <font>
      <sz val="12"/>
      <color rgb="FF969696"/>
      <name val="Arial CE"/>
    </font>
    <font>
      <sz val="12"/>
      <color theme="1"/>
      <name val="Wingdings 2"/>
      <family val="1"/>
    </font>
    <font>
      <sz val="9"/>
      <color rgb="FF000000"/>
      <name val="Arial CE"/>
    </font>
    <font>
      <sz val="9"/>
      <color rgb="FF969696"/>
      <name val="Arial CE"/>
    </font>
    <font>
      <b/>
      <sz val="12"/>
      <color rgb="FF000000"/>
      <name val="Wingdings 2"/>
      <family val="1"/>
    </font>
    <font>
      <b/>
      <sz val="12"/>
      <color rgb="FF960000"/>
      <name val="Arial CE"/>
    </font>
    <font>
      <sz val="12"/>
      <color rgb="FF000000"/>
      <name val="Arial CE"/>
    </font>
    <font>
      <b/>
      <sz val="12"/>
      <color rgb="FF003366"/>
      <name val="Wingdings 2"/>
      <family val="1"/>
    </font>
    <font>
      <sz val="11"/>
      <color rgb="FF003366"/>
      <name val="Arial CE"/>
    </font>
    <font>
      <b/>
      <sz val="11"/>
      <color rgb="FF003366"/>
      <name val="Arial CE"/>
    </font>
    <font>
      <sz val="11"/>
      <color rgb="FF969696"/>
      <name val="Arial CE"/>
    </font>
    <font>
      <sz val="12"/>
      <color rgb="FF003366"/>
      <name val="Arial CE"/>
    </font>
    <font>
      <sz val="8"/>
      <color rgb="FF3366FF"/>
      <name val="Arial CE"/>
      <charset val="238"/>
    </font>
    <font>
      <b/>
      <sz val="14"/>
      <name val="Arial CE"/>
      <charset val="238"/>
    </font>
    <font>
      <sz val="10"/>
      <color rgb="FF969696"/>
      <name val="Arial CE"/>
      <charset val="238"/>
    </font>
    <font>
      <b/>
      <sz val="11"/>
      <name val="Arial CE"/>
      <charset val="238"/>
    </font>
    <font>
      <b/>
      <sz val="11"/>
      <color theme="1"/>
      <name val="Arial CE"/>
      <charset val="238"/>
    </font>
    <font>
      <sz val="10"/>
      <name val="Arial CE"/>
      <charset val="238"/>
    </font>
    <font>
      <sz val="10"/>
      <color theme="1"/>
      <name val="Arial CE"/>
      <charset val="238"/>
    </font>
    <font>
      <b/>
      <sz val="10"/>
      <name val="Arial CE"/>
      <charset val="238"/>
    </font>
    <font>
      <b/>
      <sz val="12"/>
      <color rgb="FF960000"/>
      <name val="Arial CE"/>
      <charset val="238"/>
    </font>
    <font>
      <b/>
      <sz val="12"/>
      <name val="Arial CE"/>
      <charset val="238"/>
    </font>
    <font>
      <b/>
      <sz val="10"/>
      <color rgb="FF464646"/>
      <name val="Arial CE"/>
      <charset val="238"/>
    </font>
    <font>
      <sz val="10"/>
      <color rgb="FF3366FF"/>
      <name val="Arial CE"/>
      <charset val="238"/>
    </font>
    <font>
      <sz val="9"/>
      <name val="Arial CE"/>
      <charset val="238"/>
    </font>
    <font>
      <sz val="9"/>
      <color rgb="FF969696"/>
      <name val="Arial CE"/>
      <charset val="238"/>
    </font>
    <font>
      <sz val="9"/>
      <name val="Arial CE"/>
    </font>
    <font>
      <sz val="9"/>
      <color rgb="FF960000"/>
      <name val="Arial CE"/>
    </font>
    <font>
      <sz val="8"/>
      <color rgb="FF003366"/>
      <name val="Arial CE"/>
      <charset val="238"/>
    </font>
    <font>
      <sz val="10"/>
      <color rgb="FF003366"/>
      <name val="Arial CE"/>
      <charset val="238"/>
    </font>
    <font>
      <i/>
      <sz val="8"/>
      <color rgb="FF003366"/>
      <name val="Arial CE"/>
      <charset val="238"/>
    </font>
    <font>
      <i/>
      <sz val="9"/>
      <color rgb="FF0000FF"/>
      <name val="Arial CE"/>
      <charset val="238"/>
    </font>
    <font>
      <sz val="9"/>
      <color rgb="FF000000"/>
      <name val="Arial CE"/>
      <charset val="238"/>
    </font>
    <font>
      <i/>
      <sz val="7"/>
      <color rgb="FF969696"/>
      <name val="Arial CE"/>
      <charset val="238"/>
    </font>
    <font>
      <sz val="8"/>
      <color rgb="FF505050"/>
      <name val="Arial CE"/>
      <charset val="238"/>
    </font>
    <font>
      <sz val="8"/>
      <color rgb="FFE56277"/>
      <name val="Arial CE"/>
      <charset val="238"/>
    </font>
    <font>
      <sz val="8"/>
      <name val="Trebuchet MS"/>
      <charset val="238"/>
    </font>
    <font>
      <b/>
      <sz val="16"/>
      <name val="Trebuchet MS"/>
      <charset val="238"/>
    </font>
    <font>
      <b/>
      <sz val="11"/>
      <name val="Trebuchet MS"/>
      <charset val="238"/>
    </font>
    <font>
      <sz val="8"/>
      <name val="Arial CE"/>
      <charset val="238"/>
    </font>
    <font>
      <sz val="9"/>
      <name val="Trebuchet MS"/>
      <charset val="238"/>
    </font>
    <font>
      <sz val="10"/>
      <name val="Trebuchet MS"/>
      <charset val="238"/>
    </font>
    <font>
      <sz val="11"/>
      <name val="Trebuchet MS"/>
      <charset val="238"/>
    </font>
    <font>
      <b/>
      <sz val="9"/>
      <name val="Trebuchet MS"/>
      <charset val="238"/>
    </font>
    <font>
      <b/>
      <sz val="8"/>
      <name val="Arial CE"/>
      <charset val="238"/>
    </font>
    <font>
      <sz val="11"/>
      <color rgb="FF000000"/>
      <name val="Calibri"/>
    </font>
    <font>
      <i/>
      <sz val="8"/>
      <name val="Arial CE"/>
      <charset val="238"/>
    </font>
  </fonts>
  <fills count="6">
    <fill>
      <patternFill patternType="none"/>
    </fill>
    <fill>
      <patternFill patternType="gray125"/>
    </fill>
    <fill>
      <patternFill patternType="solid">
        <fgColor rgb="FFC0C0C0"/>
      </patternFill>
    </fill>
    <fill>
      <patternFill patternType="solid">
        <fgColor rgb="FFFFFFCC"/>
      </patternFill>
    </fill>
    <fill>
      <patternFill patternType="solid">
        <fgColor rgb="FFBEBEBE"/>
      </patternFill>
    </fill>
    <fill>
      <patternFill patternType="solid">
        <fgColor rgb="FFD2D2D2"/>
      </patternFill>
    </fill>
  </fills>
  <borders count="52">
    <border/>
    <border>
      <left>
        <color indexed="0"/>
      </left>
      <right>
        <color indexed="0"/>
      </right>
      <top>
        <color indexed="0"/>
      </top>
      <bottom>
        <color indexed="0"/>
      </bottom>
      <diagonal>
        <color indexed="0"/>
      </diagonal>
    </border>
    <border>
      <left>
        <color rgb="FF000000"/>
      </left>
      <right>
        <color rgb="FF000000"/>
      </right>
      <top>
        <color rgb="FF000000"/>
      </top>
      <bottom>
        <color rgb="FF000000"/>
      </bottom>
      <diagonal>
        <color rgb="FF000000"/>
      </diagonal>
    </border>
    <border>
      <left style="thin">
        <color rgb="FF000000"/>
      </left>
      <right>
        <color rgb="FF000000"/>
      </right>
      <top style="thin">
        <color rgb="FF000000"/>
      </top>
      <bottom>
        <color rgb="FF000000"/>
      </bottom>
      <diagonal>
        <color rgb="FF000000"/>
      </diagonal>
    </border>
    <border>
      <left>
        <color rgb="FF000000"/>
      </left>
      <right>
        <color rgb="FF000000"/>
      </right>
      <top style="thin">
        <color rgb="FF000000"/>
      </top>
      <bottom>
        <color rgb="FF000000"/>
      </bottom>
      <diagonal>
        <color rgb="FF000000"/>
      </diagonal>
    </border>
    <border>
      <left style="thin">
        <color rgb="FF000000"/>
      </left>
      <right>
        <color rgb="FF000000"/>
      </right>
      <top>
        <color rgb="FF000000"/>
      </top>
      <bottom>
        <color rgb="FF000000"/>
      </bottom>
      <diagonal>
        <color rgb="FF000000"/>
      </diagonal>
    </border>
    <border>
      <left>
        <color rgb="FF000000"/>
      </left>
      <right>
        <color rgb="FF000000"/>
      </right>
      <top style="hair">
        <color rgb="FF000000"/>
      </top>
      <bottom>
        <color rgb="FF000000"/>
      </bottom>
      <diagonal>
        <color rgb="FF000000"/>
      </diagonal>
    </border>
    <border>
      <left>
        <color rgb="FF000000"/>
      </left>
      <right>
        <color rgb="FF000000"/>
      </right>
      <top>
        <color rgb="FF000000"/>
      </top>
      <bottom style="hair">
        <color rgb="FF000000"/>
      </bottom>
      <diagonal>
        <color rgb="FF000000"/>
      </diagonal>
    </border>
    <border>
      <left style="hair">
        <color rgb="FF000000"/>
      </left>
      <right>
        <color rgb="FF000000"/>
      </right>
      <top style="hair">
        <color rgb="FF000000"/>
      </top>
      <bottom style="hair">
        <color rgb="FF000000"/>
      </bottom>
      <diagonal>
        <color rgb="FF000000"/>
      </diagonal>
    </border>
    <border>
      <left>
        <color rgb="FF000000"/>
      </left>
      <right>
        <color rgb="FF000000"/>
      </right>
      <top style="hair">
        <color rgb="FF000000"/>
      </top>
      <bottom style="hair">
        <color rgb="FF000000"/>
      </bottom>
      <diagonal>
        <color rgb="FF000000"/>
      </diagonal>
    </border>
    <border>
      <left>
        <color rgb="FF000000"/>
      </left>
      <right style="hair">
        <color rgb="FF000000"/>
      </right>
      <top style="hair">
        <color rgb="FF000000"/>
      </top>
      <bottom style="hair">
        <color rgb="FF000000"/>
      </bottom>
      <diagonal>
        <color rgb="FF000000"/>
      </diagonal>
    </border>
    <border>
      <left style="thin">
        <color rgb="FF000000"/>
      </left>
      <right>
        <color rgb="FF000000"/>
      </right>
      <top>
        <color rgb="FF000000"/>
      </top>
      <bottom style="thin">
        <color rgb="FF000000"/>
      </bottom>
      <diagonal>
        <color rgb="FF000000"/>
      </diagonal>
    </border>
    <border>
      <left>
        <color rgb="FF000000"/>
      </left>
      <right>
        <color rgb="FF000000"/>
      </right>
      <top>
        <color rgb="FF000000"/>
      </top>
      <bottom style="thin">
        <color rgb="FF000000"/>
      </bottom>
      <diagonal>
        <color rgb="FF000000"/>
      </diagonal>
    </border>
    <border>
      <left style="hair">
        <color rgb="FF969696"/>
      </left>
      <right>
        <color rgb="FF000000"/>
      </right>
      <top style="hair">
        <color rgb="FF969696"/>
      </top>
      <bottom>
        <color rgb="FF000000"/>
      </bottom>
      <diagonal>
        <color rgb="FF000000"/>
      </diagonal>
    </border>
    <border>
      <left>
        <color rgb="FF000000"/>
      </left>
      <right>
        <color rgb="FF000000"/>
      </right>
      <top style="hair">
        <color rgb="FF969696"/>
      </top>
      <bottom>
        <color rgb="FF000000"/>
      </bottom>
      <diagonal>
        <color rgb="FF000000"/>
      </diagonal>
    </border>
    <border>
      <left>
        <color rgb="FF000000"/>
      </left>
      <right style="hair">
        <color rgb="FF969696"/>
      </right>
      <top style="hair">
        <color rgb="FF969696"/>
      </top>
      <bottom>
        <color rgb="FF000000"/>
      </bottom>
      <diagonal>
        <color rgb="FF000000"/>
      </diagonal>
    </border>
    <border>
      <left style="hair">
        <color rgb="FF969696"/>
      </left>
      <right>
        <color rgb="FF000000"/>
      </right>
      <top>
        <color rgb="FF000000"/>
      </top>
      <bottom>
        <color rgb="FF000000"/>
      </bottom>
      <diagonal>
        <color rgb="FF000000"/>
      </diagonal>
    </border>
    <border>
      <left>
        <color rgb="FF000000"/>
      </left>
      <right style="hair">
        <color rgb="FF969696"/>
      </right>
      <top>
        <color rgb="FF000000"/>
      </top>
      <bottom>
        <color rgb="FF000000"/>
      </bottom>
      <diagonal>
        <color rgb="FF000000"/>
      </diagonal>
    </border>
    <border>
      <left style="hair">
        <color rgb="FF969696"/>
      </left>
      <right>
        <color rgb="FF000000"/>
      </right>
      <top style="hair">
        <color rgb="FF969696"/>
      </top>
      <bottom style="hair">
        <color rgb="FF969696"/>
      </bottom>
      <diagonal>
        <color rgb="FF000000"/>
      </diagonal>
    </border>
    <border>
      <left>
        <color rgb="FF000000"/>
      </left>
      <right>
        <color rgb="FF000000"/>
      </right>
      <top style="hair">
        <color rgb="FF969696"/>
      </top>
      <bottom style="hair">
        <color rgb="FF969696"/>
      </bottom>
      <diagonal>
        <color rgb="FF000000"/>
      </diagonal>
    </border>
    <border>
      <left>
        <color rgb="FF000000"/>
      </left>
      <right style="hair">
        <color rgb="FF969696"/>
      </right>
      <top style="hair">
        <color rgb="FF969696"/>
      </top>
      <bottom style="hair">
        <color rgb="FF969696"/>
      </bottom>
      <diagonal>
        <color rgb="FF000000"/>
      </diagonal>
    </border>
    <border>
      <left style="thin">
        <color rgb="FF000000"/>
      </left>
      <right style="hair">
        <color rgb="FF969696"/>
      </right>
      <top>
        <color rgb="FF000000"/>
      </top>
      <bottom>
        <color rgb="FF000000"/>
      </bottom>
      <diagonal>
        <color rgb="FF000000"/>
      </diagonal>
    </border>
    <border>
      <left style="thin">
        <color rgb="FF000000"/>
      </left>
      <top style="thin">
        <color rgb="FF000000"/>
      </top>
    </border>
    <border>
      <top style="thin">
        <color rgb="FF000000"/>
      </top>
    </border>
    <border>
      <left style="thin">
        <color rgb="FF000000"/>
      </left>
    </border>
    <border>
      <top style="hair">
        <color rgb="FF969696"/>
      </top>
    </border>
    <border>
      <left style="hair">
        <color rgb="FF000000"/>
      </left>
      <top style="hair">
        <color rgb="FF000000"/>
      </top>
      <bottom style="hair">
        <color rgb="FF000000"/>
      </bottom>
    </border>
    <border>
      <top style="hair">
        <color rgb="FF000000"/>
      </top>
      <bottom style="hair">
        <color rgb="FF000000"/>
      </bottom>
    </border>
    <border>
      <right style="hair">
        <color rgb="FF000000"/>
      </right>
      <top style="hair">
        <color rgb="FF000000"/>
      </top>
      <bottom style="hair">
        <color rgb="FF000000"/>
      </bottom>
    </border>
    <border>
      <top style="hair">
        <color rgb="FF000000"/>
      </top>
    </border>
    <border>
      <bottom style="hair">
        <color rgb="FF000000"/>
      </bottom>
    </border>
    <border>
      <left style="thin">
        <color rgb="FF000000"/>
      </left>
      <bottom style="thin">
        <color rgb="FF000000"/>
      </bottom>
    </border>
    <border>
      <bottom style="thin">
        <color rgb="FF000000"/>
      </bottom>
    </border>
    <border>
      <left style="hair">
        <color rgb="FF969696"/>
      </left>
      <top style="hair">
        <color rgb="FF969696"/>
      </top>
      <bottom style="hair">
        <color rgb="FF969696"/>
      </bottom>
    </border>
    <border>
      <top style="hair">
        <color rgb="FF969696"/>
      </top>
      <bottom style="hair">
        <color rgb="FF969696"/>
      </bottom>
    </border>
    <border>
      <right>
        <color rgb="FF969696"/>
      </right>
      <top style="hair">
        <color rgb="FF969696"/>
      </top>
      <bottom style="hair">
        <color rgb="FF969696"/>
      </bottom>
    </border>
    <border>
      <right style="hair">
        <color rgb="FF969696"/>
      </right>
      <top style="hair">
        <color rgb="FF969696"/>
      </top>
      <bottom style="hair">
        <color rgb="FF969696"/>
      </bottom>
    </border>
    <border>
      <left style="hair">
        <color rgb="FF969696"/>
      </left>
      <top style="hair">
        <color rgb="FF969696"/>
      </top>
    </border>
    <border>
      <right style="hair">
        <color rgb="FF969696"/>
      </right>
      <top style="hair">
        <color rgb="FF969696"/>
      </top>
    </border>
    <border>
      <left style="hair">
        <color rgb="FF969696"/>
      </left>
    </border>
    <border>
      <right style="hair">
        <color rgb="FF969696"/>
      </right>
    </border>
    <border>
      <left style="hair">
        <color rgb="FF000000"/>
      </left>
      <right style="hair">
        <color rgb="FF000000"/>
      </right>
      <top style="hair">
        <color rgb="FF000000"/>
      </top>
      <bottom style="hair">
        <color rgb="FF000000"/>
      </bottom>
    </border>
    <border>
      <right style="hair">
        <color rgb="FF969696"/>
      </right>
      <bottom style="hair">
        <color auto="1"/>
      </bottom>
    </border>
    <border>
      <top style="hair">
        <color auto="1"/>
      </top>
    </border>
    <border>
      <left style="thin">
        <color indexed="64"/>
      </left>
      <right>
        <color indexed="0"/>
      </right>
      <top style="thin">
        <color indexed="64"/>
      </top>
      <bottom>
        <color indexed="0"/>
      </bottom>
      <diagonal>
        <color indexed="0"/>
      </diagonal>
    </border>
    <border>
      <left>
        <color indexed="0"/>
      </left>
      <right>
        <color indexed="0"/>
      </right>
      <top style="thin">
        <color indexed="64"/>
      </top>
      <bottom>
        <color indexed="0"/>
      </bottom>
      <diagonal>
        <color indexed="0"/>
      </diagonal>
    </border>
    <border>
      <left>
        <color indexed="0"/>
      </left>
      <right style="thin">
        <color indexed="64"/>
      </right>
      <top style="thin">
        <color indexed="64"/>
      </top>
      <bottom>
        <color indexed="0"/>
      </bottom>
      <diagonal>
        <color indexed="0"/>
      </diagonal>
    </border>
    <border>
      <left style="thin">
        <color indexed="64"/>
      </left>
      <right>
        <color indexed="0"/>
      </right>
      <top>
        <color indexed="0"/>
      </top>
      <bottom>
        <color indexed="0"/>
      </bottom>
      <diagonal>
        <color indexed="0"/>
      </diagonal>
    </border>
    <border>
      <left>
        <color indexed="0"/>
      </left>
      <right style="thin">
        <color indexed="64"/>
      </right>
      <top>
        <color indexed="0"/>
      </top>
      <bottom>
        <color indexed="0"/>
      </bottom>
      <diagonal>
        <color indexed="0"/>
      </diagonal>
    </border>
    <border>
      <left>
        <color indexed="0"/>
      </left>
      <right>
        <color indexed="0"/>
      </right>
      <top>
        <color indexed="0"/>
      </top>
      <bottom style="thin">
        <color indexed="64"/>
      </bottom>
      <diagonal>
        <color indexed="0"/>
      </diagonal>
    </border>
    <border>
      <left style="thin">
        <color indexed="64"/>
      </left>
      <right>
        <color indexed="0"/>
      </right>
      <top>
        <color indexed="0"/>
      </top>
      <bottom style="thin">
        <color indexed="64"/>
      </bottom>
      <diagonal>
        <color indexed="0"/>
      </diagonal>
    </border>
    <border>
      <left>
        <color indexed="0"/>
      </left>
      <right style="thin">
        <color indexed="64"/>
      </right>
      <top>
        <color indexed="0"/>
      </top>
      <bottom style="thin">
        <color indexed="64"/>
      </bottom>
      <diagonal>
        <color indexed="0"/>
      </diagonal>
    </border>
  </borders>
  <cellStyleXfs count="3">
    <xf numFmtId="0" fontId="0" fillId="0" borderId="1" applyBorder="0">
      <protection locked="0"/>
    </xf>
    <xf numFmtId="0" fontId="72" fillId="0" borderId="2" applyBorder="0"/>
    <xf numFmtId="0" fontId="7" fillId="0" borderId="0"/>
  </cellStyleXfs>
  <cellXfs count="358">
    <xf numFmtId="0" fontId="0" fillId="0" borderId="1" xfId="0" applyAlignment="1">
      <alignment vertical="top"/>
      <protection locked="0"/>
    </xf>
    <xf numFmtId="0" fontId="1" fillId="0" borderId="2" xfId="1" applyNumberFormat="1" applyFont="1" applyFill="1" applyAlignment="1" applyProtection="1">
      <alignment vertical="center"/>
    </xf>
    <xf numFmtId="0" fontId="2" fillId="0" borderId="2" xfId="1" applyNumberFormat="1" applyFont="1" applyFill="1" applyAlignment="1" applyProtection="1">
      <alignment vertical="center"/>
    </xf>
    <xf numFmtId="0" fontId="3" fillId="0" borderId="2" xfId="1" applyNumberFormat="1" applyFont="1" applyFill="1" applyAlignment="1" applyProtection="1">
      <alignment vertical="center"/>
    </xf>
    <xf numFmtId="0" fontId="4" fillId="0" borderId="2" xfId="1" applyNumberFormat="1" applyFont="1" applyFill="1" applyAlignment="1" applyProtection="1">
      <alignment vertical="center"/>
    </xf>
    <xf numFmtId="0" fontId="5" fillId="0" borderId="2" xfId="1" applyNumberFormat="1" applyFont="1" applyFill="1" applyAlignment="1" applyProtection="1">
      <alignment vertical="center"/>
    </xf>
    <xf numFmtId="0" fontId="6" fillId="0" borderId="2" xfId="1" applyNumberFormat="1" applyFont="1" applyFill="1" applyAlignment="1" applyProtection="1">
      <alignment vertical="center"/>
    </xf>
    <xf numFmtId="0" fontId="7" fillId="0" borderId="0" xfId="2" applyAlignment="1">
      <alignment vertical="center"/>
    </xf>
    <xf numFmtId="0" fontId="7" fillId="0" borderId="0" xfId="2" applyAlignment="1">
      <alignment vertical="center" wrapText="1"/>
    </xf>
    <xf numFmtId="0" fontId="7" fillId="0" borderId="0" xfId="2" applyAlignment="1">
      <alignment horizontal="center" vertical="center" wrapText="1"/>
    </xf>
    <xf numFmtId="0" fontId="8" fillId="0" borderId="0" xfId="2" applyFont="1"/>
    <xf numFmtId="0" fontId="9" fillId="0" borderId="0" xfId="2" applyFont="1"/>
    <xf numFmtId="0" fontId="10" fillId="0" borderId="0" xfId="2" applyFont="1"/>
    <xf numFmtId="0" fontId="11" fillId="0" borderId="0" xfId="2" applyFont="1"/>
    <xf numFmtId="0" fontId="12" fillId="0" borderId="0" xfId="2" applyFont="1"/>
    <xf numFmtId="0" fontId="13" fillId="0" borderId="0" xfId="2" applyFont="1"/>
    <xf numFmtId="0" fontId="0" fillId="0" borderId="1" xfId="0" applyAlignment="1">
      <alignment horizontal="center" vertical="center"/>
      <protection locked="0"/>
    </xf>
    <xf numFmtId="0" fontId="0" fillId="0" borderId="1" xfId="0" applyAlignment="1" applyProtection="1"/>
    <xf numFmtId="0" fontId="14" fillId="0" borderId="2" xfId="1" applyNumberFormat="1" applyFont="1" applyFill="1" applyAlignment="1" applyProtection="1">
      <alignment horizontal="center"/>
    </xf>
    <xf numFmtId="0" fontId="1" fillId="0" borderId="2" xfId="1" applyNumberFormat="1" applyFont="1" applyFill="1" applyAlignment="1" applyProtection="1"/>
    <xf numFmtId="0" fontId="15" fillId="0" borderId="2" xfId="1" applyNumberFormat="1" applyFont="1" applyFill="1" applyAlignment="1" applyProtection="1">
      <alignment horizontal="center" vertical="center"/>
    </xf>
    <xf numFmtId="0" fontId="16" fillId="0" borderId="2" xfId="1" applyNumberFormat="1" applyFont="1" applyFill="1" applyAlignment="1" applyProtection="1">
      <alignment horizontal="left" vertical="center"/>
    </xf>
    <xf numFmtId="0" fontId="17" fillId="2" borderId="2" xfId="1" applyNumberFormat="1" applyFont="1" applyFill="1" applyAlignment="1" applyProtection="1">
      <alignment horizontal="center" vertical="center"/>
    </xf>
    <xf numFmtId="0" fontId="1" fillId="0" borderId="2" xfId="1" applyNumberFormat="1" applyFont="1" applyFill="1" applyAlignment="1" applyProtection="1">
      <alignment horizontal="left" vertical="center"/>
    </xf>
    <xf numFmtId="0" fontId="1" fillId="0" borderId="3" xfId="1" applyNumberFormat="1" applyFont="1" applyFill="1" applyBorder="1" applyAlignment="1" applyProtection="1"/>
    <xf numFmtId="0" fontId="1" fillId="0" borderId="4" xfId="1" applyNumberFormat="1" applyFont="1" applyFill="1" applyBorder="1" applyAlignment="1" applyProtection="1"/>
    <xf numFmtId="0" fontId="1" fillId="0" borderId="5" xfId="1" applyNumberFormat="1" applyFont="1" applyFill="1" applyBorder="1" applyAlignment="1" applyProtection="1"/>
    <xf numFmtId="0" fontId="18" fillId="0" borderId="2" xfId="1" applyNumberFormat="1" applyFont="1" applyFill="1" applyAlignment="1" applyProtection="1">
      <alignment horizontal="left" vertical="center"/>
    </xf>
    <xf numFmtId="0" fontId="17" fillId="0" borderId="2" xfId="1" applyNumberFormat="1" applyFont="1" applyFill="1" applyAlignment="1" applyProtection="1">
      <alignment horizontal="left" vertical="center"/>
    </xf>
    <xf numFmtId="0" fontId="19" fillId="0" borderId="2" xfId="1" applyNumberFormat="1" applyFont="1" applyFill="1" applyAlignment="1" applyProtection="1">
      <alignment vertical="center"/>
    </xf>
    <xf numFmtId="0" fontId="2" fillId="0" borderId="2" xfId="1" applyNumberFormat="1" applyFont="1" applyFill="1" applyAlignment="1" applyProtection="1">
      <alignment horizontal="left" vertical="top"/>
    </xf>
    <xf numFmtId="0" fontId="3" fillId="0" borderId="2" xfId="1" applyNumberFormat="1" applyFont="1" applyFill="1" applyAlignment="1" applyProtection="1">
      <alignment horizontal="left" vertical="center"/>
    </xf>
    <xf numFmtId="0" fontId="20" fillId="0" borderId="2" xfId="1" applyNumberFormat="1" applyFont="1" applyFill="1" applyAlignment="1" applyProtection="1">
      <alignment horizontal="left" vertical="top" wrapText="1"/>
    </xf>
    <xf numFmtId="0" fontId="4" fillId="0" borderId="2" xfId="1" applyNumberFormat="1" applyFont="1" applyFill="1" applyAlignment="1" applyProtection="1">
      <alignment horizontal="left" vertical="top"/>
    </xf>
    <xf numFmtId="0" fontId="4" fillId="0" borderId="2" xfId="1" applyNumberFormat="1" applyFont="1" applyFill="1" applyAlignment="1" applyProtection="1">
      <alignment horizontal="left" vertical="top" wrapText="1"/>
    </xf>
    <xf numFmtId="0" fontId="20" fillId="0" borderId="2" xfId="1" applyNumberFormat="1" applyFont="1" applyFill="1" applyAlignment="1" applyProtection="1">
      <alignment horizontal="left" vertical="top"/>
    </xf>
    <xf numFmtId="0" fontId="2" fillId="0" borderId="2" xfId="1" applyNumberFormat="1" applyFont="1" applyFill="1" applyAlignment="1" applyProtection="1">
      <alignment horizontal="left" vertical="center"/>
    </xf>
    <xf numFmtId="191" fontId="3" fillId="0" borderId="2" xfId="1" applyNumberFormat="1" applyFont="1" applyFill="1" applyAlignment="1" applyProtection="1">
      <alignment horizontal="left" vertical="center"/>
    </xf>
    <xf numFmtId="191" fontId="3" fillId="3" borderId="2" xfId="1" applyNumberFormat="1" applyFont="1" applyFill="1" applyAlignment="1" applyProtection="1">
      <alignment horizontal="left" vertical="center"/>
      <protection locked="0"/>
    </xf>
    <xf numFmtId="49" fontId="3" fillId="0" borderId="2" xfId="1" applyNumberFormat="1" applyFont="1" applyFill="1" applyAlignment="1" applyProtection="1">
      <alignment horizontal="left" vertical="center"/>
    </xf>
    <xf numFmtId="49" fontId="1" fillId="0" borderId="2" xfId="1" applyNumberFormat="1" applyFont="1" applyFill="1" applyAlignment="1" applyProtection="1"/>
    <xf numFmtId="0" fontId="3" fillId="3" borderId="2" xfId="1" applyNumberFormat="1" applyFont="1" applyFill="1" applyAlignment="1" applyProtection="1">
      <alignment horizontal="left" vertical="center"/>
      <protection locked="0"/>
    </xf>
    <xf numFmtId="0" fontId="3" fillId="0" borderId="2" xfId="1" applyNumberFormat="1" applyFont="1" applyFill="1" applyAlignment="1" applyProtection="1">
      <alignment horizontal="left" vertical="center" wrapText="1"/>
    </xf>
    <xf numFmtId="0" fontId="1" fillId="0" borderId="6" xfId="1" applyNumberFormat="1" applyFont="1" applyFill="1" applyBorder="1" applyAlignment="1" applyProtection="1"/>
    <xf numFmtId="0" fontId="14" fillId="0" borderId="2" xfId="1" applyNumberFormat="1" applyFont="1" applyFill="1" applyAlignment="1" applyProtection="1">
      <alignment horizontal="center" vertical="center"/>
    </xf>
    <xf numFmtId="0" fontId="1" fillId="0" borderId="5" xfId="1" applyNumberFormat="1" applyFont="1" applyFill="1" applyBorder="1" applyAlignment="1" applyProtection="1">
      <alignment vertical="center"/>
    </xf>
    <xf numFmtId="0" fontId="21" fillId="0" borderId="7" xfId="1" applyNumberFormat="1" applyFont="1" applyFill="1" applyBorder="1" applyAlignment="1" applyProtection="1">
      <alignment horizontal="left" vertical="center"/>
    </xf>
    <xf numFmtId="0" fontId="1" fillId="0" borderId="7" xfId="1" applyNumberFormat="1" applyFont="1" applyFill="1" applyBorder="1" applyAlignment="1" applyProtection="1">
      <alignment vertical="center"/>
    </xf>
    <xf numFmtId="4" fontId="1" fillId="0" borderId="7" xfId="1" applyNumberFormat="1" applyFont="1" applyFill="1" applyBorder="1" applyAlignment="1" applyProtection="1">
      <alignment vertical="center"/>
    </xf>
    <xf numFmtId="4" fontId="21" fillId="0" borderId="7" xfId="1" applyNumberFormat="1" applyFont="1" applyFill="1" applyBorder="1" applyAlignment="1" applyProtection="1">
      <alignment vertical="center"/>
    </xf>
    <xf numFmtId="4" fontId="1" fillId="0" borderId="2" xfId="1" applyNumberFormat="1" applyFont="1" applyFill="1" applyAlignment="1" applyProtection="1">
      <alignment vertical="center"/>
    </xf>
    <xf numFmtId="0" fontId="2" fillId="0" borderId="2" xfId="1" applyNumberFormat="1" applyFont="1" applyFill="1" applyAlignment="1" applyProtection="1">
      <alignment horizontal="right" vertical="center"/>
    </xf>
    <xf numFmtId="4" fontId="2" fillId="0" borderId="2" xfId="1" applyNumberFormat="1" applyFont="1" applyFill="1" applyAlignment="1" applyProtection="1">
      <alignment horizontal="right" vertical="center"/>
    </xf>
    <xf numFmtId="0" fontId="22" fillId="0" borderId="2" xfId="1" applyNumberFormat="1" applyFont="1" applyFill="1" applyAlignment="1" applyProtection="1">
      <alignment horizontal="center" vertical="center"/>
    </xf>
    <xf numFmtId="0" fontId="2" fillId="0" borderId="5" xfId="1" applyNumberFormat="1" applyFont="1" applyFill="1" applyBorder="1" applyAlignment="1" applyProtection="1">
      <alignment vertical="center"/>
    </xf>
    <xf numFmtId="199" fontId="2" fillId="0" borderId="2" xfId="1" applyNumberFormat="1" applyFont="1" applyFill="1" applyAlignment="1" applyProtection="1">
      <alignment horizontal="left" vertical="center"/>
    </xf>
    <xf numFmtId="4" fontId="23" fillId="0" borderId="2" xfId="1" applyNumberFormat="1" applyFont="1" applyFill="1" applyAlignment="1" applyProtection="1">
      <alignment horizontal="right" vertical="center"/>
    </xf>
    <xf numFmtId="4" fontId="2" fillId="0" borderId="2" xfId="1" applyNumberFormat="1" applyFont="1" applyFill="1" applyAlignment="1" applyProtection="1">
      <alignment vertical="center"/>
    </xf>
    <xf numFmtId="0" fontId="1" fillId="4" borderId="2" xfId="1" applyNumberFormat="1" applyFont="1" applyFill="1" applyAlignment="1" applyProtection="1">
      <alignment vertical="center"/>
    </xf>
    <xf numFmtId="0" fontId="5" fillId="4" borderId="8" xfId="1" applyNumberFormat="1" applyFont="1" applyFill="1" applyBorder="1" applyAlignment="1" applyProtection="1">
      <alignment horizontal="left" vertical="center"/>
    </xf>
    <xf numFmtId="0" fontId="1" fillId="4" borderId="9" xfId="1" applyNumberFormat="1" applyFont="1" applyFill="1" applyBorder="1" applyAlignment="1" applyProtection="1">
      <alignment vertical="center"/>
    </xf>
    <xf numFmtId="0" fontId="5" fillId="4" borderId="9" xfId="1" applyNumberFormat="1" applyFont="1" applyFill="1" applyBorder="1" applyAlignment="1" applyProtection="1">
      <alignment horizontal="center" vertical="center"/>
    </xf>
    <xf numFmtId="4" fontId="1" fillId="4" borderId="9" xfId="1" applyNumberFormat="1" applyFont="1" applyFill="1" applyBorder="1" applyAlignment="1" applyProtection="1">
      <alignment vertical="center"/>
    </xf>
    <xf numFmtId="4" fontId="5" fillId="4" borderId="9" xfId="1" applyNumberFormat="1" applyFont="1" applyFill="1" applyBorder="1" applyAlignment="1" applyProtection="1">
      <alignment horizontal="left" vertical="center"/>
    </xf>
    <xf numFmtId="4" fontId="5" fillId="4" borderId="9" xfId="1" applyNumberFormat="1" applyFont="1" applyFill="1" applyBorder="1" applyAlignment="1" applyProtection="1">
      <alignment vertical="center"/>
    </xf>
    <xf numFmtId="4" fontId="5" fillId="4" borderId="10" xfId="1" applyNumberFormat="1" applyFont="1" applyFill="1" applyBorder="1" applyAlignment="1" applyProtection="1">
      <alignment vertical="center"/>
    </xf>
    <xf numFmtId="0" fontId="24" fillId="0" borderId="6" xfId="1" applyNumberFormat="1" applyFont="1" applyFill="1" applyBorder="1" applyAlignment="1" applyProtection="1">
      <alignment horizontal="left" vertical="center"/>
    </xf>
    <xf numFmtId="0" fontId="1" fillId="0" borderId="6" xfId="1" applyNumberFormat="1" applyFont="1" applyFill="1" applyBorder="1" applyAlignment="1" applyProtection="1">
      <alignment vertical="center"/>
    </xf>
    <xf numFmtId="0" fontId="2" fillId="0" borderId="7" xfId="1" applyNumberFormat="1" applyFont="1" applyFill="1" applyBorder="1" applyAlignment="1" applyProtection="1">
      <alignment horizontal="left" vertical="center"/>
    </xf>
    <xf numFmtId="0" fontId="1" fillId="0" borderId="11" xfId="1" applyNumberFormat="1" applyFont="1" applyFill="1" applyBorder="1" applyAlignment="1" applyProtection="1">
      <alignment vertical="center"/>
    </xf>
    <xf numFmtId="0" fontId="1" fillId="0" borderId="12" xfId="1" applyNumberFormat="1" applyFont="1" applyFill="1" applyBorder="1" applyAlignment="1" applyProtection="1">
      <alignment vertical="center"/>
    </xf>
    <xf numFmtId="0" fontId="1" fillId="0" borderId="3" xfId="1" applyNumberFormat="1" applyFont="1" applyFill="1" applyBorder="1" applyAlignment="1" applyProtection="1">
      <alignment vertical="center"/>
    </xf>
    <xf numFmtId="0" fontId="1" fillId="0" borderId="4" xfId="1" applyNumberFormat="1" applyFont="1" applyFill="1" applyBorder="1" applyAlignment="1" applyProtection="1">
      <alignment vertical="center"/>
    </xf>
    <xf numFmtId="0" fontId="25" fillId="0" borderId="2" xfId="1" applyNumberFormat="1" applyFont="1" applyFill="1" applyAlignment="1" applyProtection="1">
      <alignment horizontal="center" vertical="center"/>
    </xf>
    <xf numFmtId="0" fontId="3" fillId="0" borderId="5" xfId="1" applyNumberFormat="1" applyFont="1" applyFill="1" applyBorder="1" applyAlignment="1" applyProtection="1">
      <alignment vertical="center"/>
    </xf>
    <xf numFmtId="0" fontId="26" fillId="0" borderId="2" xfId="1" applyNumberFormat="1" applyFont="1" applyFill="1" applyAlignment="1" applyProtection="1">
      <alignment horizontal="center" vertical="center"/>
    </xf>
    <xf numFmtId="0" fontId="4" fillId="0" borderId="5" xfId="1" applyNumberFormat="1" applyFont="1" applyFill="1" applyBorder="1" applyAlignment="1" applyProtection="1">
      <alignment vertical="center"/>
    </xf>
    <xf numFmtId="0" fontId="4" fillId="0" borderId="2" xfId="1" applyNumberFormat="1" applyFont="1" applyFill="1" applyAlignment="1" applyProtection="1">
      <alignment horizontal="left" vertical="center"/>
    </xf>
    <xf numFmtId="0" fontId="4" fillId="0" borderId="2" xfId="1" applyNumberFormat="1" applyFont="1" applyFill="1" applyAlignment="1" applyProtection="1">
      <alignment horizontal="left" vertical="center" wrapText="1"/>
    </xf>
    <xf numFmtId="0" fontId="21" fillId="0" borderId="2" xfId="1" applyNumberFormat="1" applyFont="1" applyFill="1" applyAlignment="1" applyProtection="1">
      <alignment vertical="center"/>
    </xf>
    <xf numFmtId="0" fontId="3" fillId="0" borderId="2" xfId="1" applyNumberFormat="1" applyFont="1" applyFill="1" applyAlignment="1" applyProtection="1">
      <alignment vertical="center" wrapText="1"/>
    </xf>
    <xf numFmtId="0" fontId="27" fillId="0" borderId="13" xfId="1" applyNumberFormat="1" applyFont="1" applyFill="1" applyBorder="1" applyAlignment="1" applyProtection="1">
      <alignment horizontal="center" vertical="center"/>
    </xf>
    <xf numFmtId="0" fontId="27" fillId="0" borderId="14" xfId="1" applyNumberFormat="1" applyFont="1" applyFill="1" applyBorder="1" applyAlignment="1" applyProtection="1">
      <alignment horizontal="center" vertical="center"/>
    </xf>
    <xf numFmtId="0" fontId="1" fillId="0" borderId="14" xfId="1" applyNumberFormat="1" applyFont="1" applyFill="1" applyBorder="1" applyAlignment="1" applyProtection="1">
      <alignment vertical="center"/>
    </xf>
    <xf numFmtId="0" fontId="1" fillId="0" borderId="15" xfId="1" applyNumberFormat="1" applyFont="1" applyFill="1" applyBorder="1" applyAlignment="1" applyProtection="1">
      <alignment vertical="center"/>
    </xf>
    <xf numFmtId="0" fontId="27" fillId="0" borderId="16" xfId="1" applyNumberFormat="1" applyFont="1" applyFill="1" applyBorder="1" applyAlignment="1" applyProtection="1">
      <alignment horizontal="center" vertical="center"/>
    </xf>
    <xf numFmtId="0" fontId="27" fillId="0" borderId="2" xfId="1" applyNumberFormat="1" applyFont="1" applyFill="1" applyAlignment="1" applyProtection="1">
      <alignment horizontal="center" vertical="center"/>
    </xf>
    <xf numFmtId="0" fontId="1" fillId="0" borderId="17" xfId="1" applyNumberFormat="1" applyFont="1" applyFill="1" applyBorder="1" applyAlignment="1" applyProtection="1">
      <alignment vertical="center"/>
    </xf>
    <xf numFmtId="0" fontId="28" fillId="0" borderId="2" xfId="1" applyNumberFormat="1" applyFont="1" applyFill="1" applyAlignment="1" applyProtection="1">
      <alignment horizontal="center" vertical="center"/>
    </xf>
    <xf numFmtId="0" fontId="29" fillId="5" borderId="8" xfId="1" applyNumberFormat="1" applyFont="1" applyFill="1" applyBorder="1" applyAlignment="1" applyProtection="1">
      <alignment horizontal="center" vertical="center"/>
    </xf>
    <xf numFmtId="0" fontId="29" fillId="5" borderId="9" xfId="1" applyNumberFormat="1" applyFont="1" applyFill="1" applyBorder="1" applyAlignment="1" applyProtection="1">
      <alignment horizontal="center" vertical="center"/>
    </xf>
    <xf numFmtId="0" fontId="1" fillId="5" borderId="9" xfId="1" applyNumberFormat="1" applyFont="1" applyFill="1" applyBorder="1" applyAlignment="1" applyProtection="1">
      <alignment vertical="center"/>
    </xf>
    <xf numFmtId="0" fontId="29" fillId="5" borderId="9" xfId="1" applyNumberFormat="1" applyFont="1" applyFill="1" applyBorder="1" applyAlignment="1" applyProtection="1">
      <alignment horizontal="right" vertical="center"/>
    </xf>
    <xf numFmtId="0" fontId="29" fillId="5" borderId="10" xfId="1" applyNumberFormat="1" applyFont="1" applyFill="1" applyBorder="1" applyAlignment="1" applyProtection="1">
      <alignment horizontal="center" vertical="center"/>
    </xf>
    <xf numFmtId="0" fontId="30" fillId="0" borderId="18" xfId="1" applyNumberFormat="1" applyFont="1" applyFill="1" applyBorder="1" applyAlignment="1" applyProtection="1">
      <alignment horizontal="center" vertical="center" wrapText="1"/>
    </xf>
    <xf numFmtId="0" fontId="30" fillId="0" borderId="19" xfId="1" applyNumberFormat="1" applyFont="1" applyFill="1" applyBorder="1" applyAlignment="1" applyProtection="1">
      <alignment horizontal="center" vertical="center" wrapText="1"/>
    </xf>
    <xf numFmtId="0" fontId="30" fillId="0" borderId="20" xfId="1" applyNumberFormat="1" applyFont="1" applyFill="1" applyBorder="1" applyAlignment="1" applyProtection="1">
      <alignment horizontal="center" vertical="center" wrapText="1"/>
    </xf>
    <xf numFmtId="0" fontId="1" fillId="0" borderId="21" xfId="1" applyNumberFormat="1" applyFont="1" applyFill="1" applyBorder="1" applyAlignment="1" applyProtection="1">
      <alignment vertical="center"/>
    </xf>
    <xf numFmtId="0" fontId="1" fillId="0" borderId="13" xfId="1" applyNumberFormat="1" applyFont="1" applyFill="1" applyBorder="1" applyAlignment="1" applyProtection="1">
      <alignment vertical="center"/>
    </xf>
    <xf numFmtId="0" fontId="31" fillId="0" borderId="2" xfId="1" applyNumberFormat="1" applyFont="1" applyFill="1" applyAlignment="1" applyProtection="1">
      <alignment horizontal="center" vertical="center"/>
    </xf>
    <xf numFmtId="0" fontId="5" fillId="0" borderId="5" xfId="1" applyNumberFormat="1" applyFont="1" applyFill="1" applyBorder="1" applyAlignment="1" applyProtection="1">
      <alignment vertical="center"/>
    </xf>
    <xf numFmtId="0" fontId="32" fillId="0" borderId="2" xfId="1" applyNumberFormat="1" applyFont="1" applyFill="1" applyAlignment="1" applyProtection="1">
      <alignment horizontal="left" vertical="center"/>
    </xf>
    <xf numFmtId="0" fontId="32" fillId="0" borderId="2" xfId="1" applyNumberFormat="1" applyFont="1" applyFill="1" applyAlignment="1" applyProtection="1">
      <alignment vertical="center"/>
    </xf>
    <xf numFmtId="4" fontId="32" fillId="0" borderId="2" xfId="1" applyNumberFormat="1" applyFont="1" applyFill="1" applyAlignment="1" applyProtection="1">
      <alignment horizontal="right" vertical="center"/>
    </xf>
    <xf numFmtId="4" fontId="32" fillId="0" borderId="2" xfId="1" applyNumberFormat="1" applyFont="1" applyFill="1" applyAlignment="1" applyProtection="1">
      <alignment vertical="center"/>
    </xf>
    <xf numFmtId="0" fontId="5" fillId="0" borderId="2" xfId="1" applyNumberFormat="1" applyFont="1" applyFill="1" applyAlignment="1" applyProtection="1">
      <alignment horizontal="center" vertical="center"/>
    </xf>
    <xf numFmtId="4" fontId="27" fillId="0" borderId="16" xfId="1" applyNumberFormat="1" applyFont="1" applyFill="1" applyBorder="1" applyAlignment="1" applyProtection="1">
      <alignment vertical="center"/>
    </xf>
    <xf numFmtId="4" fontId="27" fillId="0" borderId="2" xfId="1" applyNumberFormat="1" applyFont="1" applyFill="1" applyAlignment="1" applyProtection="1">
      <alignment vertical="center"/>
    </xf>
    <xf numFmtId="200" fontId="27" fillId="0" borderId="2" xfId="1" applyNumberFormat="1" applyFont="1" applyFill="1" applyAlignment="1" applyProtection="1">
      <alignment vertical="center"/>
    </xf>
    <xf numFmtId="4" fontId="27" fillId="0" borderId="17" xfId="1" applyNumberFormat="1" applyFont="1" applyFill="1" applyBorder="1" applyAlignment="1" applyProtection="1">
      <alignment vertical="center"/>
    </xf>
    <xf numFmtId="0" fontId="5" fillId="0" borderId="2" xfId="1" applyNumberFormat="1" applyFont="1" applyFill="1" applyAlignment="1" applyProtection="1">
      <alignment horizontal="left" vertical="center"/>
    </xf>
    <xf numFmtId="0" fontId="33" fillId="0" borderId="2" xfId="1" applyNumberFormat="1" applyFont="1" applyFill="1" applyAlignment="1" applyProtection="1">
      <alignment horizontal="left" vertical="center"/>
    </xf>
    <xf numFmtId="0" fontId="34" fillId="0" borderId="2" xfId="1" applyNumberFormat="1" applyFont="1" applyFill="1" applyAlignment="1" applyProtection="1">
      <alignment horizontal="center" vertical="center"/>
    </xf>
    <xf numFmtId="0" fontId="6" fillId="0" borderId="5" xfId="1" applyNumberFormat="1" applyFont="1" applyFill="1" applyBorder="1" applyAlignment="1" applyProtection="1">
      <alignment vertical="center"/>
    </xf>
    <xf numFmtId="0" fontId="35" fillId="0" borderId="2" xfId="1" applyNumberFormat="1" applyFont="1" applyFill="1" applyAlignment="1" applyProtection="1">
      <alignment horizontal="left" vertical="center"/>
    </xf>
    <xf numFmtId="49" fontId="36" fillId="0" borderId="2" xfId="1" applyNumberFormat="1" applyFont="1" applyFill="1" applyAlignment="1" applyProtection="1">
      <alignment vertical="center"/>
    </xf>
    <xf numFmtId="0" fontId="36" fillId="0" borderId="2" xfId="1" applyNumberFormat="1" applyFont="1" applyFill="1" applyAlignment="1" applyProtection="1">
      <alignment vertical="center"/>
    </xf>
    <xf numFmtId="0" fontId="36" fillId="0" borderId="2" xfId="1" applyNumberFormat="1" applyFont="1" applyFill="1" applyAlignment="1" applyProtection="1">
      <alignment vertical="center" wrapText="1"/>
    </xf>
    <xf numFmtId="4" fontId="35" fillId="0" borderId="2" xfId="1" applyNumberFormat="1" applyFont="1" applyFill="1" applyAlignment="1" applyProtection="1">
      <alignment horizontal="right" vertical="center"/>
    </xf>
    <xf numFmtId="4" fontId="35" fillId="0" borderId="2" xfId="1" applyNumberFormat="1" applyFont="1" applyFill="1" applyAlignment="1" applyProtection="1">
      <alignment vertical="center"/>
    </xf>
    <xf numFmtId="0" fontId="4" fillId="0" borderId="2" xfId="1" applyNumberFormat="1" applyFont="1" applyFill="1" applyAlignment="1" applyProtection="1">
      <alignment horizontal="center" vertical="center"/>
    </xf>
    <xf numFmtId="0" fontId="35" fillId="0" borderId="5" xfId="1" applyNumberFormat="1" applyFont="1" applyFill="1" applyBorder="1" applyAlignment="1" applyProtection="1">
      <alignment vertical="center"/>
    </xf>
    <xf numFmtId="4" fontId="37" fillId="0" borderId="16" xfId="1" applyNumberFormat="1" applyFont="1" applyFill="1" applyBorder="1" applyAlignment="1" applyProtection="1">
      <alignment vertical="center"/>
    </xf>
    <xf numFmtId="4" fontId="37" fillId="0" borderId="2" xfId="1" applyNumberFormat="1" applyFont="1" applyFill="1" applyAlignment="1" applyProtection="1">
      <alignment vertical="center"/>
    </xf>
    <xf numFmtId="200" fontId="37" fillId="0" borderId="2" xfId="1" applyNumberFormat="1" applyFont="1" applyFill="1" applyAlignment="1" applyProtection="1">
      <alignment vertical="center"/>
    </xf>
    <xf numFmtId="4" fontId="37" fillId="0" borderId="17" xfId="1" applyNumberFormat="1" applyFont="1" applyFill="1" applyBorder="1" applyAlignment="1" applyProtection="1">
      <alignment vertical="center"/>
    </xf>
    <xf numFmtId="0" fontId="6" fillId="0" borderId="2" xfId="1" applyNumberFormat="1" applyFont="1" applyFill="1" applyAlignment="1" applyProtection="1">
      <alignment horizontal="left" vertical="center"/>
    </xf>
    <xf numFmtId="0" fontId="38" fillId="0" borderId="2" xfId="1" applyNumberFormat="1" applyFont="1" applyFill="1" applyAlignment="1" applyProtection="1">
      <alignment horizontal="left" vertical="center"/>
    </xf>
    <xf numFmtId="0" fontId="7" fillId="0" borderId="0" xfId="2"/>
    <xf numFmtId="0" fontId="39" fillId="2" borderId="0" xfId="2" applyFont="1" applyFill="1" applyAlignment="1">
      <alignment horizontal="center" vertical="center"/>
    </xf>
    <xf numFmtId="0" fontId="7" fillId="0" borderId="22" xfId="2" applyBorder="1"/>
    <xf numFmtId="0" fontId="7" fillId="0" borderId="23" xfId="2" applyBorder="1"/>
    <xf numFmtId="0" fontId="7" fillId="0" borderId="24" xfId="2" applyBorder="1"/>
    <xf numFmtId="0" fontId="40" fillId="0" borderId="0" xfId="2" applyFont="1" applyAlignment="1">
      <alignment horizontal="left" vertical="center"/>
    </xf>
    <xf numFmtId="0" fontId="41" fillId="0" borderId="0" xfId="2" applyFont="1" applyAlignment="1">
      <alignment horizontal="left" vertical="center"/>
    </xf>
    <xf numFmtId="0" fontId="41" fillId="0" borderId="0" xfId="2" applyFont="1" applyAlignment="1">
      <alignment horizontal="left" vertical="center" wrapText="1"/>
    </xf>
    <xf numFmtId="0" fontId="7" fillId="0" borderId="24" xfId="2" applyBorder="1" applyAlignment="1">
      <alignment vertical="center"/>
    </xf>
    <xf numFmtId="0" fontId="42" fillId="0" borderId="0" xfId="2" applyFont="1" applyAlignment="1">
      <alignment horizontal="left" vertical="center" wrapText="1"/>
    </xf>
    <xf numFmtId="0" fontId="43" fillId="0" borderId="0" xfId="2" applyFont="1" applyAlignment="1">
      <alignment horizontal="left" vertical="center" wrapText="1"/>
    </xf>
    <xf numFmtId="0" fontId="44" fillId="0" borderId="0" xfId="2" applyFont="1" applyAlignment="1">
      <alignment horizontal="left" vertical="center"/>
    </xf>
    <xf numFmtId="49" fontId="44" fillId="0" borderId="0" xfId="2" applyNumberFormat="1" applyFont="1" applyAlignment="1">
      <alignment horizontal="left" vertical="center"/>
    </xf>
    <xf numFmtId="0" fontId="45" fillId="0" borderId="0" xfId="2" applyFont="1" applyAlignment="1">
      <alignment vertical="center"/>
    </xf>
    <xf numFmtId="191" fontId="44" fillId="0" borderId="0" xfId="2" applyNumberFormat="1" applyFont="1" applyAlignment="1">
      <alignment horizontal="left" vertical="center"/>
    </xf>
    <xf numFmtId="0" fontId="41" fillId="0" borderId="0" xfId="2" applyFont="1" applyAlignment="1">
      <alignment horizontal="left" vertical="top"/>
    </xf>
    <xf numFmtId="0" fontId="7" fillId="0" borderId="0" xfId="2" applyAlignment="1">
      <alignment vertical="top"/>
    </xf>
    <xf numFmtId="0" fontId="45" fillId="0" borderId="0" xfId="2" applyFont="1" applyAlignment="1">
      <alignment vertical="top"/>
    </xf>
    <xf numFmtId="49" fontId="44" fillId="3" borderId="0" xfId="2" applyNumberFormat="1" applyFont="1" applyFill="1" applyAlignment="1" applyProtection="1">
      <alignment horizontal="left" vertical="center"/>
      <protection locked="0"/>
    </xf>
    <xf numFmtId="0" fontId="7" fillId="0" borderId="24" xfId="2" applyBorder="1" applyAlignment="1">
      <alignment vertical="center" wrapText="1"/>
    </xf>
    <xf numFmtId="49" fontId="44" fillId="0" borderId="0" xfId="2" applyNumberFormat="1" applyFont="1" applyAlignment="1">
      <alignment horizontal="left" vertical="center" wrapText="1"/>
    </xf>
    <xf numFmtId="49" fontId="45" fillId="0" borderId="0" xfId="2" applyNumberFormat="1" applyFont="1" applyAlignment="1">
      <alignment vertical="center" wrapText="1"/>
    </xf>
    <xf numFmtId="0" fontId="7" fillId="0" borderId="25" xfId="2" applyBorder="1" applyAlignment="1">
      <alignment vertical="center"/>
    </xf>
    <xf numFmtId="0" fontId="46" fillId="0" borderId="0" xfId="2" applyFont="1" applyAlignment="1">
      <alignment horizontal="left" vertical="center"/>
    </xf>
    <xf numFmtId="4" fontId="7" fillId="0" borderId="0" xfId="2" applyNumberFormat="1" applyAlignment="1">
      <alignment vertical="center"/>
    </xf>
    <xf numFmtId="4" fontId="47" fillId="0" borderId="0" xfId="2" applyNumberFormat="1" applyFont="1" applyAlignment="1">
      <alignment vertical="center"/>
    </xf>
    <xf numFmtId="4" fontId="7" fillId="0" borderId="25" xfId="2" applyNumberFormat="1" applyBorder="1" applyAlignment="1">
      <alignment vertical="center"/>
    </xf>
    <xf numFmtId="4" fontId="41" fillId="0" borderId="0" xfId="2" applyNumberFormat="1" applyFont="1" applyAlignment="1">
      <alignment horizontal="right" vertical="center"/>
    </xf>
    <xf numFmtId="0" fontId="41" fillId="0" borderId="0" xfId="2" applyFont="1" applyAlignment="1">
      <alignment horizontal="right" vertical="center"/>
    </xf>
    <xf numFmtId="199" fontId="41" fillId="0" borderId="0" xfId="2" applyNumberFormat="1" applyFont="1" applyAlignment="1">
      <alignment horizontal="right" vertical="center"/>
    </xf>
    <xf numFmtId="4" fontId="41" fillId="0" borderId="0" xfId="2" applyNumberFormat="1" applyFont="1" applyAlignment="1">
      <alignment vertical="center"/>
    </xf>
    <xf numFmtId="0" fontId="7" fillId="5" borderId="0" xfId="2" applyFill="1" applyAlignment="1">
      <alignment vertical="center"/>
    </xf>
    <xf numFmtId="0" fontId="48" fillId="5" borderId="26" xfId="2" applyFont="1" applyFill="1" applyBorder="1" applyAlignment="1">
      <alignment horizontal="left" vertical="center"/>
    </xf>
    <xf numFmtId="0" fontId="7" fillId="5" borderId="27" xfId="2" applyFill="1" applyBorder="1" applyAlignment="1">
      <alignment vertical="center"/>
    </xf>
    <xf numFmtId="4" fontId="7" fillId="5" borderId="27" xfId="2" applyNumberFormat="1" applyFill="1" applyBorder="1" applyAlignment="1">
      <alignment vertical="center"/>
    </xf>
    <xf numFmtId="0" fontId="48" fillId="5" borderId="27" xfId="2" applyFont="1" applyFill="1" applyBorder="1" applyAlignment="1">
      <alignment horizontal="right" vertical="center"/>
    </xf>
    <xf numFmtId="0" fontId="48" fillId="5" borderId="27" xfId="2" applyFont="1" applyFill="1" applyBorder="1" applyAlignment="1">
      <alignment horizontal="center" vertical="center"/>
    </xf>
    <xf numFmtId="4" fontId="48" fillId="5" borderId="27" xfId="2" applyNumberFormat="1" applyFont="1" applyFill="1" applyBorder="1" applyAlignment="1">
      <alignment vertical="center"/>
    </xf>
    <xf numFmtId="0" fontId="7" fillId="5" borderId="28" xfId="2" applyFill="1" applyBorder="1" applyAlignment="1">
      <alignment vertical="center"/>
    </xf>
    <xf numFmtId="0" fontId="49" fillId="0" borderId="29" xfId="2" applyFont="1" applyBorder="1" applyAlignment="1">
      <alignment horizontal="left" vertical="center"/>
    </xf>
    <xf numFmtId="0" fontId="7" fillId="0" borderId="29" xfId="2" applyBorder="1" applyAlignment="1">
      <alignment vertical="center"/>
    </xf>
    <xf numFmtId="0" fontId="41" fillId="0" borderId="30" xfId="2" applyFont="1" applyBorder="1" applyAlignment="1">
      <alignment horizontal="left" vertical="center"/>
    </xf>
    <xf numFmtId="0" fontId="7" fillId="0" borderId="30" xfId="2" applyBorder="1" applyAlignment="1">
      <alignment vertical="center"/>
    </xf>
    <xf numFmtId="0" fontId="41" fillId="0" borderId="30" xfId="2" applyFont="1" applyBorder="1" applyAlignment="1">
      <alignment horizontal="center" vertical="center"/>
    </xf>
    <xf numFmtId="0" fontId="41" fillId="0" borderId="30" xfId="2" applyFont="1" applyBorder="1" applyAlignment="1">
      <alignment horizontal="right" vertical="center"/>
    </xf>
    <xf numFmtId="0" fontId="7" fillId="0" borderId="31" xfId="2" applyBorder="1" applyAlignment="1">
      <alignment vertical="center"/>
    </xf>
    <xf numFmtId="0" fontId="7" fillId="0" borderId="32" xfId="2" applyBorder="1" applyAlignment="1">
      <alignment vertical="center"/>
    </xf>
    <xf numFmtId="0" fontId="39" fillId="0" borderId="0" xfId="2" applyFont="1" applyAlignment="1">
      <alignment horizontal="center" vertical="center"/>
    </xf>
    <xf numFmtId="0" fontId="7" fillId="0" borderId="22" xfId="2" applyBorder="1" applyAlignment="1">
      <alignment vertical="center"/>
    </xf>
    <xf numFmtId="0" fontId="7" fillId="0" borderId="23" xfId="2" applyBorder="1" applyAlignment="1">
      <alignment vertical="center"/>
    </xf>
    <xf numFmtId="0" fontId="50" fillId="0" borderId="0" xfId="2" applyFont="1" applyAlignment="1">
      <alignment horizontal="left" vertical="center"/>
    </xf>
    <xf numFmtId="0" fontId="44" fillId="0" borderId="0" xfId="2" applyFont="1" applyAlignment="1">
      <alignment horizontal="left" vertical="center" wrapText="1"/>
    </xf>
    <xf numFmtId="0" fontId="7" fillId="0" borderId="24" xfId="2" applyBorder="1" applyAlignment="1">
      <alignment horizontal="center" vertical="center" wrapText="1"/>
    </xf>
    <xf numFmtId="0" fontId="51" fillId="5" borderId="33" xfId="2" applyFont="1" applyFill="1" applyBorder="1" applyAlignment="1">
      <alignment horizontal="center" vertical="center" wrapText="1"/>
    </xf>
    <xf numFmtId="0" fontId="51" fillId="5" borderId="34" xfId="2" applyFont="1" applyFill="1" applyBorder="1" applyAlignment="1">
      <alignment horizontal="center" vertical="center" wrapText="1"/>
    </xf>
    <xf numFmtId="0" fontId="51" fillId="5" borderId="35" xfId="2" applyFont="1" applyFill="1" applyBorder="1" applyAlignment="1">
      <alignment horizontal="center" vertical="center" wrapText="1"/>
    </xf>
    <xf numFmtId="0" fontId="51" fillId="5" borderId="36" xfId="2" applyFont="1" applyFill="1" applyBorder="1" applyAlignment="1">
      <alignment horizontal="center" vertical="center" wrapText="1"/>
    </xf>
    <xf numFmtId="0" fontId="7" fillId="0" borderId="0" xfId="2" applyBorder="1" applyAlignment="1">
      <alignment horizontal="center" vertical="center" wrapText="1"/>
    </xf>
    <xf numFmtId="0" fontId="52" fillId="0" borderId="33" xfId="2" applyFont="1" applyBorder="1" applyAlignment="1">
      <alignment horizontal="center" vertical="center" wrapText="1"/>
    </xf>
    <xf numFmtId="0" fontId="52" fillId="0" borderId="34" xfId="2" applyFont="1" applyBorder="1" applyAlignment="1">
      <alignment horizontal="center" vertical="center" wrapText="1"/>
    </xf>
    <xf numFmtId="0" fontId="52" fillId="0" borderId="36" xfId="2" applyFont="1" applyBorder="1" applyAlignment="1">
      <alignment horizontal="center" vertical="center" wrapText="1"/>
    </xf>
    <xf numFmtId="0" fontId="47" fillId="0" borderId="0" xfId="2" applyFont="1" applyAlignment="1">
      <alignment horizontal="left" vertical="center"/>
    </xf>
    <xf numFmtId="4" fontId="47" fillId="0" borderId="0" xfId="2" applyNumberFormat="1" applyFont="1"/>
    <xf numFmtId="0" fontId="53" fillId="0" borderId="37" xfId="2" applyFont="1" applyBorder="1" applyAlignment="1">
      <alignment vertical="center"/>
    </xf>
    <xf numFmtId="0" fontId="53" fillId="0" borderId="25" xfId="2" applyFont="1" applyBorder="1" applyAlignment="1">
      <alignment vertical="center"/>
    </xf>
    <xf numFmtId="200" fontId="54" fillId="0" borderId="25" xfId="2" applyNumberFormat="1" applyFont="1" applyBorder="1"/>
    <xf numFmtId="200" fontId="54" fillId="0" borderId="38" xfId="2" applyNumberFormat="1" applyFont="1" applyBorder="1"/>
    <xf numFmtId="0" fontId="7" fillId="0" borderId="0" xfId="2" applyBorder="1" applyAlignment="1">
      <alignment vertical="center"/>
    </xf>
    <xf numFmtId="0" fontId="8" fillId="0" borderId="24" xfId="2" applyFont="1" applyBorder="1"/>
    <xf numFmtId="0" fontId="8" fillId="0" borderId="0" xfId="2" applyFont="1" applyAlignment="1">
      <alignment horizontal="center"/>
    </xf>
    <xf numFmtId="0" fontId="55" fillId="0" borderId="0" xfId="2" applyFont="1" applyAlignment="1">
      <alignment horizontal="center"/>
    </xf>
    <xf numFmtId="0" fontId="8" fillId="0" borderId="0" xfId="2" applyFont="1" applyAlignment="1">
      <alignment wrapText="1"/>
    </xf>
    <xf numFmtId="0" fontId="8" fillId="0" borderId="0" xfId="2" applyFont="1" applyAlignment="1">
      <alignment horizontal="center" wrapText="1"/>
    </xf>
    <xf numFmtId="198" fontId="8" fillId="0" borderId="0" xfId="2" applyNumberFormat="1" applyFont="1"/>
    <xf numFmtId="4" fontId="8" fillId="0" borderId="0" xfId="2" applyNumberFormat="1" applyFont="1"/>
    <xf numFmtId="0" fontId="8" fillId="0" borderId="39" xfId="2" applyFont="1" applyBorder="1"/>
    <xf numFmtId="0" fontId="55" fillId="0" borderId="0" xfId="2" applyFont="1"/>
    <xf numFmtId="200" fontId="55" fillId="0" borderId="0" xfId="2" applyNumberFormat="1" applyFont="1"/>
    <xf numFmtId="200" fontId="55" fillId="0" borderId="40" xfId="2" applyNumberFormat="1" applyFont="1" applyBorder="1"/>
    <xf numFmtId="0" fontId="8" fillId="0" borderId="0" xfId="2" applyFont="1" applyBorder="1"/>
    <xf numFmtId="0" fontId="56" fillId="0" borderId="24" xfId="2" applyFont="1" applyBorder="1"/>
    <xf numFmtId="0" fontId="56" fillId="0" borderId="0" xfId="2" applyFont="1" applyAlignment="1">
      <alignment horizontal="center"/>
    </xf>
    <xf numFmtId="0" fontId="56" fillId="0" borderId="0" xfId="2" applyFont="1" applyAlignment="1">
      <alignment wrapText="1"/>
    </xf>
    <xf numFmtId="0" fontId="56" fillId="0" borderId="0" xfId="2" applyFont="1"/>
    <xf numFmtId="0" fontId="56" fillId="0" borderId="0" xfId="2" applyFont="1" applyAlignment="1">
      <alignment horizontal="center" wrapText="1"/>
    </xf>
    <xf numFmtId="198" fontId="56" fillId="0" borderId="0" xfId="2" applyNumberFormat="1" applyFont="1"/>
    <xf numFmtId="4" fontId="56" fillId="0" borderId="0" xfId="2" applyNumberFormat="1" applyFont="1"/>
    <xf numFmtId="0" fontId="56" fillId="0" borderId="39" xfId="2" applyFont="1" applyBorder="1"/>
    <xf numFmtId="0" fontId="9" fillId="0" borderId="0" xfId="2" applyFont="1" applyBorder="1"/>
    <xf numFmtId="0" fontId="57" fillId="0" borderId="24" xfId="2" applyFont="1" applyBorder="1"/>
    <xf numFmtId="0" fontId="57" fillId="0" borderId="0" xfId="2" applyFont="1" applyAlignment="1">
      <alignment horizontal="center"/>
    </xf>
    <xf numFmtId="0" fontId="57" fillId="0" borderId="0" xfId="2" applyFont="1" applyAlignment="1">
      <alignment wrapText="1"/>
    </xf>
    <xf numFmtId="0" fontId="57" fillId="0" borderId="0" xfId="2" applyFont="1"/>
    <xf numFmtId="0" fontId="57" fillId="0" borderId="0" xfId="2" applyFont="1" applyAlignment="1">
      <alignment horizontal="center" wrapText="1"/>
    </xf>
    <xf numFmtId="198" fontId="57" fillId="0" borderId="0" xfId="2" applyNumberFormat="1" applyFont="1"/>
    <xf numFmtId="4" fontId="57" fillId="0" borderId="0" xfId="2" applyNumberFormat="1" applyFont="1"/>
    <xf numFmtId="0" fontId="57" fillId="0" borderId="39" xfId="2" applyFont="1" applyBorder="1"/>
    <xf numFmtId="200" fontId="57" fillId="0" borderId="0" xfId="2" applyNumberFormat="1" applyFont="1"/>
    <xf numFmtId="200" fontId="57" fillId="0" borderId="40" xfId="2" applyNumberFormat="1" applyFont="1" applyBorder="1"/>
    <xf numFmtId="0" fontId="10" fillId="0" borderId="0" xfId="2" applyFont="1" applyBorder="1"/>
    <xf numFmtId="0" fontId="58" fillId="0" borderId="24" xfId="2" applyFont="1" applyBorder="1" applyAlignment="1">
      <alignment vertical="center"/>
    </xf>
    <xf numFmtId="0" fontId="58" fillId="0" borderId="41" xfId="2" applyFont="1" applyBorder="1" applyAlignment="1">
      <alignment horizontal="center" vertical="center"/>
    </xf>
    <xf numFmtId="0" fontId="58" fillId="0" borderId="41" xfId="2" applyFont="1" applyBorder="1" applyAlignment="1">
      <alignment vertical="center" wrapText="1"/>
    </xf>
    <xf numFmtId="0" fontId="58" fillId="0" borderId="41" xfId="2" applyFont="1" applyBorder="1" applyAlignment="1">
      <alignment horizontal="center" vertical="center" wrapText="1"/>
    </xf>
    <xf numFmtId="198" fontId="58" fillId="0" borderId="41" xfId="2" applyNumberFormat="1" applyFont="1" applyBorder="1" applyAlignment="1">
      <alignment vertical="center"/>
    </xf>
    <xf numFmtId="4" fontId="58" fillId="3" borderId="41" xfId="2" applyNumberFormat="1" applyFont="1" applyFill="1" applyBorder="1" applyAlignment="1" applyProtection="1">
      <alignment vertical="center"/>
      <protection locked="0"/>
    </xf>
    <xf numFmtId="4" fontId="58" fillId="0" borderId="41" xfId="2" applyNumberFormat="1" applyFont="1" applyBorder="1" applyAlignment="1">
      <alignment vertical="center"/>
    </xf>
    <xf numFmtId="0" fontId="59" fillId="0" borderId="41" xfId="2" applyFont="1" applyBorder="1" applyAlignment="1">
      <alignment vertical="center" wrapText="1"/>
    </xf>
    <xf numFmtId="0" fontId="58" fillId="0" borderId="39" xfId="2" applyFont="1" applyBorder="1" applyAlignment="1">
      <alignment vertical="center"/>
    </xf>
    <xf numFmtId="0" fontId="58" fillId="0" borderId="0" xfId="2" applyFont="1" applyAlignment="1">
      <alignment vertical="center"/>
    </xf>
    <xf numFmtId="200" fontId="58" fillId="0" borderId="0" xfId="2" applyNumberFormat="1" applyFont="1" applyAlignment="1">
      <alignment vertical="center"/>
    </xf>
    <xf numFmtId="200" fontId="58" fillId="0" borderId="40" xfId="2" applyNumberFormat="1" applyFont="1" applyBorder="1" applyAlignment="1">
      <alignment vertical="center"/>
    </xf>
    <xf numFmtId="0" fontId="11" fillId="0" borderId="0" xfId="2" applyFont="1" applyBorder="1"/>
    <xf numFmtId="0" fontId="59" fillId="0" borderId="24" xfId="2" applyFont="1" applyBorder="1" applyAlignment="1">
      <alignment vertical="center"/>
    </xf>
    <xf numFmtId="0" fontId="59" fillId="0" borderId="0" xfId="2" applyFont="1" applyAlignment="1">
      <alignment horizontal="center" vertical="center"/>
    </xf>
    <xf numFmtId="0" fontId="60" fillId="0" borderId="0" xfId="2" applyFont="1" applyAlignment="1">
      <alignment vertical="center"/>
    </xf>
    <xf numFmtId="0" fontId="59" fillId="0" borderId="0" xfId="2" applyFont="1" applyAlignment="1">
      <alignment vertical="center" wrapText="1"/>
    </xf>
    <xf numFmtId="49" fontId="60" fillId="0" borderId="0" xfId="2" applyNumberFormat="1" applyFont="1" applyAlignment="1">
      <alignment vertical="center" wrapText="1"/>
    </xf>
    <xf numFmtId="0" fontId="59" fillId="0" borderId="0" xfId="2" applyFont="1" applyAlignment="1">
      <alignment horizontal="center" vertical="center" wrapText="1"/>
    </xf>
    <xf numFmtId="198" fontId="59" fillId="0" borderId="0" xfId="2" applyNumberFormat="1" applyFont="1" applyAlignment="1">
      <alignment vertical="center"/>
    </xf>
    <xf numFmtId="4" fontId="59" fillId="0" borderId="0" xfId="2" applyNumberFormat="1" applyFont="1" applyAlignment="1">
      <alignment vertical="center"/>
    </xf>
    <xf numFmtId="0" fontId="59" fillId="0" borderId="0" xfId="2" applyFont="1" applyAlignment="1">
      <alignment vertical="center"/>
    </xf>
    <xf numFmtId="0" fontId="52" fillId="0" borderId="39" xfId="2" applyFont="1" applyBorder="1" applyAlignment="1">
      <alignment vertical="center"/>
    </xf>
    <xf numFmtId="0" fontId="52" fillId="0" borderId="0" xfId="2" applyFont="1" applyAlignment="1">
      <alignment vertical="center"/>
    </xf>
    <xf numFmtId="200" fontId="52" fillId="0" borderId="0" xfId="2" applyNumberFormat="1" applyFont="1" applyAlignment="1">
      <alignment vertical="center"/>
    </xf>
    <xf numFmtId="200" fontId="52" fillId="0" borderId="40" xfId="2" applyNumberFormat="1" applyFont="1" applyBorder="1" applyAlignment="1">
      <alignment vertical="center"/>
    </xf>
    <xf numFmtId="0" fontId="12" fillId="0" borderId="0" xfId="2" applyFont="1" applyBorder="1"/>
    <xf numFmtId="0" fontId="61" fillId="0" borderId="24" xfId="2" applyFont="1" applyBorder="1" applyAlignment="1">
      <alignment vertical="center"/>
    </xf>
    <xf numFmtId="0" fontId="61" fillId="0" borderId="0" xfId="2" applyFont="1" applyAlignment="1">
      <alignment horizontal="center" vertical="center"/>
    </xf>
    <xf numFmtId="0" fontId="61" fillId="0" borderId="0" xfId="2" applyFont="1" applyAlignment="1">
      <alignment vertical="center" wrapText="1"/>
    </xf>
    <xf numFmtId="0" fontId="62" fillId="0" borderId="0" xfId="2" applyFont="1" applyAlignment="1">
      <alignment vertical="center" wrapText="1"/>
    </xf>
    <xf numFmtId="0" fontId="62" fillId="0" borderId="0" xfId="2" applyFont="1" applyAlignment="1">
      <alignment horizontal="center" vertical="center" wrapText="1"/>
    </xf>
    <xf numFmtId="198" fontId="62" fillId="0" borderId="0" xfId="2" applyNumberFormat="1" applyFont="1" applyAlignment="1">
      <alignment vertical="center"/>
    </xf>
    <xf numFmtId="4" fontId="61" fillId="0" borderId="0" xfId="2" applyNumberFormat="1" applyFont="1" applyAlignment="1">
      <alignment vertical="center"/>
    </xf>
    <xf numFmtId="0" fontId="61" fillId="0" borderId="0" xfId="2" applyFont="1" applyAlignment="1">
      <alignment vertical="center"/>
    </xf>
    <xf numFmtId="0" fontId="61" fillId="0" borderId="39" xfId="2" applyFont="1" applyBorder="1" applyAlignment="1">
      <alignment vertical="center"/>
    </xf>
    <xf numFmtId="200" fontId="61" fillId="0" borderId="0" xfId="2" applyNumberFormat="1" applyFont="1" applyAlignment="1">
      <alignment vertical="center"/>
    </xf>
    <xf numFmtId="200" fontId="61" fillId="0" borderId="42" xfId="2" applyNumberFormat="1" applyFont="1" applyBorder="1" applyAlignment="1">
      <alignment vertical="center"/>
    </xf>
    <xf numFmtId="0" fontId="13" fillId="0" borderId="0" xfId="2" applyFont="1" applyBorder="1"/>
    <xf numFmtId="0" fontId="7" fillId="0" borderId="43" xfId="2" applyBorder="1" applyAlignment="1">
      <alignment vertical="center"/>
    </xf>
    <xf numFmtId="0" fontId="63" fillId="0" borderId="44" xfId="0" applyFont="1" applyBorder="1" applyAlignment="1">
      <alignment vertical="center" wrapText="1"/>
      <protection locked="0"/>
    </xf>
    <xf numFmtId="0" fontId="63" fillId="0" borderId="45" xfId="0" applyFont="1" applyBorder="1" applyAlignment="1">
      <alignment vertical="center" wrapText="1"/>
      <protection locked="0"/>
    </xf>
    <xf numFmtId="0" fontId="63" fillId="0" borderId="46" xfId="0" applyFont="1" applyBorder="1" applyAlignment="1">
      <alignment vertical="center" wrapText="1"/>
      <protection locked="0"/>
    </xf>
    <xf numFmtId="0" fontId="63" fillId="0" borderId="47" xfId="0" applyFont="1" applyBorder="1" applyAlignment="1">
      <alignment horizontal="center" vertical="center" wrapText="1"/>
      <protection locked="0"/>
    </xf>
    <xf numFmtId="0" fontId="64" fillId="0" borderId="1" xfId="0" applyFont="1" applyBorder="1" applyAlignment="1">
      <alignment horizontal="center" vertical="center" wrapText="1"/>
      <protection locked="0"/>
    </xf>
    <xf numFmtId="0" fontId="63" fillId="0" borderId="48" xfId="0" applyFont="1" applyBorder="1" applyAlignment="1">
      <alignment horizontal="center" vertical="center" wrapText="1"/>
      <protection locked="0"/>
    </xf>
    <xf numFmtId="0" fontId="63" fillId="0" borderId="47" xfId="0" applyFont="1" applyBorder="1" applyAlignment="1">
      <alignment vertical="center" wrapText="1"/>
      <protection locked="0"/>
    </xf>
    <xf numFmtId="0" fontId="65" fillId="0" borderId="49" xfId="0" applyFont="1" applyBorder="1" applyAlignment="1">
      <alignment horizontal="left" wrapText="1"/>
      <protection locked="0"/>
    </xf>
    <xf numFmtId="0" fontId="63" fillId="0" borderId="48" xfId="0" applyFont="1" applyBorder="1" applyAlignment="1">
      <alignment vertical="center" wrapText="1"/>
      <protection locked="0"/>
    </xf>
    <xf numFmtId="0" fontId="65" fillId="0" borderId="1" xfId="0" applyFont="1" applyBorder="1" applyAlignment="1">
      <alignment horizontal="left" vertical="center" wrapText="1"/>
      <protection locked="0"/>
    </xf>
    <xf numFmtId="0" fontId="66" fillId="0" borderId="1" xfId="0" applyFont="1" applyBorder="1" applyAlignment="1">
      <alignment horizontal="left" vertical="center" wrapText="1"/>
      <protection locked="0"/>
    </xf>
    <xf numFmtId="0" fontId="67" fillId="0" borderId="47" xfId="0" applyFont="1" applyBorder="1" applyAlignment="1">
      <alignment vertical="center" wrapText="1"/>
      <protection locked="0"/>
    </xf>
    <xf numFmtId="0" fontId="66" fillId="0" borderId="1" xfId="0" applyFont="1" applyBorder="1" applyAlignment="1">
      <alignment vertical="center" wrapText="1"/>
      <protection locked="0"/>
    </xf>
    <xf numFmtId="0" fontId="66" fillId="0" borderId="1" xfId="0" applyFont="1" applyBorder="1" applyAlignment="1">
      <alignment horizontal="left" vertical="center"/>
      <protection locked="0"/>
    </xf>
    <xf numFmtId="0" fontId="66" fillId="0" borderId="1" xfId="0" applyFont="1" applyBorder="1" applyAlignment="1">
      <alignment vertical="center"/>
      <protection locked="0"/>
    </xf>
    <xf numFmtId="49" fontId="66" fillId="0" borderId="1" xfId="0" applyNumberFormat="1" applyFont="1" applyBorder="1" applyAlignment="1">
      <alignment horizontal="left" vertical="center" wrapText="1"/>
      <protection locked="0"/>
    </xf>
    <xf numFmtId="49" fontId="66" fillId="0" borderId="1" xfId="0" applyNumberFormat="1" applyFont="1" applyBorder="1" applyAlignment="1">
      <alignment vertical="center" wrapText="1"/>
      <protection locked="0"/>
    </xf>
    <xf numFmtId="0" fontId="63" fillId="0" borderId="50" xfId="0" applyFont="1" applyBorder="1" applyAlignment="1">
      <alignment vertical="center" wrapText="1"/>
      <protection locked="0"/>
    </xf>
    <xf numFmtId="0" fontId="68" fillId="0" borderId="49" xfId="0" applyFont="1" applyBorder="1" applyAlignment="1">
      <alignment vertical="center" wrapText="1"/>
      <protection locked="0"/>
    </xf>
    <xf numFmtId="0" fontId="63" fillId="0" borderId="51" xfId="0" applyFont="1" applyBorder="1" applyAlignment="1">
      <alignment vertical="center" wrapText="1"/>
      <protection locked="0"/>
    </xf>
    <xf numFmtId="0" fontId="63" fillId="0" borderId="1" xfId="0" applyFont="1" applyBorder="1" applyAlignment="1">
      <alignment vertical="top"/>
      <protection locked="0"/>
    </xf>
    <xf numFmtId="0" fontId="63" fillId="0" borderId="1" xfId="0" applyFont="1" applyAlignment="1">
      <alignment vertical="top"/>
      <protection locked="0"/>
    </xf>
    <xf numFmtId="0" fontId="63" fillId="0" borderId="44" xfId="0" applyFont="1" applyBorder="1" applyAlignment="1">
      <alignment horizontal="left" vertical="center"/>
      <protection locked="0"/>
    </xf>
    <xf numFmtId="0" fontId="63" fillId="0" borderId="45" xfId="0" applyFont="1" applyBorder="1" applyAlignment="1">
      <alignment horizontal="left" vertical="center"/>
      <protection locked="0"/>
    </xf>
    <xf numFmtId="0" fontId="63" fillId="0" borderId="46" xfId="0" applyFont="1" applyBorder="1" applyAlignment="1">
      <alignment horizontal="left" vertical="center"/>
      <protection locked="0"/>
    </xf>
    <xf numFmtId="0" fontId="63" fillId="0" borderId="47" xfId="0" applyFont="1" applyBorder="1" applyAlignment="1">
      <alignment horizontal="left" vertical="center"/>
      <protection locked="0"/>
    </xf>
    <xf numFmtId="0" fontId="64" fillId="0" borderId="1" xfId="0" applyFont="1" applyBorder="1" applyAlignment="1">
      <alignment horizontal="center" vertical="center"/>
      <protection locked="0"/>
    </xf>
    <xf numFmtId="0" fontId="63" fillId="0" borderId="48" xfId="0" applyFont="1" applyBorder="1" applyAlignment="1">
      <alignment horizontal="left" vertical="center"/>
      <protection locked="0"/>
    </xf>
    <xf numFmtId="0" fontId="65" fillId="0" borderId="1" xfId="0" applyFont="1" applyBorder="1" applyAlignment="1">
      <alignment horizontal="left" vertical="center"/>
      <protection locked="0"/>
    </xf>
    <xf numFmtId="0" fontId="69" fillId="0" borderId="1" xfId="0" applyFont="1" applyAlignment="1">
      <alignment horizontal="left" vertical="center"/>
      <protection locked="0"/>
    </xf>
    <xf numFmtId="0" fontId="65" fillId="0" borderId="49" xfId="0" applyFont="1" applyBorder="1" applyAlignment="1">
      <alignment horizontal="left" vertical="center"/>
      <protection locked="0"/>
    </xf>
    <xf numFmtId="0" fontId="65" fillId="0" borderId="49" xfId="0" applyFont="1" applyBorder="1" applyAlignment="1">
      <alignment horizontal="center" vertical="center"/>
      <protection locked="0"/>
    </xf>
    <xf numFmtId="0" fontId="69" fillId="0" borderId="49" xfId="0" applyFont="1" applyBorder="1" applyAlignment="1">
      <alignment horizontal="left" vertical="center"/>
      <protection locked="0"/>
    </xf>
    <xf numFmtId="0" fontId="70" fillId="0" borderId="1" xfId="0" applyFont="1" applyBorder="1" applyAlignment="1">
      <alignment horizontal="left" vertical="center"/>
      <protection locked="0"/>
    </xf>
    <xf numFmtId="0" fontId="67" fillId="0" borderId="1" xfId="0" applyFont="1" applyAlignment="1">
      <alignment horizontal="left" vertical="center"/>
      <protection locked="0"/>
    </xf>
    <xf numFmtId="0" fontId="71" fillId="0" borderId="1" xfId="0" applyFont="1" applyBorder="1" applyAlignment="1">
      <alignment horizontal="left" vertical="center"/>
      <protection locked="0"/>
    </xf>
    <xf numFmtId="0" fontId="66" fillId="0" borderId="1" xfId="0" applyFont="1" applyBorder="1" applyAlignment="1">
      <alignment horizontal="center" vertical="center"/>
      <protection locked="0"/>
    </xf>
    <xf numFmtId="0" fontId="66" fillId="0" borderId="1" xfId="0" applyFont="1" applyAlignment="1">
      <alignment horizontal="left" vertical="center"/>
      <protection locked="0"/>
    </xf>
    <xf numFmtId="0" fontId="67" fillId="0" borderId="47" xfId="0" applyFont="1" applyBorder="1" applyAlignment="1">
      <alignment horizontal="left" vertical="center"/>
      <protection locked="0"/>
    </xf>
    <xf numFmtId="0" fontId="66" fillId="0" borderId="1" xfId="0" applyFont="1" applyFill="1" applyBorder="1" applyAlignment="1">
      <alignment horizontal="left" vertical="center"/>
      <protection locked="0"/>
    </xf>
    <xf numFmtId="0" fontId="66" fillId="0" borderId="1" xfId="0" applyFont="1" applyFill="1" applyBorder="1" applyAlignment="1">
      <alignment horizontal="center" vertical="center"/>
      <protection locked="0"/>
    </xf>
    <xf numFmtId="0" fontId="63" fillId="0" borderId="50" xfId="0" applyFont="1" applyBorder="1" applyAlignment="1">
      <alignment horizontal="left" vertical="center"/>
      <protection locked="0"/>
    </xf>
    <xf numFmtId="0" fontId="68" fillId="0" borderId="49" xfId="0" applyFont="1" applyBorder="1" applyAlignment="1">
      <alignment horizontal="left" vertical="center"/>
      <protection locked="0"/>
    </xf>
    <xf numFmtId="0" fontId="63" fillId="0" borderId="51" xfId="0" applyFont="1" applyBorder="1" applyAlignment="1">
      <alignment horizontal="left" vertical="center"/>
      <protection locked="0"/>
    </xf>
    <xf numFmtId="0" fontId="63" fillId="0" borderId="1" xfId="0" applyFont="1" applyBorder="1" applyAlignment="1">
      <alignment horizontal="left" vertical="center"/>
      <protection locked="0"/>
    </xf>
    <xf numFmtId="0" fontId="68" fillId="0" borderId="1" xfId="0" applyFont="1" applyBorder="1" applyAlignment="1">
      <alignment horizontal="left" vertical="center"/>
      <protection locked="0"/>
    </xf>
    <xf numFmtId="0" fontId="69" fillId="0" borderId="1" xfId="0" applyFont="1" applyBorder="1" applyAlignment="1">
      <alignment horizontal="left" vertical="center"/>
      <protection locked="0"/>
    </xf>
    <xf numFmtId="0" fontId="67" fillId="0" borderId="49" xfId="0" applyFont="1" applyBorder="1" applyAlignment="1">
      <alignment horizontal="left" vertical="center"/>
      <protection locked="0"/>
    </xf>
    <xf numFmtId="0" fontId="63" fillId="0" borderId="1" xfId="0" applyFont="1" applyBorder="1" applyAlignment="1">
      <alignment horizontal="left" vertical="center" wrapText="1"/>
      <protection locked="0"/>
    </xf>
    <xf numFmtId="0" fontId="67" fillId="0" borderId="1" xfId="0" applyFont="1" applyBorder="1" applyAlignment="1">
      <alignment horizontal="left" vertical="center" wrapText="1"/>
      <protection locked="0"/>
    </xf>
    <xf numFmtId="0" fontId="67" fillId="0" borderId="1" xfId="0" applyFont="1" applyBorder="1" applyAlignment="1">
      <alignment horizontal="center" vertical="center" wrapText="1"/>
      <protection locked="0"/>
    </xf>
    <xf numFmtId="0" fontId="63" fillId="0" borderId="44" xfId="0" applyFont="1" applyBorder="1" applyAlignment="1">
      <alignment horizontal="left" vertical="center" wrapText="1"/>
      <protection locked="0"/>
    </xf>
    <xf numFmtId="0" fontId="63" fillId="0" borderId="45" xfId="0" applyFont="1" applyBorder="1" applyAlignment="1">
      <alignment horizontal="left" vertical="center" wrapText="1"/>
      <protection locked="0"/>
    </xf>
    <xf numFmtId="0" fontId="63" fillId="0" borderId="46" xfId="0" applyFont="1" applyBorder="1" applyAlignment="1">
      <alignment horizontal="left" vertical="center" wrapText="1"/>
      <protection locked="0"/>
    </xf>
    <xf numFmtId="0" fontId="63" fillId="0" borderId="47" xfId="0" applyFont="1" applyBorder="1" applyAlignment="1">
      <alignment horizontal="left" vertical="center" wrapText="1"/>
      <protection locked="0"/>
    </xf>
    <xf numFmtId="0" fontId="63" fillId="0" borderId="48" xfId="0" applyFont="1" applyBorder="1" applyAlignment="1">
      <alignment horizontal="left" vertical="center" wrapText="1"/>
      <protection locked="0"/>
    </xf>
    <xf numFmtId="0" fontId="69" fillId="0" borderId="47" xfId="0" applyFont="1" applyBorder="1" applyAlignment="1">
      <alignment horizontal="left" vertical="center" wrapText="1"/>
      <protection locked="0"/>
    </xf>
    <xf numFmtId="0" fontId="69" fillId="0" borderId="48" xfId="0" applyFont="1" applyBorder="1" applyAlignment="1">
      <alignment horizontal="left" vertical="center" wrapText="1"/>
      <protection locked="0"/>
    </xf>
    <xf numFmtId="0" fontId="67" fillId="0" borderId="47" xfId="0" applyFont="1" applyBorder="1" applyAlignment="1">
      <alignment horizontal="left" vertical="center" wrapText="1"/>
      <protection locked="0"/>
    </xf>
    <xf numFmtId="0" fontId="67" fillId="0" borderId="1" xfId="0" applyFont="1" applyBorder="1" applyAlignment="1">
      <alignment horizontal="left" vertical="center"/>
      <protection locked="0"/>
    </xf>
    <xf numFmtId="0" fontId="67" fillId="0" borderId="48" xfId="0" applyFont="1" applyBorder="1" applyAlignment="1">
      <alignment horizontal="left" vertical="center" wrapText="1"/>
      <protection locked="0"/>
    </xf>
    <xf numFmtId="0" fontId="67" fillId="0" borderId="48" xfId="0" applyFont="1" applyBorder="1" applyAlignment="1">
      <alignment horizontal="left" vertical="center"/>
      <protection locked="0"/>
    </xf>
    <xf numFmtId="0" fontId="67" fillId="0" borderId="50" xfId="0" applyFont="1" applyBorder="1" applyAlignment="1">
      <alignment horizontal="left" vertical="center" wrapText="1"/>
      <protection locked="0"/>
    </xf>
    <xf numFmtId="0" fontId="67" fillId="0" borderId="49" xfId="0" applyFont="1" applyBorder="1" applyAlignment="1">
      <alignment horizontal="left" vertical="center" wrapText="1"/>
      <protection locked="0"/>
    </xf>
    <xf numFmtId="0" fontId="67" fillId="0" borderId="51" xfId="0" applyFont="1" applyBorder="1" applyAlignment="1">
      <alignment horizontal="left" vertical="center" wrapText="1"/>
      <protection locked="0"/>
    </xf>
    <xf numFmtId="0" fontId="66" fillId="0" borderId="1" xfId="0" applyFont="1" applyBorder="1" applyAlignment="1">
      <alignment horizontal="left" vertical="top"/>
      <protection locked="0"/>
    </xf>
    <xf numFmtId="0" fontId="66" fillId="0" borderId="1" xfId="0" applyFont="1" applyBorder="1" applyAlignment="1">
      <alignment horizontal="center" vertical="top"/>
      <protection locked="0"/>
    </xf>
    <xf numFmtId="0" fontId="67" fillId="0" borderId="50" xfId="0" applyFont="1" applyBorder="1" applyAlignment="1">
      <alignment horizontal="left" vertical="center"/>
      <protection locked="0"/>
    </xf>
    <xf numFmtId="0" fontId="67" fillId="0" borderId="51" xfId="0" applyFont="1" applyBorder="1" applyAlignment="1">
      <alignment horizontal="left" vertical="center"/>
      <protection locked="0"/>
    </xf>
    <xf numFmtId="0" fontId="67" fillId="0" borderId="1" xfId="0" applyFont="1" applyBorder="1" applyAlignment="1">
      <alignment horizontal="center" vertical="center"/>
      <protection locked="0"/>
    </xf>
    <xf numFmtId="0" fontId="69" fillId="0" borderId="1" xfId="0" applyFont="1" applyAlignment="1">
      <alignment vertical="center"/>
      <protection locked="0"/>
    </xf>
    <xf numFmtId="0" fontId="65" fillId="0" borderId="1" xfId="0" applyFont="1" applyBorder="1" applyAlignment="1">
      <alignment vertical="center"/>
      <protection locked="0"/>
    </xf>
    <xf numFmtId="0" fontId="69" fillId="0" borderId="49" xfId="0" applyFont="1" applyBorder="1" applyAlignment="1">
      <alignment vertical="center"/>
      <protection locked="0"/>
    </xf>
    <xf numFmtId="0" fontId="65" fillId="0" borderId="49" xfId="0" applyFont="1" applyBorder="1" applyAlignment="1">
      <alignment vertical="center"/>
      <protection locked="0"/>
    </xf>
    <xf numFmtId="0" fontId="66" fillId="0" borderId="1" xfId="0" applyFont="1" applyBorder="1" applyAlignment="1">
      <alignment vertical="top"/>
      <protection locked="0"/>
    </xf>
    <xf numFmtId="49" fontId="66" fillId="0" borderId="1" xfId="0" applyNumberFormat="1" applyFont="1" applyBorder="1" applyAlignment="1">
      <alignment horizontal="left" vertical="center"/>
      <protection locked="0"/>
    </xf>
    <xf numFmtId="0" fontId="67" fillId="0" borderId="47" xfId="0" applyFont="1" applyBorder="1" applyAlignment="1" applyProtection="1">
      <alignment horizontal="left" vertical="center"/>
    </xf>
    <xf numFmtId="0" fontId="66" fillId="0" borderId="1" xfId="0" applyFont="1" applyBorder="1" applyAlignment="1" applyProtection="1">
      <alignment vertical="top"/>
    </xf>
    <xf numFmtId="0" fontId="66" fillId="0" borderId="1" xfId="0" applyFont="1" applyBorder="1" applyAlignment="1" applyProtection="1">
      <alignment horizontal="left" vertical="center"/>
    </xf>
    <xf numFmtId="0" fontId="66" fillId="0" borderId="1" xfId="0" applyFont="1" applyBorder="1" applyAlignment="1" applyProtection="1">
      <alignment horizontal="center" vertical="center"/>
    </xf>
    <xf numFmtId="49" fontId="66" fillId="0" borderId="1" xfId="0" applyNumberFormat="1" applyFont="1" applyBorder="1" applyAlignment="1" applyProtection="1">
      <alignment horizontal="left" vertical="center"/>
    </xf>
    <xf numFmtId="0" fontId="67" fillId="0" borderId="48" xfId="0" applyFont="1" applyBorder="1" applyAlignment="1" applyProtection="1">
      <alignment horizontal="left" vertical="center"/>
    </xf>
    <xf numFmtId="0" fontId="0" fillId="0" borderId="49" xfId="0" applyBorder="1" applyAlignment="1">
      <alignment vertical="top"/>
      <protection locked="0"/>
    </xf>
    <xf numFmtId="0" fontId="65" fillId="0" borderId="49" xfId="0" applyFont="1" applyBorder="1" applyAlignment="1">
      <alignment horizontal="left"/>
      <protection locked="0"/>
    </xf>
    <xf numFmtId="0" fontId="69" fillId="0" borderId="49" xfId="0" applyFont="1" applyBorder="1" applyAlignment="1">
      <protection locked="0"/>
    </xf>
    <xf numFmtId="0" fontId="63" fillId="0" borderId="47" xfId="0" applyFont="1" applyBorder="1" applyAlignment="1">
      <alignment vertical="top"/>
      <protection locked="0"/>
    </xf>
    <xf numFmtId="0" fontId="63" fillId="0" borderId="48" xfId="0" applyFont="1" applyBorder="1" applyAlignment="1">
      <alignment vertical="top"/>
      <protection locked="0"/>
    </xf>
    <xf numFmtId="0" fontId="63" fillId="0" borderId="50" xfId="0" applyFont="1" applyBorder="1" applyAlignment="1">
      <alignment vertical="top"/>
      <protection locked="0"/>
    </xf>
    <xf numFmtId="0" fontId="63" fillId="0" borderId="49" xfId="0" applyFont="1" applyBorder="1" applyAlignment="1">
      <alignment vertical="top"/>
      <protection locked="0"/>
    </xf>
    <xf numFmtId="0" fontId="63" fillId="0" borderId="51" xfId="0" applyFont="1" applyBorder="1" applyAlignment="1">
      <alignment vertical="top"/>
      <protection locked="0"/>
    </xf>
  </cellXfs>
  <cellStyles count="3">
    <cellStyle name="Normal" xfId="0" builtinId="0" customBuiltin="1"/>
    <cellStyle name="Normal 3" xfId="1"/>
    <cellStyle name="Normal 2" xfId="2"/>
  </cellStyles>
  <dxfs count="0"/>
  <tableStyles count="0" defaultTableStyle="TableStyleMedium9" defaultPivotStyle="PivotStyleLight16"/>
</styleSheet>
</file>

<file path=xl/_rels/workbook.xml.rels>&#65279;<?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styles" Target="styles.xml" /><Relationship Id="rId5" Type="http://schemas.openxmlformats.org/officeDocument/2006/relationships/theme" Target="theme/theme1.xml" /><Relationship Id="rId6" Type="http://schemas.openxmlformats.org/officeDocument/2006/relationships/calcChain" Target="calcChain.xml" /><Relationship Id="rId7" Type="http://schemas.openxmlformats.org/officeDocument/2006/relationships/sharedStrings" Target="sharedStrings.xml" /></Relationships>
</file>

<file path=xl/theme/theme1.xml><?xml version="1.0" encoding="utf-8"?>
<a:theme xmlns:a="http://schemas.openxmlformats.org/drawingml/2006/main" name="Office Theme">
  <a:themeElements>
    <a:clrScheme name="Office">
      <a:dk1>
        <a:sysClr val="windowText"/>
      </a:dk1>
      <a:lt1>
        <a:sysClr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theme>
</file>

<file path=xl/worksheets/_rels/sheet2.xml.rels>&#65279;<?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3.xml.rels>&#65279;<?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r="http://schemas.openxmlformats.org/officeDocument/2006/relationships" xmlns="http://schemas.openxmlformats.org/spreadsheetml/2006/main">
  <sheetPr>
    <pageSetUpPr fitToPage="1"/>
  </sheetPr>
  <sheetViews>
    <sheetView tabSelected="1" showGridLines="0" workbookViewId="0"/>
  </sheetViews>
  <sheetFormatPr defaultRowHeight="27.75"/>
  <cols>
    <col min="1" max="1" width="7.1289062" style="18" customWidth="1"/>
    <col min="2" max="2" width="1.4765625" style="19" customWidth="1"/>
    <col min="3" max="3" width="3.4960938" style="19" customWidth="1"/>
    <col min="4" max="33" width="2.2851562" style="19" customWidth="1"/>
    <col min="34" max="34" width="2.8242188" style="19" customWidth="1"/>
    <col min="35" max="35" width="27.171875" style="19" customWidth="1"/>
    <col min="36" max="37" width="2.1523438" style="19" customWidth="1"/>
    <col min="38" max="38" width="7.1289062" style="19" customWidth="1"/>
    <col min="39" max="39" width="2.8242188" style="19" customWidth="1"/>
    <col min="40" max="40" width="11.433594" style="19" customWidth="1"/>
    <col min="41" max="41" width="6.4570312" style="19" customWidth="1"/>
    <col min="42" max="42" width="3.4960938" style="19" customWidth="1"/>
    <col min="43" max="43" width="13.449219" style="19" customWidth="1"/>
    <col min="44" max="44" width="11.703125" style="19" customWidth="1"/>
    <col min="45" max="47" width="22.195312" style="19" hidden="1" customWidth="1"/>
    <col min="48" max="49" width="18.5625" style="19" hidden="1" customWidth="1"/>
    <col min="50" max="51" width="21.386719" style="19" hidden="1" customWidth="1"/>
    <col min="52" max="52" width="18.5625" style="19" hidden="1" customWidth="1"/>
    <col min="53" max="53" width="16.410156" style="19" hidden="1" customWidth="1"/>
    <col min="54" max="54" width="21.386719" style="19" hidden="1" customWidth="1"/>
    <col min="55" max="55" width="18.5625" style="19" hidden="1" customWidth="1"/>
    <col min="56" max="56" width="16.410156" style="19" hidden="1" customWidth="1"/>
    <col min="57" max="57" width="66.453125" style="19" customWidth="1"/>
    <col min="58" max="70" width="9.144531" style="19" customWidth="1"/>
    <col min="71" max="91" width="9.144531" style="19" hidden="1" customWidth="1"/>
    <col min="92" max="92" width="109.63672" style="19" hidden="1" customWidth="1"/>
    <col min="93" max="93" width="31.074219" style="19" hidden="1" customWidth="1"/>
    <col min="94" max="94" width="51.65625" style="19" hidden="1" customWidth="1"/>
    <col min="95" max="16384" width="9.144531" style="19" customWidth="1"/>
  </cols>
  <sheetData>
    <row r="1">
      <c r="A1" s="20" t="s">
        <v>0</v>
      </c>
      <c r="AZ1" s="21" t="s">
        <v>1</v>
      </c>
      <c r="BA1" s="21" t="s">
        <v>2</v>
      </c>
      <c r="BB1" s="21" t="s">
        <v>3</v>
      </c>
      <c r="BT1" s="21"/>
      <c r="BU1" s="21" t="b">
        <v>0</v>
      </c>
      <c r="BV1" s="21" t="s">
        <v>4</v>
      </c>
    </row>
    <row r="2" ht="37" customHeight="1">
      <c r="AR2" s="22" t="s">
        <v>5</v>
      </c>
      <c r="AS2" s="22"/>
      <c r="AT2" s="22"/>
      <c r="AU2" s="22"/>
      <c r="AV2" s="22"/>
      <c r="AW2" s="22"/>
      <c r="AX2" s="22"/>
      <c r="AY2" s="22"/>
      <c r="AZ2" s="22"/>
      <c r="BA2" s="22"/>
      <c r="BB2" s="22"/>
      <c r="BC2" s="22"/>
      <c r="BD2" s="22"/>
      <c r="BE2" s="22"/>
      <c r="BS2" s="23">
        <v>0.01</v>
      </c>
      <c r="BT2" s="23">
        <v>21</v>
      </c>
    </row>
    <row r="3" ht="7" customHeight="1">
      <c r="B3" s="24"/>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P3" s="25"/>
      <c r="AQ3" s="25"/>
      <c r="AR3" s="26"/>
      <c r="BS3" s="23">
        <v>0.01</v>
      </c>
      <c r="BT3" s="23">
        <v>15</v>
      </c>
    </row>
    <row r="4" ht="25" customHeight="1">
      <c r="B4" s="26"/>
      <c r="D4" s="27" t="s">
        <v>6</v>
      </c>
      <c r="AR4" s="26"/>
      <c r="AS4" s="28" t="s">
        <v>7</v>
      </c>
      <c r="BE4" s="29" t="s">
        <v>8</v>
      </c>
      <c r="BS4" s="23">
        <v>0.001</v>
      </c>
    </row>
    <row r="5" ht="12" customHeight="1">
      <c r="B5" s="26"/>
      <c r="D5" s="30" t="s">
        <v>9</v>
      </c>
      <c r="K5" s="31" t="s">
        <v>10</v>
      </c>
      <c r="L5" s="31"/>
      <c r="M5" s="31"/>
      <c r="N5" s="31"/>
      <c r="O5" s="31"/>
      <c r="P5" s="31"/>
      <c r="Q5" s="31"/>
      <c r="R5" s="31"/>
      <c r="S5" s="31"/>
      <c r="T5" s="31"/>
      <c r="U5" s="31"/>
      <c r="V5" s="31"/>
      <c r="W5" s="31"/>
      <c r="X5" s="31"/>
      <c r="Y5" s="31"/>
      <c r="Z5" s="31"/>
      <c r="AA5" s="31"/>
      <c r="AB5" s="31"/>
      <c r="AC5" s="31"/>
      <c r="AD5" s="31"/>
      <c r="AE5" s="31"/>
      <c r="AF5" s="31"/>
      <c r="AG5" s="31"/>
      <c r="AH5" s="31"/>
      <c r="AI5" s="31"/>
      <c r="AJ5" s="31"/>
      <c r="AR5" s="26"/>
      <c r="BE5" s="32" t="s">
        <v>11</v>
      </c>
      <c r="BS5" s="23">
        <v>0.01</v>
      </c>
    </row>
    <row r="6" ht="37" customHeight="1">
      <c r="B6" s="26"/>
      <c r="D6" s="33" t="s">
        <v>12</v>
      </c>
      <c r="K6" s="34" t="s">
        <v>13</v>
      </c>
      <c r="L6" s="34"/>
      <c r="M6" s="34"/>
      <c r="N6" s="34"/>
      <c r="O6" s="34"/>
      <c r="P6" s="34"/>
      <c r="Q6" s="34"/>
      <c r="R6" s="34"/>
      <c r="S6" s="34"/>
      <c r="T6" s="34"/>
      <c r="U6" s="34"/>
      <c r="V6" s="34"/>
      <c r="W6" s="34"/>
      <c r="X6" s="34"/>
      <c r="Y6" s="34"/>
      <c r="Z6" s="34"/>
      <c r="AA6" s="34"/>
      <c r="AB6" s="34"/>
      <c r="AC6" s="34"/>
      <c r="AD6" s="34"/>
      <c r="AE6" s="34"/>
      <c r="AF6" s="34"/>
      <c r="AG6" s="34"/>
      <c r="AH6" s="34"/>
      <c r="AI6" s="34"/>
      <c r="AJ6" s="34"/>
      <c r="AR6" s="26"/>
      <c r="BE6" s="35"/>
      <c r="BS6" s="23">
        <v>0.01</v>
      </c>
    </row>
    <row r="7" ht="12" customHeight="1">
      <c r="B7" s="26"/>
      <c r="D7" s="36" t="s">
        <v>14</v>
      </c>
      <c r="K7" s="31"/>
      <c r="AK7" s="36" t="s">
        <v>15</v>
      </c>
      <c r="AN7" s="37" t="s">
        <v>16</v>
      </c>
      <c r="AR7" s="26"/>
      <c r="BE7" s="35"/>
      <c r="BS7" s="23">
        <v>0.01</v>
      </c>
    </row>
    <row r="8" ht="12" customHeight="1">
      <c r="B8" s="26"/>
      <c r="D8" s="36" t="s">
        <v>17</v>
      </c>
      <c r="K8" s="31" t="s">
        <v>18</v>
      </c>
      <c r="AK8" s="36" t="s">
        <v>19</v>
      </c>
      <c r="AN8" s="38">
        <v>46113</v>
      </c>
      <c r="AR8" s="26"/>
      <c r="BE8" s="35"/>
      <c r="BS8" s="23">
        <v>0.01</v>
      </c>
    </row>
    <row r="9" ht="14.5" customHeight="1">
      <c r="B9" s="26"/>
      <c r="AR9" s="26"/>
      <c r="BE9" s="35"/>
      <c r="BS9" s="23">
        <v>0.01</v>
      </c>
    </row>
    <row r="10" ht="12" customHeight="1">
      <c r="B10" s="26"/>
      <c r="D10" s="36" t="s">
        <v>20</v>
      </c>
      <c r="AK10" s="36" t="s">
        <v>21</v>
      </c>
      <c r="AN10" s="39" t="s">
        <v>16</v>
      </c>
      <c r="AR10" s="26"/>
      <c r="BE10" s="35"/>
      <c r="BS10" s="23">
        <v>0.01</v>
      </c>
    </row>
    <row r="11" ht="18.4" customHeight="1">
      <c r="B11" s="26"/>
      <c r="E11" s="39" t="s">
        <v>16</v>
      </c>
      <c r="F11" s="40"/>
      <c r="G11" s="40"/>
      <c r="H11" s="40"/>
      <c r="I11" s="40"/>
      <c r="J11" s="40"/>
      <c r="K11" s="40"/>
      <c r="AK11" s="36" t="s">
        <v>22</v>
      </c>
      <c r="AN11" s="39" t="s">
        <v>16</v>
      </c>
      <c r="AR11" s="26"/>
      <c r="BE11" s="35"/>
      <c r="BS11" s="23">
        <v>0.01</v>
      </c>
    </row>
    <row r="12" ht="7" customHeight="1">
      <c r="B12" s="26"/>
      <c r="AR12" s="26"/>
      <c r="BE12" s="35"/>
      <c r="BS12" s="23">
        <v>0.01</v>
      </c>
    </row>
    <row r="13" ht="12" customHeight="1">
      <c r="B13" s="26"/>
      <c r="D13" s="36" t="s">
        <v>23</v>
      </c>
      <c r="AK13" s="36" t="s">
        <v>21</v>
      </c>
      <c r="AN13" s="41" t="s">
        <v>24</v>
      </c>
      <c r="AR13" s="26"/>
      <c r="BE13" s="35"/>
      <c r="BS13" s="23">
        <v>0.01</v>
      </c>
    </row>
    <row r="14">
      <c r="B14" s="26"/>
      <c r="E14" s="41" t="s">
        <v>24</v>
      </c>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K14" s="36" t="s">
        <v>22</v>
      </c>
      <c r="AN14" s="41" t="s">
        <v>24</v>
      </c>
      <c r="AR14" s="26"/>
      <c r="BE14" s="35"/>
      <c r="BS14" s="23">
        <v>0.01</v>
      </c>
    </row>
    <row r="15" ht="7" customHeight="1">
      <c r="B15" s="26"/>
      <c r="AR15" s="26"/>
      <c r="BE15" s="35"/>
      <c r="BS15" s="23" t="b">
        <v>0</v>
      </c>
    </row>
    <row r="16" ht="12" customHeight="1">
      <c r="B16" s="26"/>
      <c r="D16" s="36" t="s">
        <v>25</v>
      </c>
      <c r="AK16" s="36" t="s">
        <v>21</v>
      </c>
      <c r="AN16" s="31" t="s">
        <v>26</v>
      </c>
      <c r="AR16" s="26"/>
      <c r="BE16" s="35"/>
      <c r="BS16" s="23" t="b">
        <v>0</v>
      </c>
    </row>
    <row r="17" ht="18.4" customHeight="1">
      <c r="B17" s="26"/>
      <c r="E17" s="31" t="s">
        <v>27</v>
      </c>
      <c r="AK17" s="36" t="s">
        <v>22</v>
      </c>
      <c r="AN17" s="31" t="s">
        <v>16</v>
      </c>
      <c r="AR17" s="26"/>
      <c r="BE17" s="35"/>
      <c r="BS17" s="23" t="b">
        <v>0</v>
      </c>
    </row>
    <row r="18" ht="7" customHeight="1">
      <c r="B18" s="26"/>
      <c r="AR18" s="26"/>
      <c r="BE18" s="35"/>
      <c r="BS18" s="23">
        <v>0.01</v>
      </c>
    </row>
    <row r="19" ht="12" customHeight="1">
      <c r="B19" s="26"/>
      <c r="D19" s="36" t="s">
        <v>28</v>
      </c>
      <c r="AK19" s="36" t="s">
        <v>21</v>
      </c>
      <c r="AN19" s="31" t="s">
        <v>16</v>
      </c>
      <c r="AR19" s="26"/>
      <c r="BE19" s="35"/>
      <c r="BS19" s="23">
        <v>0.01</v>
      </c>
    </row>
    <row r="20" ht="18.4" customHeight="1">
      <c r="B20" s="26"/>
      <c r="E20" s="31" t="s">
        <v>29</v>
      </c>
      <c r="AK20" s="36" t="s">
        <v>22</v>
      </c>
      <c r="AN20" s="31" t="s">
        <v>16</v>
      </c>
      <c r="AR20" s="26"/>
      <c r="BE20" s="35"/>
      <c r="BS20" s="23" t="b">
        <v>1</v>
      </c>
    </row>
    <row r="21" ht="7" customHeight="1">
      <c r="B21" s="26"/>
      <c r="AR21" s="26"/>
      <c r="BE21" s="35"/>
      <c r="BS21" s="19" t="b">
        <v>0</v>
      </c>
    </row>
    <row r="22" ht="12" customHeight="1">
      <c r="B22" s="26"/>
      <c r="D22" s="36" t="s">
        <v>30</v>
      </c>
      <c r="AR22" s="26"/>
      <c r="BE22" s="35"/>
    </row>
    <row r="23" ht="54">
      <c r="B23" s="26"/>
      <c r="E23" s="42" t="s">
        <v>31</v>
      </c>
      <c r="F23" s="42"/>
      <c r="G23" s="42"/>
      <c r="H23" s="42"/>
      <c r="I23" s="42"/>
      <c r="J23" s="42"/>
      <c r="K23" s="42"/>
      <c r="L23" s="42"/>
      <c r="M23" s="42"/>
      <c r="N23" s="42"/>
      <c r="O23" s="42"/>
      <c r="P23" s="42"/>
      <c r="Q23" s="42"/>
      <c r="R23" s="42"/>
      <c r="S23" s="42"/>
      <c r="T23" s="42"/>
      <c r="U23" s="42"/>
      <c r="V23" s="42"/>
      <c r="W23" s="42"/>
      <c r="X23" s="42"/>
      <c r="Y23" s="42"/>
      <c r="Z23" s="42"/>
      <c r="AA23" s="42"/>
      <c r="AB23" s="42"/>
      <c r="AC23" s="42"/>
      <c r="AD23" s="42"/>
      <c r="AE23" s="42"/>
      <c r="AF23" s="42"/>
      <c r="AG23" s="42"/>
      <c r="AH23" s="42"/>
      <c r="AI23" s="42"/>
      <c r="AJ23" s="42"/>
      <c r="AK23" s="42"/>
      <c r="AL23" s="42"/>
      <c r="AM23" s="42"/>
      <c r="AN23" s="42"/>
      <c r="AR23" s="26"/>
      <c r="BE23" s="35"/>
      <c r="CN23" s="42" t="s">
        <v>31</v>
      </c>
    </row>
    <row r="24" ht="7" customHeight="1">
      <c r="B24" s="26"/>
      <c r="AR24" s="26"/>
      <c r="BE24" s="35"/>
    </row>
    <row r="25" ht="7" customHeight="1">
      <c r="B25" s="26"/>
      <c r="D25" s="43"/>
      <c r="E25" s="43"/>
      <c r="F25" s="43"/>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R25" s="26"/>
      <c r="BE25" s="35"/>
    </row>
    <row r="26" s="1" customFormat="1" ht="25.9" customHeight="1">
      <c r="A26" s="44"/>
      <c r="B26" s="45"/>
      <c r="D26" s="46" t="s">
        <v>32</v>
      </c>
      <c r="E26" s="47"/>
      <c r="F26" s="47"/>
      <c r="G26" s="47"/>
      <c r="H26" s="47"/>
      <c r="I26" s="47"/>
      <c r="J26" s="47"/>
      <c r="K26" s="47"/>
      <c r="L26" s="47"/>
      <c r="M26" s="47"/>
      <c r="N26" s="47"/>
      <c r="O26" s="47"/>
      <c r="P26" s="47"/>
      <c r="Q26" s="47"/>
      <c r="R26" s="47"/>
      <c r="S26" s="47"/>
      <c r="T26" s="47"/>
      <c r="U26" s="47"/>
      <c r="V26" s="47"/>
      <c r="W26" s="48"/>
      <c r="X26" s="48"/>
      <c r="Y26" s="48"/>
      <c r="Z26" s="48"/>
      <c r="AA26" s="48"/>
      <c r="AB26" s="48"/>
      <c r="AC26" s="48"/>
      <c r="AD26" s="48"/>
      <c r="AE26" s="48"/>
      <c r="AF26" s="48"/>
      <c r="AG26" s="48"/>
      <c r="AH26" s="48"/>
      <c r="AI26" s="48"/>
      <c r="AJ26" s="48"/>
      <c r="AK26" s="49">
        <f>ROUND(AG90,2)</f>
        <v>0</v>
      </c>
      <c r="AL26" s="49"/>
      <c r="AM26" s="49"/>
      <c r="AN26" s="49"/>
      <c r="AO26" s="49"/>
      <c r="AR26" s="45"/>
      <c r="BE26" s="35"/>
    </row>
    <row r="27" s="1" customFormat="1" ht="7" customHeight="1">
      <c r="A27" s="44"/>
      <c r="B27" s="45"/>
      <c r="W27" s="50"/>
      <c r="X27" s="50"/>
      <c r="Y27" s="50"/>
      <c r="Z27" s="50"/>
      <c r="AA27" s="50"/>
      <c r="AB27" s="50"/>
      <c r="AC27" s="50"/>
      <c r="AD27" s="50"/>
      <c r="AE27" s="50"/>
      <c r="AF27" s="50"/>
      <c r="AG27" s="50"/>
      <c r="AH27" s="50"/>
      <c r="AI27" s="50"/>
      <c r="AJ27" s="50"/>
      <c r="AK27" s="50"/>
      <c r="AR27" s="45"/>
      <c r="BE27" s="35"/>
    </row>
    <row r="28" s="1" customFormat="1">
      <c r="A28" s="44"/>
      <c r="B28" s="45"/>
      <c r="L28" s="51" t="s">
        <v>33</v>
      </c>
      <c r="M28" s="51"/>
      <c r="N28" s="51"/>
      <c r="O28" s="51"/>
      <c r="P28" s="51"/>
      <c r="W28" s="52" t="s">
        <v>34</v>
      </c>
      <c r="X28" s="52"/>
      <c r="Y28" s="52"/>
      <c r="Z28" s="52"/>
      <c r="AA28" s="52"/>
      <c r="AB28" s="52"/>
      <c r="AC28" s="52"/>
      <c r="AD28" s="52"/>
      <c r="AE28" s="52"/>
      <c r="AF28" s="50"/>
      <c r="AG28" s="50"/>
      <c r="AH28" s="50"/>
      <c r="AI28" s="50"/>
      <c r="AJ28" s="50"/>
      <c r="AK28" s="52" t="s">
        <v>35</v>
      </c>
      <c r="AL28" s="51"/>
      <c r="AM28" s="51"/>
      <c r="AN28" s="51"/>
      <c r="AO28" s="51"/>
      <c r="AR28" s="45"/>
      <c r="BE28" s="35"/>
    </row>
    <row r="29" s="2" customFormat="1" ht="14.5" customHeight="1">
      <c r="A29" s="53"/>
      <c r="B29" s="54"/>
      <c r="D29" s="36" t="s">
        <v>36</v>
      </c>
      <c r="F29" s="36"/>
      <c r="L29" s="55"/>
      <c r="M29" s="55"/>
      <c r="N29" s="55"/>
      <c r="O29" s="55"/>
      <c r="P29" s="55"/>
      <c r="W29" s="56"/>
      <c r="X29" s="56"/>
      <c r="Y29" s="56"/>
      <c r="Z29" s="56"/>
      <c r="AA29" s="56"/>
      <c r="AB29" s="56"/>
      <c r="AC29" s="56"/>
      <c r="AD29" s="56"/>
      <c r="AE29" s="56"/>
      <c r="AF29" s="57"/>
      <c r="AG29" s="57"/>
      <c r="AH29" s="57"/>
      <c r="AI29" s="57"/>
      <c r="AJ29" s="57"/>
      <c r="AK29" s="56"/>
      <c r="AL29" s="56"/>
      <c r="AM29" s="56"/>
      <c r="AN29" s="56"/>
      <c r="AO29" s="56"/>
      <c r="AR29" s="54"/>
      <c r="BE29" s="35"/>
    </row>
    <row r="30" s="1" customFormat="1" ht="7" customHeight="1">
      <c r="A30" s="44"/>
      <c r="B30" s="45"/>
      <c r="W30" s="50"/>
      <c r="X30" s="50"/>
      <c r="Y30" s="50"/>
      <c r="Z30" s="50"/>
      <c r="AA30" s="50"/>
      <c r="AB30" s="50"/>
      <c r="AC30" s="50"/>
      <c r="AD30" s="50"/>
      <c r="AE30" s="50"/>
      <c r="AF30" s="50"/>
      <c r="AG30" s="50"/>
      <c r="AH30" s="50"/>
      <c r="AI30" s="50"/>
      <c r="AJ30" s="50"/>
      <c r="AK30" s="50"/>
      <c r="AR30" s="45"/>
      <c r="BE30" s="35"/>
    </row>
    <row r="31" s="1" customFormat="1" ht="25.9" customHeight="1">
      <c r="A31" s="44"/>
      <c r="B31" s="45"/>
      <c r="C31" s="58"/>
      <c r="D31" s="59" t="s">
        <v>37</v>
      </c>
      <c r="E31" s="60"/>
      <c r="F31" s="60"/>
      <c r="G31" s="60"/>
      <c r="H31" s="60"/>
      <c r="I31" s="60"/>
      <c r="J31" s="60"/>
      <c r="K31" s="60"/>
      <c r="L31" s="60"/>
      <c r="M31" s="60"/>
      <c r="N31" s="60"/>
      <c r="O31" s="60"/>
      <c r="P31" s="60"/>
      <c r="Q31" s="60"/>
      <c r="R31" s="60"/>
      <c r="S31" s="60"/>
      <c r="T31" s="61" t="s">
        <v>38</v>
      </c>
      <c r="U31" s="60"/>
      <c r="V31" s="60"/>
      <c r="W31" s="62"/>
      <c r="X31" s="63" t="s">
        <v>39</v>
      </c>
      <c r="Y31" s="63"/>
      <c r="Z31" s="63"/>
      <c r="AA31" s="63"/>
      <c r="AB31" s="63"/>
      <c r="AC31" s="62"/>
      <c r="AD31" s="62"/>
      <c r="AE31" s="62"/>
      <c r="AF31" s="62"/>
      <c r="AG31" s="62"/>
      <c r="AH31" s="62"/>
      <c r="AI31" s="62"/>
      <c r="AJ31" s="62"/>
      <c r="AK31" s="64">
        <f>SUM(AK26:AK29)</f>
        <v>0</v>
      </c>
      <c r="AL31" s="64"/>
      <c r="AM31" s="64"/>
      <c r="AN31" s="64"/>
      <c r="AO31" s="65"/>
      <c r="AP31" s="58"/>
      <c r="AQ31" s="58"/>
      <c r="AR31" s="45"/>
    </row>
    <row r="32" s="1" customFormat="1" ht="7" customHeight="1">
      <c r="A32" s="44"/>
      <c r="B32" s="45"/>
      <c r="AR32" s="45"/>
    </row>
    <row r="33" s="1" customFormat="1" ht="14.5" customHeight="1">
      <c r="A33" s="44"/>
      <c r="B33" s="45"/>
      <c r="AR33" s="45"/>
    </row>
    <row r="34" ht="14.5" customHeight="1">
      <c r="B34" s="26"/>
      <c r="AR34" s="26"/>
    </row>
    <row r="35" ht="14.5" customHeight="1">
      <c r="B35" s="26"/>
      <c r="AR35" s="26"/>
    </row>
    <row r="36" ht="14.5" customHeight="1">
      <c r="B36" s="26"/>
      <c r="AR36" s="26"/>
    </row>
    <row r="37" ht="14.5" customHeight="1">
      <c r="B37" s="26"/>
      <c r="AR37" s="26"/>
    </row>
    <row r="38" ht="14.5" customHeight="1">
      <c r="B38" s="26"/>
      <c r="AR38" s="26"/>
    </row>
    <row r="39" ht="14.5" customHeight="1">
      <c r="B39" s="26"/>
      <c r="AR39" s="26"/>
    </row>
    <row r="40" ht="14.5" customHeight="1">
      <c r="B40" s="26"/>
      <c r="AR40" s="26"/>
    </row>
    <row r="41" ht="14.5" customHeight="1">
      <c r="B41" s="26"/>
      <c r="AR41" s="26"/>
    </row>
    <row r="42" ht="14.5" customHeight="1">
      <c r="B42" s="26"/>
      <c r="AR42" s="26"/>
    </row>
    <row r="43" ht="14.5" customHeight="1">
      <c r="B43" s="26"/>
      <c r="AR43" s="26"/>
    </row>
    <row r="44" ht="14.5" customHeight="1">
      <c r="B44" s="26"/>
      <c r="AR44" s="26"/>
    </row>
    <row r="45" s="1" customFormat="1" ht="14.5" customHeight="1">
      <c r="A45" s="44"/>
      <c r="B45" s="45"/>
      <c r="D45" s="66" t="s">
        <v>25</v>
      </c>
      <c r="E45" s="67"/>
      <c r="F45" s="67"/>
      <c r="G45" s="67"/>
      <c r="H45" s="67"/>
      <c r="I45" s="67"/>
      <c r="J45" s="67"/>
      <c r="K45" s="67"/>
      <c r="L45" s="67"/>
      <c r="M45" s="67"/>
      <c r="N45" s="67"/>
      <c r="O45" s="67"/>
      <c r="P45" s="67"/>
      <c r="Q45" s="67"/>
      <c r="R45" s="67"/>
      <c r="S45" s="67"/>
      <c r="T45" s="67"/>
      <c r="U45" s="67"/>
      <c r="V45" s="67"/>
      <c r="W45" s="67"/>
      <c r="X45" s="67"/>
      <c r="Y45" s="67"/>
      <c r="Z45" s="67"/>
      <c r="AA45" s="67"/>
      <c r="AB45" s="67"/>
      <c r="AC45" s="67"/>
      <c r="AD45" s="67"/>
      <c r="AE45" s="67"/>
      <c r="AF45" s="67"/>
      <c r="AG45" s="67"/>
      <c r="AH45" s="66" t="s">
        <v>28</v>
      </c>
      <c r="AI45" s="67"/>
      <c r="AJ45" s="67"/>
      <c r="AK45" s="67"/>
      <c r="AL45" s="67"/>
      <c r="AM45" s="67"/>
      <c r="AN45" s="67"/>
      <c r="AO45" s="67"/>
      <c r="AR45" s="45"/>
    </row>
    <row r="46" ht="11.25" customHeight="1">
      <c r="B46" s="26"/>
      <c r="AR46" s="26"/>
    </row>
    <row r="47" ht="11.25" customHeight="1">
      <c r="B47" s="26"/>
      <c r="AR47" s="26"/>
    </row>
    <row r="48" ht="11.25" customHeight="1">
      <c r="B48" s="26"/>
      <c r="AR48" s="26"/>
    </row>
    <row r="49" ht="11.25" customHeight="1">
      <c r="B49" s="26"/>
      <c r="AR49" s="26"/>
    </row>
    <row r="50" ht="11.25" customHeight="1">
      <c r="B50" s="26"/>
      <c r="AR50" s="26"/>
    </row>
    <row r="51" ht="11.25" customHeight="1">
      <c r="B51" s="26"/>
      <c r="AR51" s="26"/>
    </row>
    <row r="52" ht="11.25" customHeight="1">
      <c r="B52" s="26"/>
      <c r="AR52" s="26"/>
    </row>
    <row r="53" ht="11.25" customHeight="1">
      <c r="B53" s="26"/>
      <c r="AR53" s="26"/>
    </row>
    <row r="54" ht="11.25" customHeight="1">
      <c r="B54" s="26"/>
      <c r="AR54" s="26"/>
    </row>
    <row r="55" ht="11.25" customHeight="1">
      <c r="B55" s="26"/>
      <c r="AR55" s="26"/>
    </row>
    <row r="56" s="1" customFormat="1" ht="11.25" customHeight="1">
      <c r="A56" s="44"/>
      <c r="B56" s="45"/>
      <c r="D56" s="68" t="s">
        <v>40</v>
      </c>
      <c r="E56" s="47"/>
      <c r="F56" s="47"/>
      <c r="G56" s="47"/>
      <c r="H56" s="47"/>
      <c r="I56" s="47"/>
      <c r="J56" s="47"/>
      <c r="K56" s="47"/>
      <c r="L56" s="47"/>
      <c r="M56" s="47"/>
      <c r="N56" s="47"/>
      <c r="O56" s="47"/>
      <c r="P56" s="47"/>
      <c r="Q56" s="47"/>
      <c r="R56" s="47"/>
      <c r="S56" s="47"/>
      <c r="T56" s="47"/>
      <c r="U56" s="47"/>
      <c r="V56" s="68" t="s">
        <v>41</v>
      </c>
      <c r="W56" s="47"/>
      <c r="X56" s="47"/>
      <c r="Y56" s="47"/>
      <c r="Z56" s="47"/>
      <c r="AA56" s="47"/>
      <c r="AB56" s="47"/>
      <c r="AC56" s="47"/>
      <c r="AD56" s="47"/>
      <c r="AE56" s="47"/>
      <c r="AF56" s="47"/>
      <c r="AG56" s="47"/>
      <c r="AH56" s="68" t="s">
        <v>40</v>
      </c>
      <c r="AI56" s="47"/>
      <c r="AJ56" s="47"/>
      <c r="AK56" s="47"/>
      <c r="AL56" s="47"/>
      <c r="AM56" s="68" t="s">
        <v>41</v>
      </c>
      <c r="AN56" s="47"/>
      <c r="AO56" s="47"/>
      <c r="AR56" s="45"/>
    </row>
    <row r="57" ht="11.25" customHeight="1">
      <c r="B57" s="26"/>
      <c r="AR57" s="26"/>
    </row>
    <row r="58" ht="11.25" customHeight="1">
      <c r="B58" s="26"/>
      <c r="AR58" s="26"/>
    </row>
    <row r="59" ht="11.25" customHeight="1">
      <c r="B59" s="26"/>
      <c r="AR59" s="26"/>
    </row>
    <row r="60" s="1" customFormat="1" ht="11.25" customHeight="1">
      <c r="A60" s="44"/>
      <c r="B60" s="45"/>
      <c r="D60" s="66" t="s">
        <v>20</v>
      </c>
      <c r="E60" s="67"/>
      <c r="F60" s="67"/>
      <c r="G60" s="67"/>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67"/>
      <c r="AH60" s="66" t="s">
        <v>23</v>
      </c>
      <c r="AI60" s="67"/>
      <c r="AJ60" s="67"/>
      <c r="AK60" s="67"/>
      <c r="AL60" s="67"/>
      <c r="AM60" s="67"/>
      <c r="AN60" s="67"/>
      <c r="AO60" s="67"/>
      <c r="AR60" s="45"/>
    </row>
    <row r="61" ht="11.25" customHeight="1">
      <c r="B61" s="26"/>
      <c r="AR61" s="26"/>
    </row>
    <row r="62" ht="11.25" customHeight="1">
      <c r="B62" s="26"/>
      <c r="AR62" s="26"/>
    </row>
    <row r="63" ht="11.25" customHeight="1">
      <c r="B63" s="26"/>
      <c r="AR63" s="26"/>
    </row>
    <row r="64" ht="11.25" customHeight="1">
      <c r="B64" s="26"/>
      <c r="AR64" s="26"/>
    </row>
    <row r="65" ht="11.25" customHeight="1">
      <c r="B65" s="26"/>
      <c r="AR65" s="26"/>
    </row>
    <row r="66" ht="11.25" customHeight="1">
      <c r="B66" s="26"/>
      <c r="AR66" s="26"/>
    </row>
    <row r="67" ht="11.25" customHeight="1">
      <c r="B67" s="26"/>
      <c r="AR67" s="26"/>
    </row>
    <row r="68" ht="11.25" customHeight="1">
      <c r="B68" s="26"/>
      <c r="AR68" s="26"/>
    </row>
    <row r="69" ht="11.25" customHeight="1">
      <c r="B69" s="26"/>
      <c r="AR69" s="26"/>
    </row>
    <row r="70" ht="11.25" customHeight="1">
      <c r="B70" s="26"/>
      <c r="AR70" s="26"/>
    </row>
    <row r="71" s="1" customFormat="1" ht="11.25" customHeight="1">
      <c r="A71" s="44"/>
      <c r="B71" s="45"/>
      <c r="D71" s="68" t="s">
        <v>40</v>
      </c>
      <c r="E71" s="47"/>
      <c r="F71" s="47"/>
      <c r="G71" s="47"/>
      <c r="H71" s="47"/>
      <c r="I71" s="47"/>
      <c r="J71" s="47"/>
      <c r="K71" s="47"/>
      <c r="L71" s="47"/>
      <c r="M71" s="47"/>
      <c r="N71" s="47"/>
      <c r="O71" s="47"/>
      <c r="P71" s="47"/>
      <c r="Q71" s="47"/>
      <c r="R71" s="47"/>
      <c r="S71" s="47"/>
      <c r="T71" s="47"/>
      <c r="U71" s="47"/>
      <c r="V71" s="68" t="s">
        <v>41</v>
      </c>
      <c r="W71" s="47"/>
      <c r="X71" s="47"/>
      <c r="Y71" s="47"/>
      <c r="Z71" s="47"/>
      <c r="AA71" s="47"/>
      <c r="AB71" s="47"/>
      <c r="AC71" s="47"/>
      <c r="AD71" s="47"/>
      <c r="AE71" s="47"/>
      <c r="AF71" s="47"/>
      <c r="AG71" s="47"/>
      <c r="AH71" s="68" t="s">
        <v>40</v>
      </c>
      <c r="AI71" s="47"/>
      <c r="AJ71" s="47"/>
      <c r="AK71" s="47"/>
      <c r="AL71" s="47"/>
      <c r="AM71" s="68" t="s">
        <v>41</v>
      </c>
      <c r="AN71" s="47"/>
      <c r="AO71" s="47"/>
      <c r="AR71" s="45"/>
    </row>
    <row r="72" s="1" customFormat="1" ht="11.25" customHeight="1">
      <c r="A72" s="44"/>
      <c r="B72" s="45"/>
      <c r="AR72" s="45"/>
    </row>
    <row r="73" s="1" customFormat="1" ht="7" customHeight="1">
      <c r="A73" s="44"/>
      <c r="B73" s="69"/>
      <c r="C73" s="70"/>
      <c r="D73" s="70"/>
      <c r="E73" s="70"/>
      <c r="F73" s="70"/>
      <c r="G73" s="70"/>
      <c r="H73" s="70"/>
      <c r="I73" s="70"/>
      <c r="J73" s="70"/>
      <c r="K73" s="70"/>
      <c r="L73" s="70"/>
      <c r="M73" s="70"/>
      <c r="N73" s="70"/>
      <c r="O73" s="70"/>
      <c r="P73" s="70"/>
      <c r="Q73" s="70"/>
      <c r="R73" s="70"/>
      <c r="S73" s="70"/>
      <c r="T73" s="70"/>
      <c r="U73" s="70"/>
      <c r="V73" s="70"/>
      <c r="W73" s="70"/>
      <c r="X73" s="70"/>
      <c r="Y73" s="70"/>
      <c r="Z73" s="70"/>
      <c r="AA73" s="70"/>
      <c r="AB73" s="70"/>
      <c r="AC73" s="70"/>
      <c r="AD73" s="70"/>
      <c r="AE73" s="70"/>
      <c r="AF73" s="70"/>
      <c r="AG73" s="70"/>
      <c r="AH73" s="70"/>
      <c r="AI73" s="70"/>
      <c r="AJ73" s="70"/>
      <c r="AK73" s="70"/>
      <c r="AL73" s="70"/>
      <c r="AM73" s="70"/>
      <c r="AN73" s="70"/>
      <c r="AO73" s="70"/>
      <c r="AP73" s="70"/>
      <c r="AQ73" s="70"/>
      <c r="AR73" s="45"/>
    </row>
    <row r="77" s="1" customFormat="1" ht="7" customHeight="1">
      <c r="A77" s="44"/>
      <c r="B77" s="71"/>
      <c r="C77" s="72"/>
      <c r="D77" s="72"/>
      <c r="E77" s="72"/>
      <c r="F77" s="72"/>
      <c r="G77" s="72"/>
      <c r="H77" s="72"/>
      <c r="I77" s="72"/>
      <c r="J77" s="72"/>
      <c r="K77" s="72"/>
      <c r="L77" s="72"/>
      <c r="M77" s="72"/>
      <c r="N77" s="72"/>
      <c r="O77" s="72"/>
      <c r="P77" s="72"/>
      <c r="Q77" s="72"/>
      <c r="R77" s="72"/>
      <c r="S77" s="72"/>
      <c r="T77" s="72"/>
      <c r="U77" s="72"/>
      <c r="V77" s="72"/>
      <c r="W77" s="72"/>
      <c r="X77" s="72"/>
      <c r="Y77" s="72"/>
      <c r="Z77" s="72"/>
      <c r="AA77" s="72"/>
      <c r="AB77" s="72"/>
      <c r="AC77" s="72"/>
      <c r="AD77" s="72"/>
      <c r="AE77" s="72"/>
      <c r="AF77" s="72"/>
      <c r="AG77" s="72"/>
      <c r="AH77" s="72"/>
      <c r="AI77" s="72"/>
      <c r="AJ77" s="72"/>
      <c r="AK77" s="72"/>
      <c r="AL77" s="72"/>
      <c r="AM77" s="72"/>
      <c r="AN77" s="72"/>
      <c r="AO77" s="72"/>
      <c r="AP77" s="72"/>
      <c r="AQ77" s="72"/>
      <c r="AR77" s="45"/>
    </row>
    <row r="78" s="1" customFormat="1" ht="25" customHeight="1">
      <c r="A78" s="44"/>
      <c r="B78" s="45"/>
      <c r="C78" s="27" t="s">
        <v>42</v>
      </c>
      <c r="AR78" s="45"/>
    </row>
    <row r="79" s="1" customFormat="1" ht="7" customHeight="1">
      <c r="A79" s="44"/>
      <c r="B79" s="45"/>
      <c r="AR79" s="45"/>
    </row>
    <row r="80" s="3" customFormat="1" ht="12" customHeight="1">
      <c r="A80" s="73"/>
      <c r="B80" s="74"/>
      <c r="C80" s="36" t="s">
        <v>43</v>
      </c>
      <c r="L80" s="3" t="str">
        <f>K5</f>
        <v>01122025</v>
      </c>
      <c r="AR80" s="74"/>
    </row>
    <row r="81" s="4" customFormat="1" ht="37" customHeight="1">
      <c r="A81" s="75"/>
      <c r="B81" s="76"/>
      <c r="C81" s="77" t="s">
        <v>12</v>
      </c>
      <c r="L81" s="78" t="str">
        <f>K6</f>
        <v>ZŠ a ZÚŠ Šmeralova – půdní vestavba, Karlovy Vary</v>
      </c>
      <c r="M81" s="78"/>
      <c r="N81" s="78"/>
      <c r="O81" s="78"/>
      <c r="P81" s="78"/>
      <c r="Q81" s="78"/>
      <c r="R81" s="78"/>
      <c r="S81" s="78"/>
      <c r="T81" s="78"/>
      <c r="U81" s="78"/>
      <c r="V81" s="78"/>
      <c r="W81" s="78"/>
      <c r="X81" s="78"/>
      <c r="Y81" s="78"/>
      <c r="Z81" s="78"/>
      <c r="AA81" s="78"/>
      <c r="AB81" s="78"/>
      <c r="AC81" s="78"/>
      <c r="AD81" s="78"/>
      <c r="AE81" s="78"/>
      <c r="AF81" s="78"/>
      <c r="AG81" s="78"/>
      <c r="AH81" s="78"/>
      <c r="AI81" s="78"/>
      <c r="AJ81" s="78"/>
      <c r="AR81" s="76"/>
    </row>
    <row r="82" s="1" customFormat="1" ht="7" customHeight="1">
      <c r="A82" s="44"/>
      <c r="B82" s="45"/>
      <c r="AR82" s="45"/>
    </row>
    <row r="83" s="1" customFormat="1" ht="12" customHeight="1">
      <c r="A83" s="44"/>
      <c r="B83" s="45"/>
      <c r="C83" s="36" t="s">
        <v>17</v>
      </c>
      <c r="L83" s="79" t="str">
        <f>IF(K8="","",K8)</f>
        <v>Základní škola a Základní umělecká škola Karlovy</v>
      </c>
      <c r="AI83" s="36" t="s">
        <v>19</v>
      </c>
      <c r="AM83" s="37">
        <f>AN8</f>
        <v>46113</v>
      </c>
      <c r="AN83" s="37"/>
      <c r="AR83" s="45"/>
    </row>
    <row r="84" s="1" customFormat="1" ht="7" customHeight="1">
      <c r="A84" s="44"/>
      <c r="B84" s="45"/>
      <c r="AR84" s="45"/>
    </row>
    <row r="85" s="1" customFormat="1">
      <c r="A85" s="44"/>
      <c r="B85" s="45"/>
      <c r="C85" s="36" t="s">
        <v>20</v>
      </c>
      <c r="L85" s="3" t="str">
        <f>IF(E11= "","",E11)</f>
        <v/>
      </c>
      <c r="AI85" s="36" t="s">
        <v>25</v>
      </c>
      <c r="AM85" s="80" t="str">
        <f>IF($E17="","",$E17)</f>
        <v>DESIGN 4AVI, s.r.o</v>
      </c>
      <c r="AN85" s="80"/>
      <c r="AO85" s="80"/>
      <c r="AP85" s="80"/>
      <c r="AR85" s="45"/>
      <c r="AS85" s="81" t="s">
        <v>44</v>
      </c>
      <c r="AT85" s="82"/>
      <c r="AU85" s="83"/>
      <c r="AV85" s="83"/>
      <c r="AW85" s="83"/>
      <c r="AX85" s="83"/>
      <c r="AY85" s="83"/>
      <c r="AZ85" s="83"/>
      <c r="BA85" s="83"/>
      <c r="BB85" s="83"/>
      <c r="BC85" s="83"/>
      <c r="BD85" s="84"/>
      <c r="CO85" s="80" t="str">
        <f>IF($E17="","",$E17)</f>
        <v>DESIGN 4AVI, s.r.o</v>
      </c>
    </row>
    <row r="86" s="1" customFormat="1">
      <c r="A86" s="44"/>
      <c r="B86" s="45"/>
      <c r="C86" s="36" t="s">
        <v>23</v>
      </c>
      <c r="L86" s="3" t="str">
        <f>IF(E14="Vyplň údaj","",E14)</f>
        <v/>
      </c>
      <c r="AI86" s="36" t="s">
        <v>28</v>
      </c>
      <c r="AM86" s="80" t="str">
        <f>IF($E20="","",$E20)</f>
        <v>Sebastian Fenyk</v>
      </c>
      <c r="AN86" s="80"/>
      <c r="AO86" s="80"/>
      <c r="AP86" s="80"/>
      <c r="AR86" s="45"/>
      <c r="AS86" s="85"/>
      <c r="AT86" s="86"/>
      <c r="BD86" s="87"/>
      <c r="CO86" s="80" t="str">
        <f>IF($E20="","",$E20)</f>
        <v>Sebastian Fenyk</v>
      </c>
    </row>
    <row r="87" s="1" customFormat="1" ht="10.9" customHeight="1">
      <c r="A87" s="44"/>
      <c r="B87" s="45"/>
      <c r="AR87" s="45"/>
      <c r="AS87" s="85"/>
      <c r="AT87" s="86"/>
      <c r="BD87" s="87"/>
    </row>
    <row r="88" s="1" customFormat="1" ht="29.25" customHeight="1">
      <c r="A88" s="88"/>
      <c r="B88" s="45"/>
      <c r="C88" s="89" t="s">
        <v>43</v>
      </c>
      <c r="D88" s="90"/>
      <c r="E88" s="90"/>
      <c r="F88" s="90"/>
      <c r="G88" s="90"/>
      <c r="H88" s="91"/>
      <c r="I88" s="90" t="s">
        <v>45</v>
      </c>
      <c r="J88" s="90"/>
      <c r="K88" s="90"/>
      <c r="L88" s="90"/>
      <c r="M88" s="90"/>
      <c r="N88" s="90"/>
      <c r="O88" s="90"/>
      <c r="P88" s="90"/>
      <c r="Q88" s="90"/>
      <c r="R88" s="90"/>
      <c r="S88" s="90"/>
      <c r="T88" s="90"/>
      <c r="U88" s="90"/>
      <c r="V88" s="90"/>
      <c r="W88" s="90"/>
      <c r="X88" s="90"/>
      <c r="Y88" s="90"/>
      <c r="Z88" s="90"/>
      <c r="AA88" s="90"/>
      <c r="AB88" s="90"/>
      <c r="AC88" s="90"/>
      <c r="AD88" s="90"/>
      <c r="AE88" s="90"/>
      <c r="AF88" s="90"/>
      <c r="AG88" s="92" t="s">
        <v>46</v>
      </c>
      <c r="AH88" s="92"/>
      <c r="AI88" s="92"/>
      <c r="AJ88" s="92"/>
      <c r="AK88" s="92"/>
      <c r="AL88" s="92"/>
      <c r="AM88" s="92"/>
      <c r="AN88" s="90" t="s">
        <v>47</v>
      </c>
      <c r="AO88" s="90"/>
      <c r="AP88" s="90"/>
      <c r="AQ88" s="93" t="s">
        <v>48</v>
      </c>
      <c r="AR88" s="87"/>
      <c r="AS88" s="94" t="s">
        <v>49</v>
      </c>
      <c r="AT88" s="95" t="s">
        <v>50</v>
      </c>
      <c r="AU88" s="95" t="s">
        <v>51</v>
      </c>
      <c r="AV88" s="95" t="s">
        <v>52</v>
      </c>
      <c r="AW88" s="95" t="s">
        <v>53</v>
      </c>
      <c r="AX88" s="95" t="s">
        <v>54</v>
      </c>
      <c r="AY88" s="95" t="s">
        <v>55</v>
      </c>
      <c r="AZ88" s="95" t="s">
        <v>56</v>
      </c>
      <c r="BA88" s="95" t="s">
        <v>57</v>
      </c>
      <c r="BB88" s="95" t="s">
        <v>58</v>
      </c>
      <c r="BC88" s="95" t="s">
        <v>59</v>
      </c>
      <c r="BD88" s="96" t="s">
        <v>60</v>
      </c>
    </row>
    <row r="89" s="1" customFormat="1" ht="10.9" customHeight="1">
      <c r="A89" s="88"/>
      <c r="B89" s="45"/>
      <c r="AQ89" s="67"/>
      <c r="AR89" s="97"/>
      <c r="AS89" s="98"/>
      <c r="AT89" s="83"/>
      <c r="AU89" s="83"/>
      <c r="AV89" s="83"/>
      <c r="AW89" s="83"/>
      <c r="AX89" s="83"/>
      <c r="AY89" s="83"/>
      <c r="AZ89" s="83"/>
      <c r="BA89" s="83"/>
      <c r="BB89" s="83"/>
      <c r="BC89" s="83"/>
      <c r="BD89" s="84"/>
    </row>
    <row r="90" s="5" customFormat="1" ht="32.5" customHeight="1">
      <c r="A90" s="99"/>
      <c r="B90" s="100"/>
      <c r="C90" s="101" t="s">
        <v>61</v>
      </c>
      <c r="D90" s="102"/>
      <c r="E90" s="102"/>
      <c r="F90" s="102"/>
      <c r="G90" s="102"/>
      <c r="H90" s="102"/>
      <c r="I90" s="102"/>
      <c r="J90" s="102"/>
      <c r="K90" s="102"/>
      <c r="L90" s="102"/>
      <c r="M90" s="102"/>
      <c r="N90" s="102"/>
      <c r="O90" s="102"/>
      <c r="P90" s="102"/>
      <c r="Q90" s="102"/>
      <c r="R90" s="102"/>
      <c r="S90" s="102"/>
      <c r="T90" s="102"/>
      <c r="U90" s="102"/>
      <c r="V90" s="102"/>
      <c r="W90" s="102"/>
      <c r="X90" s="102"/>
      <c r="Y90" s="102"/>
      <c r="Z90" s="102"/>
      <c r="AA90" s="102"/>
      <c r="AB90" s="102"/>
      <c r="AC90" s="102"/>
      <c r="AD90" s="102"/>
      <c r="AE90" s="102"/>
      <c r="AF90" s="102"/>
      <c r="AG90" s="103">
        <f>AG91</f>
        <v>0</v>
      </c>
      <c r="AH90" s="103"/>
      <c r="AI90" s="103"/>
      <c r="AJ90" s="103"/>
      <c r="AK90" s="103"/>
      <c r="AL90" s="103"/>
      <c r="AM90" s="103"/>
      <c r="AN90" s="104">
        <f>AG90 + AT90</f>
        <v>0</v>
      </c>
      <c r="AO90" s="104"/>
      <c r="AP90" s="104"/>
      <c r="AQ90" s="105" t="s">
        <v>16</v>
      </c>
      <c r="AR90" s="100"/>
      <c r="AS90" s="106">
        <f>AS91</f>
        <v>0</v>
      </c>
      <c r="AT90" s="107">
        <f>AV90+AW90</f>
        <v>0</v>
      </c>
      <c r="AU90" s="108">
        <f>ROUND(AU91,3)</f>
        <v>0</v>
      </c>
      <c r="AV90" s="107">
        <f>0</f>
        <v>0</v>
      </c>
      <c r="AW90" s="107">
        <f>0</f>
        <v>0</v>
      </c>
      <c r="AX90" s="107">
        <f>0</f>
        <v>0</v>
      </c>
      <c r="AY90" s="107">
        <f>0</f>
        <v>0</v>
      </c>
      <c r="AZ90" s="107">
        <f>AZ91</f>
        <v>0</v>
      </c>
      <c r="BA90" s="107">
        <f>BA91</f>
        <v>0</v>
      </c>
      <c r="BB90" s="107">
        <f>BB91</f>
        <v>0</v>
      </c>
      <c r="BC90" s="107">
        <f>BC91</f>
        <v>0</v>
      </c>
      <c r="BD90" s="109">
        <f>BD91</f>
        <v>0</v>
      </c>
      <c r="BS90" s="110" t="s">
        <v>62</v>
      </c>
      <c r="BT90" s="110">
        <v>0</v>
      </c>
      <c r="BU90" s="111" t="s">
        <v>63</v>
      </c>
      <c r="BV90" s="110" t="s">
        <v>64</v>
      </c>
      <c r="BW90" s="110" t="s">
        <v>65</v>
      </c>
      <c r="BX90" s="110" t="s">
        <v>66</v>
      </c>
      <c r="CL90" s="110" t="s">
        <v>16</v>
      </c>
    </row>
    <row r="91" s="6" customFormat="1" ht="18.75">
      <c r="A91" s="112" t="s">
        <v>67</v>
      </c>
      <c r="B91" s="113"/>
      <c r="C91" s="114"/>
      <c r="D91" s="115" t="s">
        <v>68</v>
      </c>
      <c r="E91" s="115"/>
      <c r="F91" s="115"/>
      <c r="G91" s="115"/>
      <c r="H91" s="115"/>
      <c r="I91" s="116"/>
      <c r="J91" s="117" t="s">
        <v>69</v>
      </c>
      <c r="K91" s="117"/>
      <c r="L91" s="117"/>
      <c r="M91" s="117"/>
      <c r="N91" s="117"/>
      <c r="O91" s="117"/>
      <c r="P91" s="117"/>
      <c r="Q91" s="117"/>
      <c r="R91" s="117"/>
      <c r="S91" s="117"/>
      <c r="T91" s="117"/>
      <c r="U91" s="117"/>
      <c r="V91" s="117"/>
      <c r="W91" s="117"/>
      <c r="X91" s="117"/>
      <c r="Y91" s="117"/>
      <c r="Z91" s="117"/>
      <c r="AA91" s="117"/>
      <c r="AB91" s="117"/>
      <c r="AC91" s="117"/>
      <c r="AD91" s="117"/>
      <c r="AE91" s="117"/>
      <c r="AF91" s="117"/>
      <c r="AG91" s="118">
        <f>'20220609-1B - Dodávka IT vybave'!J30</f>
        <v>0</v>
      </c>
      <c r="AH91" s="118"/>
      <c r="AI91" s="118"/>
      <c r="AJ91" s="118"/>
      <c r="AK91" s="118"/>
      <c r="AL91" s="118"/>
      <c r="AM91" s="118"/>
      <c r="AN91" s="119">
        <f>AG91 + AT91</f>
        <v>0</v>
      </c>
      <c r="AO91" s="119"/>
      <c r="AP91" s="119"/>
      <c r="AQ91" s="120" t="s">
        <v>70</v>
      </c>
      <c r="AR91" s="121"/>
      <c r="AS91" s="122">
        <v>0</v>
      </c>
      <c r="AT91" s="123">
        <f>AV91 + AW91</f>
        <v>0</v>
      </c>
      <c r="AU91" s="124">
        <f>'20220609-1B - Dodávka IT vybave'!P87</f>
        <v>0</v>
      </c>
      <c r="AV91" s="123">
        <f>0</f>
        <v>0</v>
      </c>
      <c r="AW91" s="123">
        <f>0</f>
        <v>0</v>
      </c>
      <c r="AX91" s="123">
        <f>0</f>
        <v>0</v>
      </c>
      <c r="AY91" s="123">
        <f>0</f>
        <v>0</v>
      </c>
      <c r="AZ91" s="123">
        <v>0</v>
      </c>
      <c r="BA91" s="123">
        <v>0</v>
      </c>
      <c r="BB91" s="123">
        <v>0</v>
      </c>
      <c r="BC91" s="123">
        <v>0</v>
      </c>
      <c r="BD91" s="125">
        <v>0</v>
      </c>
      <c r="BS91" s="126"/>
      <c r="BT91" s="126">
        <v>1</v>
      </c>
      <c r="BU91" s="127"/>
      <c r="BV91" s="126" t="s">
        <v>64</v>
      </c>
      <c r="BW91" s="126" t="s">
        <v>71</v>
      </c>
      <c r="BX91" s="126" t="s">
        <v>65</v>
      </c>
      <c r="CL91" s="126" t="s">
        <v>16</v>
      </c>
      <c r="CM91" s="6">
        <v>2</v>
      </c>
      <c r="CP91" s="117" t="s">
        <v>69</v>
      </c>
    </row>
    <row r="92" s="1" customFormat="1" ht="30" customHeight="1">
      <c r="A92" s="88"/>
      <c r="B92" s="45"/>
      <c r="AR92" s="45"/>
      <c r="AS92" s="67"/>
      <c r="AT92" s="67"/>
      <c r="AU92" s="67"/>
      <c r="AV92" s="67"/>
      <c r="AW92" s="67"/>
      <c r="AX92" s="67"/>
      <c r="AY92" s="67"/>
      <c r="AZ92" s="67"/>
      <c r="BA92" s="67"/>
      <c r="BB92" s="67"/>
      <c r="BC92" s="67"/>
      <c r="BD92" s="67"/>
    </row>
    <row r="93" s="1" customFormat="1" ht="7" customHeight="1">
      <c r="A93" s="44"/>
      <c r="B93" s="69"/>
      <c r="C93" s="70"/>
      <c r="D93" s="70"/>
      <c r="E93" s="70"/>
      <c r="F93" s="70"/>
      <c r="G93" s="70"/>
      <c r="H93" s="70"/>
      <c r="I93" s="70"/>
      <c r="J93" s="70"/>
      <c r="K93" s="70"/>
      <c r="L93" s="70"/>
      <c r="M93" s="70"/>
      <c r="N93" s="70"/>
      <c r="O93" s="70"/>
      <c r="P93" s="70"/>
      <c r="Q93" s="70"/>
      <c r="R93" s="70"/>
      <c r="S93" s="70"/>
      <c r="T93" s="70"/>
      <c r="U93" s="70"/>
      <c r="V93" s="70"/>
      <c r="W93" s="70"/>
      <c r="X93" s="70"/>
      <c r="Y93" s="70"/>
      <c r="Z93" s="70"/>
      <c r="AA93" s="70"/>
      <c r="AB93" s="70"/>
      <c r="AC93" s="70"/>
      <c r="AD93" s="70"/>
      <c r="AE93" s="70"/>
      <c r="AF93" s="70"/>
      <c r="AG93" s="70"/>
      <c r="AH93" s="70"/>
      <c r="AI93" s="70"/>
      <c r="AJ93" s="70"/>
      <c r="AK93" s="70"/>
      <c r="AL93" s="70"/>
      <c r="AM93" s="70"/>
      <c r="AN93" s="70"/>
      <c r="AO93" s="70"/>
      <c r="AP93" s="70"/>
      <c r="AQ93" s="70"/>
      <c r="AR93" s="45"/>
    </row>
  </sheetData>
  <sheetProtection sheet="1" formatColumns="0" formatRows="0" objects="1" scenarios="1" spinCount="100000" saltValue="l2tspChexwOtMR0VRH1lM5sLCYtzSe9WS5IRofPd32cJ37bJb1DfokUhSz7hwipn92zLUQmwGLvLa2i8L5Cb3A==" hashValue="4mLjMMnwOp/B3bfRgCkI3eeAAmjboqPNHrebFY0SMluGve8T3Jk54pJiHhgDCDZ50xwtvkKme7Rv9yxJg13fpA==" algorithmName="SHA-512" password="CC35"/>
  <mergeCells count="30">
    <mergeCell ref="AR2:BE2"/>
    <mergeCell ref="K5:AJ5"/>
    <mergeCell ref="BE5:BE30"/>
    <mergeCell ref="K6:AJ6"/>
    <mergeCell ref="E14:AI14"/>
    <mergeCell ref="E23:AN23"/>
    <mergeCell ref="AK26:AO26"/>
    <mergeCell ref="L28:P28"/>
    <mergeCell ref="W28:AE28"/>
    <mergeCell ref="AK28:AO28"/>
    <mergeCell ref="L29:P29"/>
    <mergeCell ref="W29:AE29"/>
    <mergeCell ref="AK29:AO29"/>
    <mergeCell ref="X31:AB31"/>
    <mergeCell ref="AK31:AO31"/>
    <mergeCell ref="L81:AJ81"/>
    <mergeCell ref="AM83:AN83"/>
    <mergeCell ref="AM85:AP85"/>
    <mergeCell ref="AS85:AT87"/>
    <mergeCell ref="AM86:AP86"/>
    <mergeCell ref="C88:G88"/>
    <mergeCell ref="I88:AF88"/>
    <mergeCell ref="AG88:AM88"/>
    <mergeCell ref="AN88:AP88"/>
    <mergeCell ref="AG90:AM90"/>
    <mergeCell ref="AN90:AP90"/>
    <mergeCell ref="D91:H91"/>
    <mergeCell ref="J91:AF91"/>
    <mergeCell ref="AG91:AM91"/>
    <mergeCell ref="AN91:AP91"/>
  </mergeCells>
  <hyperlinks>
    <hyperlink ref="A91" location="'20220609-1B - Dodávka IT vybave'!A1" display="/"/>
  </hyperlinks>
  <pageMargins left="0.39375" right="0.39375" top="0.39375" bottom="0.39375" header="0" footer="0"/>
  <pageSetup paperSize="9" orientation="portrait" fitToHeight="100"/>
  <headerFooter>
    <oddFooter>&amp;C&amp;"-,Regular"&amp;8Strana &amp;P z &amp;N</oddFooter>
    <evenFooter>&amp;C&amp;"-,Regular"&amp;8Strana &amp;P z &amp;N</evenFooter>
    <firstFooter>&amp;C&amp;"-,Regular"&amp;8Strana &amp;P z &amp;N</firstFooter>
  </headerFooter>
</worksheet>
</file>

<file path=xl/worksheets/sheet2.xml><?xml version="1.0" encoding="utf-8"?>
<worksheet xmlns:r="http://schemas.openxmlformats.org/officeDocument/2006/relationships" xmlns="http://schemas.openxmlformats.org/spreadsheetml/2006/main">
  <sheetPr>
    <pageSetUpPr fitToPage="1"/>
  </sheetPr>
  <sheetViews>
    <sheetView showGridLines="0" workbookViewId="0"/>
  </sheetViews>
  <sheetFormatPr defaultColWidth="9.144531" defaultRowHeight="15"/>
  <cols>
    <col min="1" max="1" width="7.1289062" style="128" customWidth="1"/>
    <col min="2" max="2" width="0.94140625" style="128" customWidth="1"/>
    <col min="3" max="3" width="3.6289062" style="128" customWidth="1"/>
    <col min="4" max="4" width="4.1679688" style="128" customWidth="1"/>
    <col min="5" max="5" width="17.753906" style="128" customWidth="1"/>
    <col min="6" max="6" width="55.691406" style="128" customWidth="1"/>
    <col min="7" max="7" width="6.7226562" style="128" customWidth="1"/>
    <col min="8" max="9" width="14.660156" style="128" customWidth="1"/>
    <col min="10" max="11" width="20.714844" style="128" customWidth="1"/>
    <col min="12" max="12" width="7.9335938" style="128" customWidth="1"/>
    <col min="13" max="13" width="9.28125" style="128" hidden="1" customWidth="1"/>
    <col min="14" max="14" width="7.9335938" style="128" hidden="1" customWidth="1"/>
    <col min="15" max="20" width="12.105469" style="128" hidden="1" customWidth="1"/>
    <col min="21" max="21" width="13.988281" style="128" hidden="1" customWidth="1"/>
    <col min="22" max="22" width="10.625" style="128" customWidth="1"/>
    <col min="23" max="23" width="13.988281" style="128" customWidth="1"/>
    <col min="24" max="24" width="10.625" style="128" customWidth="1"/>
    <col min="25" max="25" width="12.9140625" style="128" customWidth="1"/>
    <col min="26" max="26" width="9.4140625" style="128" customWidth="1"/>
    <col min="27" max="27" width="94.83594" style="128" hidden="1" customWidth="1"/>
    <col min="28" max="28" width="13.988281" style="128" customWidth="1"/>
    <col min="29" max="29" width="9.4140625" style="128" customWidth="1"/>
    <col min="30" max="30" width="12.9140625" style="128" customWidth="1"/>
    <col min="31" max="31" width="13.988281" style="128" customWidth="1"/>
    <col min="32" max="43" width="9.144531" style="128"/>
    <col min="44" max="65" width="9.144531" style="128" hidden="1"/>
    <col min="66" max="16384" width="9.144531" style="128"/>
  </cols>
  <sheetData>
    <row r="1" ht="11.25" customHeight="1"/>
    <row r="2" ht="36.75" customHeight="1">
      <c r="L2" s="129" t="s">
        <v>5</v>
      </c>
      <c r="M2" s="128"/>
      <c r="N2" s="128"/>
      <c r="O2" s="128"/>
      <c r="P2" s="128"/>
      <c r="Q2" s="128"/>
      <c r="R2" s="128"/>
      <c r="S2" s="128"/>
      <c r="T2" s="128"/>
      <c r="U2" s="128"/>
      <c r="V2" s="128"/>
      <c r="AT2" s="128" t="s">
        <v>71</v>
      </c>
    </row>
    <row r="3" ht="6.95" customHeight="1">
      <c r="B3" s="130"/>
      <c r="C3" s="131"/>
      <c r="D3" s="131"/>
      <c r="E3" s="131"/>
      <c r="F3" s="131"/>
      <c r="G3" s="131"/>
      <c r="H3" s="131"/>
      <c r="I3" s="131"/>
      <c r="J3" s="131"/>
      <c r="K3" s="131"/>
      <c r="L3" s="132"/>
      <c r="AT3" s="128">
        <v>2</v>
      </c>
    </row>
    <row r="4" ht="24.95" customHeight="1">
      <c r="B4" s="132"/>
      <c r="D4" s="133" t="s">
        <v>72</v>
      </c>
      <c r="L4" s="132"/>
      <c r="AT4" s="128" t="b">
        <v>0</v>
      </c>
    </row>
    <row r="5" ht="6.95" customHeight="1">
      <c r="B5" s="132"/>
      <c r="L5" s="132"/>
    </row>
    <row r="6" ht="12" customHeight="1">
      <c r="B6" s="132"/>
      <c r="D6" s="134" t="s">
        <v>12</v>
      </c>
      <c r="L6" s="132"/>
    </row>
    <row r="7">
      <c r="B7" s="132"/>
      <c r="E7" s="135" t="s">
        <v>13</v>
      </c>
      <c r="F7" s="134"/>
      <c r="G7" s="134"/>
      <c r="H7" s="134"/>
      <c r="L7" s="132"/>
      <c r="AA7" s="135" t="str">
        <f>E7</f>
        <v>ZŠ a ZÚŠ Šmeralova – půdní vestavba, Karlovy Vary</v>
      </c>
    </row>
    <row r="8">
      <c r="B8" s="132"/>
      <c r="D8" s="134" t="s">
        <v>73</v>
      </c>
      <c r="L8" s="132"/>
    </row>
    <row r="9" s="7" customFormat="1">
      <c r="B9" s="136"/>
      <c r="E9" s="137" t="s">
        <v>74</v>
      </c>
      <c r="F9" s="7"/>
      <c r="G9" s="7"/>
      <c r="H9" s="7"/>
      <c r="L9" s="136"/>
      <c r="AA9" s="138" t="str">
        <f>E9</f>
        <v>20220609-1B - Dodávka IT vybavení</v>
      </c>
    </row>
    <row r="10" s="7" customFormat="1">
      <c r="B10" s="136"/>
      <c r="L10" s="136"/>
    </row>
    <row r="11" s="7" customFormat="1">
      <c r="B11" s="136"/>
      <c r="D11" s="134" t="s">
        <v>14</v>
      </c>
      <c r="F11" s="139" t="s">
        <v>16</v>
      </c>
      <c r="I11" s="134" t="s">
        <v>15</v>
      </c>
      <c r="J11" s="140" t="s">
        <v>16</v>
      </c>
      <c r="L11" s="136"/>
    </row>
    <row r="12" s="7" customFormat="1">
      <c r="B12" s="136"/>
      <c r="D12" s="134" t="s">
        <v>17</v>
      </c>
      <c r="F12" s="141" t="s">
        <v>18</v>
      </c>
      <c r="I12" s="134" t="s">
        <v>19</v>
      </c>
      <c r="J12" s="142">
        <f>'Rekapitulace stavby'!AN8</f>
        <v>46113</v>
      </c>
      <c r="L12" s="136"/>
    </row>
    <row r="13" s="7" customFormat="1">
      <c r="B13" s="136"/>
      <c r="D13" s="143" t="s">
        <v>16</v>
      </c>
      <c r="E13" s="144"/>
      <c r="F13" s="145" t="s">
        <v>16</v>
      </c>
      <c r="I13" s="143" t="s">
        <v>16</v>
      </c>
      <c r="J13" s="145" t="s">
        <v>16</v>
      </c>
      <c r="L13" s="136"/>
    </row>
    <row r="14" s="7" customFormat="1">
      <c r="B14" s="136"/>
      <c r="D14" s="134" t="s">
        <v>20</v>
      </c>
      <c r="I14" s="134" t="s">
        <v>21</v>
      </c>
      <c r="J14" s="139" t="s">
        <v>16</v>
      </c>
      <c r="L14" s="136"/>
    </row>
    <row r="15" s="7" customFormat="1">
      <c r="B15" s="136"/>
      <c r="E15" s="139" t="s">
        <v>16</v>
      </c>
      <c r="F15" s="139"/>
      <c r="G15" s="139"/>
      <c r="H15" s="139"/>
      <c r="I15" s="134" t="s">
        <v>22</v>
      </c>
      <c r="J15" s="139" t="s">
        <v>16</v>
      </c>
      <c r="L15" s="136"/>
    </row>
    <row r="16" s="7" customFormat="1">
      <c r="B16" s="136"/>
      <c r="L16" s="136"/>
    </row>
    <row r="17" s="7" customFormat="1">
      <c r="B17" s="136"/>
      <c r="D17" s="134" t="s">
        <v>23</v>
      </c>
      <c r="I17" s="134" t="str">
        <f>I14</f>
        <v>IČ:</v>
      </c>
      <c r="J17" s="146" t="str">
        <f>'Rekapitulace stavby'!AN13</f>
        <v>Vyplň údaj</v>
      </c>
      <c r="L17" s="136"/>
    </row>
    <row r="18" s="7" customFormat="1">
      <c r="B18" s="136"/>
      <c r="E18" s="146" t="str">
        <f>'Rekapitulace stavby'!E14</f>
        <v>Vyplň údaj</v>
      </c>
      <c r="F18" s="140"/>
      <c r="G18" s="140"/>
      <c r="H18" s="140"/>
      <c r="I18" s="134" t="str">
        <f>I15</f>
        <v>DIČ:</v>
      </c>
      <c r="J18" s="146" t="str">
        <f>'Rekapitulace stavby'!AN14</f>
        <v>Vyplň údaj</v>
      </c>
      <c r="L18" s="136"/>
    </row>
    <row r="19" s="7" customFormat="1">
      <c r="B19" s="136"/>
      <c r="L19" s="136"/>
    </row>
    <row r="20" s="7" customFormat="1">
      <c r="B20" s="136"/>
      <c r="D20" s="134" t="s">
        <v>25</v>
      </c>
      <c r="I20" s="134" t="str">
        <f>I14</f>
        <v>IČ:</v>
      </c>
      <c r="J20" s="139" t="s">
        <v>26</v>
      </c>
      <c r="L20" s="136"/>
    </row>
    <row r="21" s="7" customFormat="1">
      <c r="B21" s="136"/>
      <c r="E21" s="139" t="s">
        <v>27</v>
      </c>
      <c r="F21" s="139"/>
      <c r="G21" s="139"/>
      <c r="H21" s="139"/>
      <c r="I21" s="134" t="str">
        <f>I15</f>
        <v>DIČ:</v>
      </c>
      <c r="J21" s="139" t="s">
        <v>16</v>
      </c>
      <c r="L21" s="136"/>
    </row>
    <row r="22" s="7" customFormat="1">
      <c r="B22" s="136"/>
      <c r="L22" s="136"/>
    </row>
    <row r="23" s="7" customFormat="1">
      <c r="B23" s="136"/>
      <c r="D23" s="134" t="s">
        <v>28</v>
      </c>
      <c r="I23" s="134" t="str">
        <f>I14</f>
        <v>IČ:</v>
      </c>
      <c r="J23" s="139" t="s">
        <v>16</v>
      </c>
      <c r="L23" s="136"/>
    </row>
    <row r="24" s="7" customFormat="1">
      <c r="B24" s="136"/>
      <c r="E24" s="139" t="s">
        <v>29</v>
      </c>
      <c r="F24" s="139"/>
      <c r="G24" s="139"/>
      <c r="H24" s="139"/>
      <c r="I24" s="134" t="str">
        <f>I15</f>
        <v>DIČ:</v>
      </c>
      <c r="J24" s="139" t="s">
        <v>16</v>
      </c>
      <c r="L24" s="136"/>
    </row>
    <row r="25" s="7" customFormat="1">
      <c r="B25" s="136"/>
      <c r="L25" s="136"/>
    </row>
    <row r="26" s="7" customFormat="1">
      <c r="B26" s="136"/>
      <c r="D26" s="134" t="s">
        <v>30</v>
      </c>
      <c r="L26" s="136"/>
    </row>
    <row r="27" s="8" customFormat="1" ht="54">
      <c r="B27" s="147"/>
      <c r="E27" s="148" t="s">
        <v>31</v>
      </c>
      <c r="F27" s="148"/>
      <c r="G27" s="148"/>
      <c r="H27" s="148"/>
      <c r="L27" s="147"/>
      <c r="AA27" s="149" t="str">
        <f>E27</f>
        <v>Soupis prací je sestaven s využitím Cenové soustavy ÚRS. Položky, které pochází z této cenové soustavy, jsou ve sloupci 'Cenová soustava' označeny popisem 'CS ÚRS' a úrovní příslušného kalendářního pololetí. Veškeré další informace vymezující popis a podmínky použití těchto položek z Cenové soustavy, které nejsou uvedeny přímo v soupisu prací, jsou neomezeně dálkově k dispozici na webu podminky.urs.cz.</v>
      </c>
    </row>
    <row r="28" s="7" customFormat="1">
      <c r="B28" s="136"/>
      <c r="L28" s="136"/>
    </row>
    <row r="29" s="7" customFormat="1" ht="6.95" customHeight="1">
      <c r="B29" s="136"/>
      <c r="D29" s="150"/>
      <c r="E29" s="150"/>
      <c r="F29" s="150"/>
      <c r="G29" s="150"/>
      <c r="H29" s="150"/>
      <c r="I29" s="150"/>
      <c r="J29" s="150"/>
      <c r="K29" s="150"/>
      <c r="L29" s="136"/>
    </row>
    <row r="30" s="7" customFormat="1" ht="25.35" customHeight="1">
      <c r="B30" s="136"/>
      <c r="D30" s="151" t="s">
        <v>32</v>
      </c>
      <c r="F30" s="152"/>
      <c r="J30" s="153">
        <f>ROUND(J87,2)</f>
        <v>0</v>
      </c>
      <c r="L30" s="136"/>
    </row>
    <row r="31" s="7" customFormat="1" ht="6.95" customHeight="1">
      <c r="B31" s="136"/>
      <c r="D31" s="150"/>
      <c r="E31" s="150"/>
      <c r="F31" s="154"/>
      <c r="G31" s="150"/>
      <c r="H31" s="150"/>
      <c r="I31" s="150"/>
      <c r="J31" s="154"/>
      <c r="K31" s="150"/>
      <c r="L31" s="136"/>
    </row>
    <row r="32" s="7" customFormat="1" ht="14.45" customHeight="1">
      <c r="B32" s="136"/>
      <c r="F32" s="155" t="s">
        <v>34</v>
      </c>
      <c r="I32" s="156" t="s">
        <v>33</v>
      </c>
      <c r="J32" s="155" t="s">
        <v>35</v>
      </c>
      <c r="L32" s="136"/>
    </row>
    <row r="33" s="7" customFormat="1" ht="14.45" customHeight="1">
      <c r="B33" s="136"/>
      <c r="D33" s="134" t="s">
        <v>36</v>
      </c>
      <c r="E33" s="134"/>
      <c r="F33" s="155"/>
      <c r="I33" s="157"/>
      <c r="J33" s="158"/>
      <c r="L33" s="136"/>
    </row>
    <row r="34" s="7" customFormat="1" ht="6.95" customHeight="1">
      <c r="B34" s="136"/>
      <c r="F34" s="152"/>
      <c r="J34" s="152"/>
      <c r="L34" s="136"/>
    </row>
    <row r="35" s="7" customFormat="1" ht="25.35" customHeight="1">
      <c r="B35" s="136"/>
      <c r="C35" s="159"/>
      <c r="D35" s="160" t="s">
        <v>37</v>
      </c>
      <c r="E35" s="161"/>
      <c r="F35" s="162"/>
      <c r="G35" s="163" t="s">
        <v>38</v>
      </c>
      <c r="H35" s="164" t="s">
        <v>39</v>
      </c>
      <c r="I35" s="161"/>
      <c r="J35" s="165">
        <f>SUM(J30:J33)</f>
        <v>0</v>
      </c>
      <c r="K35" s="166"/>
      <c r="L35" s="136"/>
    </row>
    <row r="36" s="7" customFormat="1" ht="14.45" customHeight="1">
      <c r="B36" s="136"/>
      <c r="L36" s="136"/>
    </row>
    <row r="37" ht="14.45" customHeight="1">
      <c r="B37" s="132"/>
      <c r="L37" s="132"/>
    </row>
    <row r="38" ht="14.45" customHeight="1">
      <c r="B38" s="132"/>
      <c r="L38" s="132"/>
    </row>
    <row r="39" ht="14.45" customHeight="1">
      <c r="B39" s="132"/>
      <c r="L39" s="132"/>
    </row>
    <row r="40" ht="14.45" customHeight="1">
      <c r="B40" s="132"/>
      <c r="L40" s="132"/>
    </row>
    <row r="41" ht="14.45" customHeight="1">
      <c r="B41" s="132"/>
      <c r="L41" s="132"/>
    </row>
    <row r="42" s="7" customFormat="1" ht="14.45" customHeight="1">
      <c r="B42" s="136"/>
      <c r="D42" s="167" t="str">
        <f>D20</f>
        <v>Projektant:</v>
      </c>
      <c r="E42" s="168"/>
      <c r="F42" s="168"/>
      <c r="G42" s="167" t="str">
        <f>D23</f>
        <v>Zpracovatel:</v>
      </c>
      <c r="H42" s="168"/>
      <c r="I42" s="168"/>
      <c r="J42" s="168"/>
      <c r="K42" s="168"/>
      <c r="L42" s="136"/>
    </row>
    <row r="43">
      <c r="B43" s="132"/>
      <c r="L43" s="132"/>
    </row>
    <row r="44">
      <c r="B44" s="132"/>
      <c r="L44" s="132"/>
    </row>
    <row r="45">
      <c r="B45" s="132"/>
      <c r="L45" s="132"/>
    </row>
    <row r="46">
      <c r="B46" s="132"/>
      <c r="L46" s="132"/>
    </row>
    <row r="47">
      <c r="B47" s="132"/>
      <c r="L47" s="132"/>
    </row>
    <row r="48">
      <c r="B48" s="132"/>
      <c r="L48" s="132"/>
    </row>
    <row r="49">
      <c r="B49" s="132"/>
      <c r="L49" s="132"/>
    </row>
    <row r="50">
      <c r="B50" s="132"/>
      <c r="L50" s="132"/>
    </row>
    <row r="51">
      <c r="B51" s="132"/>
      <c r="L51" s="132"/>
    </row>
    <row r="52">
      <c r="B52" s="132"/>
      <c r="L52" s="132"/>
    </row>
    <row r="53" s="7" customFormat="1">
      <c r="B53" s="136"/>
      <c r="D53" s="169" t="s">
        <v>40</v>
      </c>
      <c r="E53" s="170"/>
      <c r="F53" s="171" t="s">
        <v>41</v>
      </c>
      <c r="G53" s="169" t="str">
        <f>D53</f>
        <v>Datum a podpis:</v>
      </c>
      <c r="H53" s="170"/>
      <c r="I53" s="170"/>
      <c r="J53" s="172" t="str">
        <f>F53</f>
        <v>Razítko</v>
      </c>
      <c r="K53" s="170"/>
      <c r="L53" s="136"/>
    </row>
    <row r="54">
      <c r="B54" s="132"/>
      <c r="L54" s="132"/>
    </row>
    <row r="55">
      <c r="B55" s="132"/>
      <c r="L55" s="132"/>
    </row>
    <row r="56">
      <c r="B56" s="132"/>
      <c r="L56" s="132"/>
    </row>
    <row r="57" s="7" customFormat="1">
      <c r="B57" s="136"/>
      <c r="D57" s="167" t="str">
        <f>D14</f>
        <v>Zadavatel:</v>
      </c>
      <c r="E57" s="168"/>
      <c r="F57" s="168"/>
      <c r="G57" s="167" t="str">
        <f>D17</f>
        <v>Zhotovitel:</v>
      </c>
      <c r="H57" s="168"/>
      <c r="I57" s="168"/>
      <c r="J57" s="168"/>
      <c r="K57" s="168"/>
      <c r="L57" s="136"/>
    </row>
    <row r="58">
      <c r="B58" s="132"/>
      <c r="L58" s="132"/>
    </row>
    <row r="59">
      <c r="B59" s="132"/>
      <c r="L59" s="132"/>
    </row>
    <row r="60">
      <c r="B60" s="132"/>
      <c r="L60" s="132"/>
    </row>
    <row r="61">
      <c r="B61" s="132"/>
      <c r="L61" s="132"/>
    </row>
    <row r="62">
      <c r="B62" s="132"/>
      <c r="L62" s="132"/>
    </row>
    <row r="63">
      <c r="B63" s="132"/>
      <c r="L63" s="132"/>
    </row>
    <row r="64">
      <c r="B64" s="132"/>
      <c r="L64" s="132"/>
    </row>
    <row r="65">
      <c r="B65" s="132"/>
      <c r="L65" s="132"/>
    </row>
    <row r="66">
      <c r="B66" s="132"/>
      <c r="L66" s="132"/>
    </row>
    <row r="67">
      <c r="B67" s="132"/>
      <c r="L67" s="132"/>
    </row>
    <row r="68" s="7" customFormat="1">
      <c r="B68" s="136"/>
      <c r="D68" s="169" t="str">
        <f>D53</f>
        <v>Datum a podpis:</v>
      </c>
      <c r="E68" s="170"/>
      <c r="F68" s="171" t="str">
        <f>F53</f>
        <v>Razítko</v>
      </c>
      <c r="G68" s="169" t="str">
        <f>D53</f>
        <v>Datum a podpis:</v>
      </c>
      <c r="H68" s="170"/>
      <c r="I68" s="170"/>
      <c r="J68" s="172" t="str">
        <f>F53</f>
        <v>Razítko</v>
      </c>
      <c r="K68" s="170"/>
      <c r="L68" s="136"/>
    </row>
    <row r="69" s="7" customFormat="1" ht="14.45" customHeight="1">
      <c r="B69" s="173"/>
      <c r="C69" s="174"/>
      <c r="D69" s="174"/>
      <c r="E69" s="174"/>
      <c r="F69" s="174"/>
      <c r="G69" s="174"/>
      <c r="H69" s="174"/>
      <c r="I69" s="174"/>
      <c r="J69" s="174"/>
      <c r="K69" s="174"/>
      <c r="L69" s="136"/>
    </row>
    <row r="70" ht="11.25" customHeight="1">
      <c r="L70" s="175"/>
    </row>
    <row r="71" ht="11.25" customHeight="1">
      <c r="L71" s="175"/>
    </row>
    <row r="72" ht="11.25" customHeight="1">
      <c r="L72" s="175"/>
    </row>
    <row r="73" s="7" customFormat="1" ht="6.95" customHeight="1">
      <c r="B73" s="176"/>
      <c r="C73" s="177"/>
      <c r="D73" s="177"/>
      <c r="E73" s="177"/>
      <c r="F73" s="177"/>
      <c r="G73" s="177"/>
      <c r="H73" s="177"/>
      <c r="I73" s="177"/>
      <c r="J73" s="177"/>
      <c r="K73" s="177"/>
      <c r="L73" s="136"/>
    </row>
    <row r="74" s="7" customFormat="1" ht="24.95" customHeight="1">
      <c r="B74" s="136"/>
      <c r="C74" s="133" t="s">
        <v>75</v>
      </c>
      <c r="L74" s="136"/>
      <c r="M74" s="178" t="s">
        <v>7</v>
      </c>
    </row>
    <row r="75" s="7" customFormat="1" ht="6.95" customHeight="1">
      <c r="B75" s="136"/>
      <c r="L75" s="136"/>
    </row>
    <row r="76" s="7" customFormat="1" ht="12" customHeight="1">
      <c r="B76" s="136"/>
      <c r="C76" s="134" t="str">
        <f>D6</f>
        <v>Stavba:</v>
      </c>
      <c r="L76" s="136"/>
    </row>
    <row r="77" s="7" customFormat="1" ht="16.5" customHeight="1">
      <c r="B77" s="136"/>
      <c r="E77" s="135" t="str">
        <f>IF(E7="","",E7)</f>
        <v>ZŠ a ZÚŠ Šmeralova – půdní vestavba, Karlovy Vary</v>
      </c>
      <c r="F77" s="135"/>
      <c r="G77" s="135"/>
      <c r="H77" s="135"/>
      <c r="L77" s="136"/>
      <c r="AA77" s="135" t="str">
        <f>IF(AA7="","",AA7)</f>
        <v>ZŠ a ZÚŠ Šmeralova – půdní vestavba, Karlovy Vary</v>
      </c>
    </row>
    <row r="78" ht="12" customHeight="1">
      <c r="B78" s="132"/>
      <c r="C78" s="134" t="str">
        <f>D8</f>
        <v>Objekt:</v>
      </c>
      <c r="L78" s="132"/>
    </row>
    <row r="79" s="7" customFormat="1" ht="16.5" customHeight="1">
      <c r="B79" s="136"/>
      <c r="E79" s="137" t="str">
        <f>E9</f>
        <v>20220609-1B - Dodávka IT vybavení</v>
      </c>
      <c r="F79" s="137"/>
      <c r="G79" s="137"/>
      <c r="H79" s="137"/>
      <c r="L79" s="136"/>
      <c r="AA79" s="138" t="str">
        <f>AA9</f>
        <v>20220609-1B - Dodávka IT vybavení</v>
      </c>
    </row>
    <row r="80" s="7" customFormat="1" ht="6.95" customHeight="1">
      <c r="B80" s="136"/>
      <c r="L80" s="136"/>
    </row>
    <row r="81" s="7" customFormat="1" ht="12" customHeight="1">
      <c r="B81" s="136"/>
      <c r="C81" s="134" t="str">
        <f>D12</f>
        <v>Místo:</v>
      </c>
      <c r="F81" s="139" t="str">
        <f>IF(F12="","",F12)</f>
        <v>Základní škola a Základní umělecká škola Karlovy</v>
      </c>
      <c r="I81" s="134" t="str">
        <f>I12</f>
        <v>Datum:</v>
      </c>
      <c r="J81" s="142">
        <f>J12</f>
        <v>46113</v>
      </c>
      <c r="L81" s="136"/>
    </row>
    <row r="82" s="7" customFormat="1" ht="6.95" customHeight="1">
      <c r="B82" s="136"/>
      <c r="L82" s="136"/>
    </row>
    <row r="83" s="7" customFormat="1">
      <c r="B83" s="136"/>
      <c r="C83" s="134" t="str">
        <f>D14</f>
        <v>Zadavatel:</v>
      </c>
      <c r="F83" s="139" t="str">
        <f>IF(E15="","",E15)</f>
        <v/>
      </c>
      <c r="I83" s="134" t="str">
        <f>D20</f>
        <v>Projektant:</v>
      </c>
      <c r="J83" s="179" t="str">
        <f>IF(E21="","",E21)</f>
        <v>DESIGN 4AVI, s.r.o</v>
      </c>
      <c r="L83" s="136"/>
    </row>
    <row r="84" s="7" customFormat="1">
      <c r="B84" s="136"/>
      <c r="C84" s="134" t="str">
        <f>D17</f>
        <v>Zhotovitel:</v>
      </c>
      <c r="F84" s="139" t="str">
        <f>IF(E18="Vyplň údaj","",E18)</f>
        <v/>
      </c>
      <c r="I84" s="134" t="str">
        <f>D23</f>
        <v>Zpracovatel:</v>
      </c>
      <c r="J84" s="179" t="str">
        <f>IF(E24="","",E24)</f>
        <v>Sebastian Fenyk</v>
      </c>
      <c r="L84" s="136"/>
    </row>
    <row r="85" s="7" customFormat="1">
      <c r="B85" s="136"/>
      <c r="L85" s="136"/>
    </row>
    <row r="86" s="9" customFormat="1" ht="24">
      <c r="B86" s="180"/>
      <c r="C86" s="181" t="s">
        <v>76</v>
      </c>
      <c r="D86" s="182" t="s">
        <v>48</v>
      </c>
      <c r="E86" s="182" t="s">
        <v>43</v>
      </c>
      <c r="F86" s="182" t="s">
        <v>45</v>
      </c>
      <c r="G86" s="182" t="s">
        <v>77</v>
      </c>
      <c r="H86" s="182" t="s">
        <v>78</v>
      </c>
      <c r="I86" s="182" t="s">
        <v>79</v>
      </c>
      <c r="J86" s="183" t="s">
        <v>80</v>
      </c>
      <c r="K86" s="184" t="s">
        <v>81</v>
      </c>
      <c r="L86" s="185"/>
      <c r="M86" s="186" t="s">
        <v>16</v>
      </c>
      <c r="N86" s="187" t="s">
        <v>36</v>
      </c>
      <c r="O86" s="187" t="s">
        <v>82</v>
      </c>
      <c r="P86" s="187" t="s">
        <v>51</v>
      </c>
      <c r="Q86" s="187" t="s">
        <v>83</v>
      </c>
      <c r="R86" s="187" t="s">
        <v>84</v>
      </c>
      <c r="S86" s="187" t="s">
        <v>85</v>
      </c>
      <c r="T86" s="188" t="s">
        <v>86</v>
      </c>
    </row>
    <row r="87" s="7" customFormat="1" ht="15.75">
      <c r="B87" s="136"/>
      <c r="C87" s="189" t="s">
        <v>61</v>
      </c>
      <c r="J87" s="190">
        <f>J88</f>
        <v>0</v>
      </c>
      <c r="L87" s="136"/>
      <c r="M87" s="191"/>
      <c r="N87" s="192"/>
      <c r="O87" s="192"/>
      <c r="P87" s="193">
        <f>P88</f>
        <v>0</v>
      </c>
      <c r="Q87" s="192"/>
      <c r="R87" s="193">
        <f>R88</f>
        <v>0</v>
      </c>
      <c r="S87" s="192"/>
      <c r="T87" s="194">
        <f>T88</f>
        <v>0</v>
      </c>
      <c r="U87" s="195"/>
    </row>
    <row r="88" s="10" customFormat="1" ht="15.75">
      <c r="B88" s="196"/>
      <c r="C88" s="197"/>
      <c r="D88" s="198" t="s">
        <v>62</v>
      </c>
      <c r="E88" s="199" t="s">
        <v>87</v>
      </c>
      <c r="F88" s="10" t="s">
        <v>87</v>
      </c>
      <c r="G88" s="200"/>
      <c r="H88" s="201"/>
      <c r="I88" s="202"/>
      <c r="J88" s="202">
        <f>J89</f>
        <v>0</v>
      </c>
      <c r="L88" s="196"/>
      <c r="M88" s="203"/>
      <c r="N88" s="204"/>
      <c r="O88" s="205"/>
      <c r="P88" s="205">
        <f>P89</f>
        <v>0</v>
      </c>
      <c r="Q88" s="205"/>
      <c r="R88" s="205">
        <f>R89</f>
        <v>0</v>
      </c>
      <c r="S88" s="205"/>
      <c r="T88" s="206">
        <f>T89</f>
        <v>0</v>
      </c>
      <c r="U88" s="207"/>
      <c r="AR88" s="10">
        <v>2</v>
      </c>
      <c r="AT88" s="10" t="s">
        <v>62</v>
      </c>
      <c r="AU88" s="10">
        <v>0</v>
      </c>
      <c r="AY88" s="10" t="s">
        <v>88</v>
      </c>
      <c r="BJ88" s="10">
        <v>0</v>
      </c>
    </row>
    <row r="89" s="11" customFormat="1" ht="23.1" customHeight="1">
      <c r="B89" s="208"/>
      <c r="C89" s="209"/>
      <c r="D89" s="198" t="s">
        <v>62</v>
      </c>
      <c r="E89" s="210" t="s">
        <v>89</v>
      </c>
      <c r="F89" s="211" t="s">
        <v>90</v>
      </c>
      <c r="G89" s="212"/>
      <c r="H89" s="213"/>
      <c r="I89" s="214"/>
      <c r="J89" s="214">
        <f>J90 + J101</f>
        <v>0</v>
      </c>
      <c r="K89" s="211"/>
      <c r="L89" s="208"/>
      <c r="M89" s="215"/>
      <c r="N89" s="204"/>
      <c r="O89" s="205"/>
      <c r="P89" s="205">
        <f>P90 + P101</f>
        <v>0</v>
      </c>
      <c r="Q89" s="205"/>
      <c r="R89" s="205">
        <f>R90 + R101</f>
        <v>0</v>
      </c>
      <c r="S89" s="205"/>
      <c r="T89" s="206">
        <f>T90 + T101</f>
        <v>0</v>
      </c>
      <c r="U89" s="216"/>
      <c r="AR89" s="11">
        <v>1</v>
      </c>
      <c r="AT89" s="11" t="s">
        <v>62</v>
      </c>
      <c r="AU89" s="11">
        <v>1</v>
      </c>
      <c r="AY89" s="11" t="s">
        <v>88</v>
      </c>
      <c r="BJ89" s="11">
        <v>0</v>
      </c>
    </row>
    <row r="90" s="12" customFormat="1" ht="21" customHeight="1">
      <c r="B90" s="217"/>
      <c r="C90" s="218"/>
      <c r="D90" s="218" t="s">
        <v>62</v>
      </c>
      <c r="E90" s="219" t="s">
        <v>91</v>
      </c>
      <c r="F90" s="220" t="s">
        <v>92</v>
      </c>
      <c r="G90" s="221"/>
      <c r="H90" s="222"/>
      <c r="I90" s="223"/>
      <c r="J90" s="223">
        <f>J91 + J93 + J95 + J97 + J99</f>
        <v>0</v>
      </c>
      <c r="K90" s="220"/>
      <c r="L90" s="217"/>
      <c r="M90" s="224"/>
      <c r="N90" s="220"/>
      <c r="O90" s="225"/>
      <c r="P90" s="225">
        <f>P91 + P93 + P95 + P97 + P99</f>
        <v>0</v>
      </c>
      <c r="Q90" s="225"/>
      <c r="R90" s="225">
        <f>R91 + R93 + R95 + R97 + R99</f>
        <v>0</v>
      </c>
      <c r="S90" s="225"/>
      <c r="T90" s="226">
        <f>T91 + T93 + T95 + T97 + T99</f>
        <v>0</v>
      </c>
      <c r="U90" s="227"/>
      <c r="AR90" s="12">
        <v>1</v>
      </c>
      <c r="AT90" s="12" t="s">
        <v>62</v>
      </c>
      <c r="AU90" s="12">
        <v>2</v>
      </c>
      <c r="AY90" s="12" t="s">
        <v>88</v>
      </c>
      <c r="BJ90" s="12">
        <v>0</v>
      </c>
    </row>
    <row r="91" s="13" customFormat="1" ht="120">
      <c r="B91" s="228"/>
      <c r="C91" s="229" t="s">
        <v>93</v>
      </c>
      <c r="D91" s="229" t="s">
        <v>94</v>
      </c>
      <c r="E91" s="230" t="s">
        <v>95</v>
      </c>
      <c r="F91" s="230" t="s">
        <v>96</v>
      </c>
      <c r="G91" s="231" t="s">
        <v>97</v>
      </c>
      <c r="H91" s="232">
        <v>3</v>
      </c>
      <c r="I91" s="233"/>
      <c r="J91" s="234">
        <f>ROUND(H91*I91,2)</f>
        <v>0</v>
      </c>
      <c r="K91" s="235"/>
      <c r="L91" s="228"/>
      <c r="M91" s="236"/>
      <c r="N91" s="237" t="s">
        <v>98</v>
      </c>
      <c r="O91" s="238"/>
      <c r="P91" s="238">
        <f>H91*O91</f>
        <v>0</v>
      </c>
      <c r="Q91" s="238">
        <v>0</v>
      </c>
      <c r="R91" s="238">
        <f>H91*Q91</f>
        <v>0</v>
      </c>
      <c r="S91" s="238">
        <v>0</v>
      </c>
      <c r="T91" s="239">
        <f>H91*S91</f>
        <v>0</v>
      </c>
      <c r="U91" s="240"/>
      <c r="AR91" s="13">
        <v>8</v>
      </c>
      <c r="AT91" s="13" t="s">
        <v>94</v>
      </c>
      <c r="AU91" s="13">
        <v>3</v>
      </c>
      <c r="AY91" s="13" t="s">
        <v>88</v>
      </c>
      <c r="BE91" s="13">
        <f>IF(N91="základní",J91,0)</f>
        <v>0</v>
      </c>
      <c r="BF91" s="13">
        <f>IF(N91="snížená",J91,0)</f>
        <v>0</v>
      </c>
      <c r="BG91" s="13">
        <f>IF(N91="zákl. přenesená",J91,0)</f>
        <v>0</v>
      </c>
      <c r="BH91" s="13">
        <f>IF(N91="sníž. přenesená",J91,0)</f>
        <v>0</v>
      </c>
      <c r="BI91" s="13">
        <f>IF(N91="nulová",J91,0)</f>
        <v>0</v>
      </c>
      <c r="BJ91" s="13">
        <v>1</v>
      </c>
    </row>
    <row r="92" s="14" customFormat="1" ht="19.5">
      <c r="B92" s="241"/>
      <c r="C92" s="242"/>
      <c r="D92" s="243" t="s">
        <v>99</v>
      </c>
      <c r="E92" s="244"/>
      <c r="F92" s="245" t="s">
        <v>100</v>
      </c>
      <c r="G92" s="246"/>
      <c r="H92" s="247"/>
      <c r="I92" s="248"/>
      <c r="J92" s="248"/>
      <c r="K92" s="249"/>
      <c r="L92" s="241"/>
      <c r="M92" s="250"/>
      <c r="N92" s="251"/>
      <c r="O92" s="252"/>
      <c r="P92" s="252"/>
      <c r="Q92" s="252"/>
      <c r="R92" s="252"/>
      <c r="S92" s="252"/>
      <c r="T92" s="253"/>
      <c r="U92" s="254"/>
      <c r="AT92" s="14" t="s">
        <v>99</v>
      </c>
      <c r="AU92" s="14">
        <v>0</v>
      </c>
      <c r="AY92" s="14" t="s">
        <v>88</v>
      </c>
      <c r="BJ92" s="14">
        <v>0</v>
      </c>
    </row>
    <row r="93" s="13" customFormat="1" ht="36">
      <c r="B93" s="228"/>
      <c r="C93" s="229" t="s">
        <v>101</v>
      </c>
      <c r="D93" s="229" t="s">
        <v>94</v>
      </c>
      <c r="E93" s="230" t="s">
        <v>102</v>
      </c>
      <c r="F93" s="230" t="s">
        <v>103</v>
      </c>
      <c r="G93" s="231" t="s">
        <v>97</v>
      </c>
      <c r="H93" s="232">
        <v>4</v>
      </c>
      <c r="I93" s="233"/>
      <c r="J93" s="234">
        <f>ROUND(H93*I93,2)</f>
        <v>0</v>
      </c>
      <c r="K93" s="235"/>
      <c r="L93" s="228"/>
      <c r="M93" s="236"/>
      <c r="N93" s="237" t="s">
        <v>98</v>
      </c>
      <c r="O93" s="238"/>
      <c r="P93" s="238">
        <f>H93*O93</f>
        <v>0</v>
      </c>
      <c r="Q93" s="238">
        <v>0</v>
      </c>
      <c r="R93" s="238">
        <f>H93*Q93</f>
        <v>0</v>
      </c>
      <c r="S93" s="238">
        <v>0</v>
      </c>
      <c r="T93" s="239">
        <f>H93*S93</f>
        <v>0</v>
      </c>
      <c r="U93" s="240"/>
      <c r="AR93" s="13">
        <v>8</v>
      </c>
      <c r="AT93" s="13" t="s">
        <v>94</v>
      </c>
      <c r="AU93" s="13">
        <v>3</v>
      </c>
      <c r="AY93" s="13" t="s">
        <v>88</v>
      </c>
      <c r="BE93" s="13">
        <f>IF(N93="základní",J93,0)</f>
        <v>0</v>
      </c>
      <c r="BF93" s="13">
        <f>IF(N93="snížená",J93,0)</f>
        <v>0</v>
      </c>
      <c r="BG93" s="13">
        <f>IF(N93="zákl. přenesená",J93,0)</f>
        <v>0</v>
      </c>
      <c r="BH93" s="13">
        <f>IF(N93="sníž. přenesená",J93,0)</f>
        <v>0</v>
      </c>
      <c r="BI93" s="13">
        <f>IF(N93="nulová",J93,0)</f>
        <v>0</v>
      </c>
      <c r="BJ93" s="13">
        <v>1</v>
      </c>
    </row>
    <row r="94" s="14" customFormat="1" ht="19.5">
      <c r="B94" s="241"/>
      <c r="C94" s="242"/>
      <c r="D94" s="243" t="s">
        <v>99</v>
      </c>
      <c r="E94" s="244"/>
      <c r="F94" s="245" t="s">
        <v>104</v>
      </c>
      <c r="G94" s="246"/>
      <c r="H94" s="247"/>
      <c r="I94" s="248"/>
      <c r="J94" s="248"/>
      <c r="K94" s="249"/>
      <c r="L94" s="241"/>
      <c r="M94" s="250"/>
      <c r="N94" s="251"/>
      <c r="O94" s="252"/>
      <c r="P94" s="252"/>
      <c r="Q94" s="252"/>
      <c r="R94" s="252"/>
      <c r="S94" s="252"/>
      <c r="T94" s="253"/>
      <c r="U94" s="254"/>
      <c r="AT94" s="14" t="s">
        <v>99</v>
      </c>
      <c r="AU94" s="14">
        <v>0</v>
      </c>
      <c r="AY94" s="14" t="s">
        <v>88</v>
      </c>
      <c r="BJ94" s="14">
        <v>0</v>
      </c>
    </row>
    <row r="95" s="13" customFormat="1" ht="48">
      <c r="B95" s="228"/>
      <c r="C95" s="229" t="s">
        <v>105</v>
      </c>
      <c r="D95" s="229" t="s">
        <v>94</v>
      </c>
      <c r="E95" s="230" t="s">
        <v>106</v>
      </c>
      <c r="F95" s="230" t="s">
        <v>107</v>
      </c>
      <c r="G95" s="231" t="s">
        <v>97</v>
      </c>
      <c r="H95" s="232">
        <v>4</v>
      </c>
      <c r="I95" s="233"/>
      <c r="J95" s="234">
        <f>ROUND(H95*I95,2)</f>
        <v>0</v>
      </c>
      <c r="K95" s="235"/>
      <c r="L95" s="228"/>
      <c r="M95" s="236"/>
      <c r="N95" s="237" t="s">
        <v>98</v>
      </c>
      <c r="O95" s="238"/>
      <c r="P95" s="238">
        <f>H95*O95</f>
        <v>0</v>
      </c>
      <c r="Q95" s="238">
        <v>0</v>
      </c>
      <c r="R95" s="238">
        <f>H95*Q95</f>
        <v>0</v>
      </c>
      <c r="S95" s="238">
        <v>0</v>
      </c>
      <c r="T95" s="239">
        <f>H95*S95</f>
        <v>0</v>
      </c>
      <c r="U95" s="240"/>
      <c r="AR95" s="13">
        <v>8</v>
      </c>
      <c r="AT95" s="13" t="s">
        <v>94</v>
      </c>
      <c r="AU95" s="13">
        <v>3</v>
      </c>
      <c r="AY95" s="13" t="s">
        <v>88</v>
      </c>
      <c r="BE95" s="13">
        <f>IF(N95="základní",J95,0)</f>
        <v>0</v>
      </c>
      <c r="BF95" s="13">
        <f>IF(N95="snížená",J95,0)</f>
        <v>0</v>
      </c>
      <c r="BG95" s="13">
        <f>IF(N95="zákl. přenesená",J95,0)</f>
        <v>0</v>
      </c>
      <c r="BH95" s="13">
        <f>IF(N95="sníž. přenesená",J95,0)</f>
        <v>0</v>
      </c>
      <c r="BI95" s="13">
        <f>IF(N95="nulová",J95,0)</f>
        <v>0</v>
      </c>
      <c r="BJ95" s="13">
        <v>1</v>
      </c>
    </row>
    <row r="96" s="14" customFormat="1" ht="19.5">
      <c r="B96" s="241"/>
      <c r="C96" s="242"/>
      <c r="D96" s="243" t="s">
        <v>99</v>
      </c>
      <c r="E96" s="244"/>
      <c r="F96" s="245" t="s">
        <v>108</v>
      </c>
      <c r="G96" s="246"/>
      <c r="H96" s="247"/>
      <c r="I96" s="248"/>
      <c r="J96" s="248"/>
      <c r="K96" s="249"/>
      <c r="L96" s="241"/>
      <c r="M96" s="250"/>
      <c r="N96" s="251"/>
      <c r="O96" s="252"/>
      <c r="P96" s="252"/>
      <c r="Q96" s="252"/>
      <c r="R96" s="252"/>
      <c r="S96" s="252"/>
      <c r="T96" s="253"/>
      <c r="U96" s="254"/>
      <c r="AT96" s="14" t="s">
        <v>99</v>
      </c>
      <c r="AU96" s="14">
        <v>0</v>
      </c>
      <c r="AY96" s="14" t="s">
        <v>88</v>
      </c>
      <c r="BJ96" s="14">
        <v>0</v>
      </c>
    </row>
    <row r="97" s="13" customFormat="1" ht="48">
      <c r="B97" s="228"/>
      <c r="C97" s="229" t="s">
        <v>109</v>
      </c>
      <c r="D97" s="229" t="s">
        <v>94</v>
      </c>
      <c r="E97" s="230" t="s">
        <v>110</v>
      </c>
      <c r="F97" s="230" t="s">
        <v>111</v>
      </c>
      <c r="G97" s="231" t="s">
        <v>97</v>
      </c>
      <c r="H97" s="232">
        <v>5</v>
      </c>
      <c r="I97" s="233"/>
      <c r="J97" s="234">
        <f>ROUND(H97*I97,2)</f>
        <v>0</v>
      </c>
      <c r="K97" s="235"/>
      <c r="L97" s="228"/>
      <c r="M97" s="236"/>
      <c r="N97" s="237" t="s">
        <v>98</v>
      </c>
      <c r="O97" s="238"/>
      <c r="P97" s="238">
        <f>H97*O97</f>
        <v>0</v>
      </c>
      <c r="Q97" s="238">
        <v>0</v>
      </c>
      <c r="R97" s="238">
        <f>H97*Q97</f>
        <v>0</v>
      </c>
      <c r="S97" s="238">
        <v>0</v>
      </c>
      <c r="T97" s="239">
        <f>H97*S97</f>
        <v>0</v>
      </c>
      <c r="U97" s="240"/>
      <c r="AR97" s="13">
        <v>8</v>
      </c>
      <c r="AT97" s="13" t="s">
        <v>94</v>
      </c>
      <c r="AU97" s="13">
        <v>3</v>
      </c>
      <c r="AY97" s="13" t="s">
        <v>88</v>
      </c>
      <c r="BE97" s="13">
        <f>IF(N97="základní",J97,0)</f>
        <v>0</v>
      </c>
      <c r="BF97" s="13">
        <f>IF(N97="snížená",J97,0)</f>
        <v>0</v>
      </c>
      <c r="BG97" s="13">
        <f>IF(N97="zákl. přenesená",J97,0)</f>
        <v>0</v>
      </c>
      <c r="BH97" s="13">
        <f>IF(N97="sníž. přenesená",J97,0)</f>
        <v>0</v>
      </c>
      <c r="BI97" s="13">
        <f>IF(N97="nulová",J97,0)</f>
        <v>0</v>
      </c>
      <c r="BJ97" s="13">
        <v>1</v>
      </c>
    </row>
    <row r="98" s="14" customFormat="1" ht="19.5">
      <c r="B98" s="241"/>
      <c r="C98" s="242"/>
      <c r="D98" s="243" t="s">
        <v>99</v>
      </c>
      <c r="E98" s="244"/>
      <c r="F98" s="245" t="s">
        <v>112</v>
      </c>
      <c r="G98" s="246"/>
      <c r="H98" s="247"/>
      <c r="I98" s="248"/>
      <c r="J98" s="248"/>
      <c r="K98" s="249"/>
      <c r="L98" s="241"/>
      <c r="M98" s="250"/>
      <c r="N98" s="251"/>
      <c r="O98" s="252"/>
      <c r="P98" s="252"/>
      <c r="Q98" s="252"/>
      <c r="R98" s="252"/>
      <c r="S98" s="252"/>
      <c r="T98" s="253"/>
      <c r="U98" s="254"/>
      <c r="AT98" s="14" t="s">
        <v>99</v>
      </c>
      <c r="AU98" s="14">
        <v>0</v>
      </c>
      <c r="AY98" s="14" t="s">
        <v>88</v>
      </c>
      <c r="BJ98" s="14">
        <v>0</v>
      </c>
    </row>
    <row r="99" s="13" customFormat="1" ht="48">
      <c r="B99" s="228"/>
      <c r="C99" s="229" t="s">
        <v>113</v>
      </c>
      <c r="D99" s="229" t="s">
        <v>94</v>
      </c>
      <c r="E99" s="230" t="s">
        <v>114</v>
      </c>
      <c r="F99" s="230" t="s">
        <v>115</v>
      </c>
      <c r="G99" s="231" t="s">
        <v>97</v>
      </c>
      <c r="H99" s="232">
        <v>1</v>
      </c>
      <c r="I99" s="233"/>
      <c r="J99" s="234">
        <f>ROUND(H99*I99,2)</f>
        <v>0</v>
      </c>
      <c r="K99" s="235"/>
      <c r="L99" s="228"/>
      <c r="M99" s="236"/>
      <c r="N99" s="237" t="s">
        <v>98</v>
      </c>
      <c r="O99" s="238"/>
      <c r="P99" s="238">
        <f>H99*O99</f>
        <v>0</v>
      </c>
      <c r="Q99" s="238">
        <v>0</v>
      </c>
      <c r="R99" s="238">
        <f>H99*Q99</f>
        <v>0</v>
      </c>
      <c r="S99" s="238">
        <v>0</v>
      </c>
      <c r="T99" s="239">
        <f>H99*S99</f>
        <v>0</v>
      </c>
      <c r="U99" s="240"/>
      <c r="AR99" s="13">
        <v>8</v>
      </c>
      <c r="AT99" s="13" t="s">
        <v>94</v>
      </c>
      <c r="AU99" s="13">
        <v>3</v>
      </c>
      <c r="AY99" s="13" t="s">
        <v>88</v>
      </c>
      <c r="BE99" s="13">
        <f>IF(N99="základní",J99,0)</f>
        <v>0</v>
      </c>
      <c r="BF99" s="13">
        <f>IF(N99="snížená",J99,0)</f>
        <v>0</v>
      </c>
      <c r="BG99" s="13">
        <f>IF(N99="zákl. přenesená",J99,0)</f>
        <v>0</v>
      </c>
      <c r="BH99" s="13">
        <f>IF(N99="sníž. přenesená",J99,0)</f>
        <v>0</v>
      </c>
      <c r="BI99" s="13">
        <f>IF(N99="nulová",J99,0)</f>
        <v>0</v>
      </c>
      <c r="BJ99" s="13">
        <v>1</v>
      </c>
    </row>
    <row r="100" s="14" customFormat="1" ht="19.5">
      <c r="B100" s="241"/>
      <c r="C100" s="242"/>
      <c r="D100" s="243" t="s">
        <v>99</v>
      </c>
      <c r="E100" s="244"/>
      <c r="F100" s="245" t="s">
        <v>116</v>
      </c>
      <c r="G100" s="246"/>
      <c r="H100" s="247"/>
      <c r="I100" s="248"/>
      <c r="J100" s="248"/>
      <c r="K100" s="249"/>
      <c r="L100" s="241"/>
      <c r="M100" s="250"/>
      <c r="N100" s="251"/>
      <c r="O100" s="252"/>
      <c r="P100" s="252"/>
      <c r="Q100" s="252"/>
      <c r="R100" s="252"/>
      <c r="S100" s="252"/>
      <c r="T100" s="253"/>
      <c r="U100" s="254"/>
      <c r="AT100" s="14" t="s">
        <v>99</v>
      </c>
      <c r="AU100" s="14">
        <v>0</v>
      </c>
      <c r="AY100" s="14" t="s">
        <v>88</v>
      </c>
      <c r="BJ100" s="14">
        <v>0</v>
      </c>
    </row>
    <row r="101" s="12" customFormat="1" ht="21" customHeight="1">
      <c r="B101" s="217"/>
      <c r="C101" s="218"/>
      <c r="D101" s="218" t="s">
        <v>62</v>
      </c>
      <c r="E101" s="219" t="s">
        <v>117</v>
      </c>
      <c r="F101" s="220" t="s">
        <v>118</v>
      </c>
      <c r="G101" s="221"/>
      <c r="H101" s="222"/>
      <c r="I101" s="223"/>
      <c r="J101" s="223">
        <f>J102 + J104 + J106 + J108 + J110 + J112 + J114 + J116 + J118 + J120 + J122 + J124 + J126 + J128 + J130 + J132 + J134 + J136 + J138 + J140 + J142 + J144 + J146 + J148 + J150 + J152 + J154 + J156 + J158 + J160 + J162 + J164 + J166 + J168 + J170 + J172 + J174 + J176 + J178 + J180 + J182 + J184 + J186 + J188 + J190 + J192 + J194</f>
        <v>0</v>
      </c>
      <c r="K101" s="220"/>
      <c r="L101" s="217"/>
      <c r="M101" s="224"/>
      <c r="N101" s="220"/>
      <c r="O101" s="225"/>
      <c r="P101" s="225">
        <f>P102 + P104 + P106 + P108 + P110 + P112 + P114 + P116 + P118 + P120 + P122 + P124 + P126 + P128 + P130 + P132 + P134 + P136 + P138 + P140 + P142 + P144 + P146 + P148 + P150 + P152 + P154 + P156 + P158 + P160 + P162 + P164 + P166 + P168 + P170 + P172 + P174 + P176 + P178 + P180 + P182 + P184 + P186 + P188 + P190 + P192 + P194</f>
        <v>0</v>
      </c>
      <c r="Q101" s="225"/>
      <c r="R101" s="225">
        <f>R102 + R104 + R106 + R108 + R110 + R112 + R114 + R116 + R118 + R120 + R122 + R124 + R126 + R128 + R130 + R132 + R134 + R136 + R138 + R140 + R142 + R144 + R146 + R148 + R150 + R152 + R154 + R156 + R158 + R160 + R162 + R164 + R166 + R168 + R170 + R172 + R174 + R176 + R178 + R180 + R182 + R184 + R186 + R188 + R190 + R192 + R194</f>
        <v>0</v>
      </c>
      <c r="S101" s="225"/>
      <c r="T101" s="226">
        <f>T102 + T104 + T106 + T108 + T110 + T112 + T114 + T116 + T118 + T120 + T122 + T124 + T126 + T128 + T130 + T132 + T134 + T136 + T138 + T140 + T142 + T144 + T146 + T148 + T150 + T152 + T154 + T156 + T158 + T160 + T162 + T164 + T166 + T168 + T170 + T172 + T174 + T176 + T178 + T180 + T182 + T184 + T186 + T188 + T190 + T192 + T194</f>
        <v>0</v>
      </c>
      <c r="U101" s="227"/>
      <c r="AR101" s="12">
        <v>1</v>
      </c>
      <c r="AT101" s="12" t="s">
        <v>62</v>
      </c>
      <c r="AU101" s="12">
        <v>2</v>
      </c>
      <c r="AY101" s="12" t="s">
        <v>88</v>
      </c>
      <c r="BJ101" s="12">
        <v>0</v>
      </c>
    </row>
    <row r="102" s="13" customFormat="1" ht="48">
      <c r="B102" s="228"/>
      <c r="C102" s="229" t="s">
        <v>119</v>
      </c>
      <c r="D102" s="229" t="s">
        <v>94</v>
      </c>
      <c r="E102" s="230" t="s">
        <v>120</v>
      </c>
      <c r="F102" s="230" t="s">
        <v>121</v>
      </c>
      <c r="G102" s="231" t="s">
        <v>97</v>
      </c>
      <c r="H102" s="232">
        <v>62</v>
      </c>
      <c r="I102" s="233"/>
      <c r="J102" s="234">
        <f>ROUND(H102*I102,2)</f>
        <v>0</v>
      </c>
      <c r="K102" s="235"/>
      <c r="L102" s="228"/>
      <c r="M102" s="236"/>
      <c r="N102" s="237" t="s">
        <v>98</v>
      </c>
      <c r="O102" s="238"/>
      <c r="P102" s="238">
        <f>H102*O102</f>
        <v>0</v>
      </c>
      <c r="Q102" s="238">
        <v>0</v>
      </c>
      <c r="R102" s="238">
        <f>H102*Q102</f>
        <v>0</v>
      </c>
      <c r="S102" s="238">
        <v>0</v>
      </c>
      <c r="T102" s="239">
        <f>H102*S102</f>
        <v>0</v>
      </c>
      <c r="U102" s="240"/>
      <c r="AR102" s="13">
        <v>8</v>
      </c>
      <c r="AT102" s="13" t="s">
        <v>94</v>
      </c>
      <c r="AU102" s="13">
        <v>3</v>
      </c>
      <c r="AY102" s="13" t="s">
        <v>88</v>
      </c>
      <c r="BE102" s="13">
        <f>IF(N102="základní",J102,0)</f>
        <v>0</v>
      </c>
      <c r="BF102" s="13">
        <f>IF(N102="snížená",J102,0)</f>
        <v>0</v>
      </c>
      <c r="BG102" s="13">
        <f>IF(N102="zákl. přenesená",J102,0)</f>
        <v>0</v>
      </c>
      <c r="BH102" s="13">
        <f>IF(N102="sníž. přenesená",J102,0)</f>
        <v>0</v>
      </c>
      <c r="BI102" s="13">
        <f>IF(N102="nulová",J102,0)</f>
        <v>0</v>
      </c>
      <c r="BJ102" s="13">
        <v>1</v>
      </c>
    </row>
    <row r="103" s="14" customFormat="1" ht="19.5">
      <c r="B103" s="241"/>
      <c r="C103" s="242"/>
      <c r="D103" s="243" t="s">
        <v>99</v>
      </c>
      <c r="E103" s="244"/>
      <c r="F103" s="245" t="s">
        <v>122</v>
      </c>
      <c r="G103" s="246"/>
      <c r="H103" s="247"/>
      <c r="I103" s="248"/>
      <c r="J103" s="248"/>
      <c r="K103" s="249"/>
      <c r="L103" s="241"/>
      <c r="M103" s="250"/>
      <c r="N103" s="251"/>
      <c r="O103" s="252"/>
      <c r="P103" s="252"/>
      <c r="Q103" s="252"/>
      <c r="R103" s="252"/>
      <c r="S103" s="252"/>
      <c r="T103" s="253"/>
      <c r="U103" s="254"/>
      <c r="AT103" s="14" t="s">
        <v>99</v>
      </c>
      <c r="AU103" s="14">
        <v>0</v>
      </c>
      <c r="AY103" s="14" t="s">
        <v>88</v>
      </c>
      <c r="BJ103" s="14">
        <v>0</v>
      </c>
    </row>
    <row r="104" s="13" customFormat="1" ht="24">
      <c r="B104" s="228"/>
      <c r="C104" s="229" t="s">
        <v>123</v>
      </c>
      <c r="D104" s="229" t="s">
        <v>94</v>
      </c>
      <c r="E104" s="230" t="s">
        <v>124</v>
      </c>
      <c r="F104" s="230" t="s">
        <v>125</v>
      </c>
      <c r="G104" s="231" t="s">
        <v>97</v>
      </c>
      <c r="H104" s="232">
        <v>62</v>
      </c>
      <c r="I104" s="233"/>
      <c r="J104" s="234">
        <f>ROUND(H104*I104,2)</f>
        <v>0</v>
      </c>
      <c r="K104" s="235"/>
      <c r="L104" s="228"/>
      <c r="M104" s="236"/>
      <c r="N104" s="237" t="s">
        <v>98</v>
      </c>
      <c r="O104" s="238"/>
      <c r="P104" s="238">
        <f>H104*O104</f>
        <v>0</v>
      </c>
      <c r="Q104" s="238">
        <v>0</v>
      </c>
      <c r="R104" s="238">
        <f>H104*Q104</f>
        <v>0</v>
      </c>
      <c r="S104" s="238">
        <v>0</v>
      </c>
      <c r="T104" s="239">
        <f>H104*S104</f>
        <v>0</v>
      </c>
      <c r="U104" s="240"/>
      <c r="AR104" s="13">
        <v>8</v>
      </c>
      <c r="AT104" s="13" t="s">
        <v>94</v>
      </c>
      <c r="AU104" s="13">
        <v>3</v>
      </c>
      <c r="AY104" s="13" t="s">
        <v>88</v>
      </c>
      <c r="BE104" s="13">
        <f>IF(N104="základní",J104,0)</f>
        <v>0</v>
      </c>
      <c r="BF104" s="13">
        <f>IF(N104="snížená",J104,0)</f>
        <v>0</v>
      </c>
      <c r="BG104" s="13">
        <f>IF(N104="zákl. přenesená",J104,0)</f>
        <v>0</v>
      </c>
      <c r="BH104" s="13">
        <f>IF(N104="sníž. přenesená",J104,0)</f>
        <v>0</v>
      </c>
      <c r="BI104" s="13">
        <f>IF(N104="nulová",J104,0)</f>
        <v>0</v>
      </c>
      <c r="BJ104" s="13">
        <v>1</v>
      </c>
    </row>
    <row r="105" s="14" customFormat="1" ht="19.5">
      <c r="B105" s="241"/>
      <c r="C105" s="242"/>
      <c r="D105" s="243" t="s">
        <v>99</v>
      </c>
      <c r="E105" s="244"/>
      <c r="F105" s="245" t="s">
        <v>126</v>
      </c>
      <c r="G105" s="246"/>
      <c r="H105" s="247"/>
      <c r="I105" s="248"/>
      <c r="J105" s="248"/>
      <c r="K105" s="249"/>
      <c r="L105" s="241"/>
      <c r="M105" s="250"/>
      <c r="N105" s="251"/>
      <c r="O105" s="252"/>
      <c r="P105" s="252"/>
      <c r="Q105" s="252"/>
      <c r="R105" s="252"/>
      <c r="S105" s="252"/>
      <c r="T105" s="253"/>
      <c r="U105" s="254"/>
      <c r="AT105" s="14" t="s">
        <v>99</v>
      </c>
      <c r="AU105" s="14">
        <v>0</v>
      </c>
      <c r="AY105" s="14" t="s">
        <v>88</v>
      </c>
      <c r="BJ105" s="14">
        <v>0</v>
      </c>
    </row>
    <row r="106" s="13" customFormat="1" ht="24">
      <c r="B106" s="228"/>
      <c r="C106" s="229" t="s">
        <v>127</v>
      </c>
      <c r="D106" s="229" t="s">
        <v>94</v>
      </c>
      <c r="E106" s="230" t="s">
        <v>128</v>
      </c>
      <c r="F106" s="230" t="s">
        <v>129</v>
      </c>
      <c r="G106" s="231" t="s">
        <v>97</v>
      </c>
      <c r="H106" s="232">
        <v>62</v>
      </c>
      <c r="I106" s="233"/>
      <c r="J106" s="234">
        <f>ROUND(H106*I106,2)</f>
        <v>0</v>
      </c>
      <c r="K106" s="235"/>
      <c r="L106" s="228"/>
      <c r="M106" s="236"/>
      <c r="N106" s="237" t="s">
        <v>98</v>
      </c>
      <c r="O106" s="238"/>
      <c r="P106" s="238">
        <f>H106*O106</f>
        <v>0</v>
      </c>
      <c r="Q106" s="238">
        <v>0</v>
      </c>
      <c r="R106" s="238">
        <f>H106*Q106</f>
        <v>0</v>
      </c>
      <c r="S106" s="238">
        <v>0</v>
      </c>
      <c r="T106" s="239">
        <f>H106*S106</f>
        <v>0</v>
      </c>
      <c r="U106" s="240"/>
      <c r="AR106" s="13">
        <v>8</v>
      </c>
      <c r="AT106" s="13" t="s">
        <v>94</v>
      </c>
      <c r="AU106" s="13">
        <v>3</v>
      </c>
      <c r="AY106" s="13" t="s">
        <v>88</v>
      </c>
      <c r="BE106" s="13">
        <f>IF(N106="základní",J106,0)</f>
        <v>0</v>
      </c>
      <c r="BF106" s="13">
        <f>IF(N106="snížená",J106,0)</f>
        <v>0</v>
      </c>
      <c r="BG106" s="13">
        <f>IF(N106="zákl. přenesená",J106,0)</f>
        <v>0</v>
      </c>
      <c r="BH106" s="13">
        <f>IF(N106="sníž. přenesená",J106,0)</f>
        <v>0</v>
      </c>
      <c r="BI106" s="13">
        <f>IF(N106="nulová",J106,0)</f>
        <v>0</v>
      </c>
      <c r="BJ106" s="13">
        <v>1</v>
      </c>
    </row>
    <row r="107" s="14" customFormat="1" ht="19.5">
      <c r="B107" s="241"/>
      <c r="C107" s="242"/>
      <c r="D107" s="243" t="s">
        <v>99</v>
      </c>
      <c r="E107" s="244"/>
      <c r="F107" s="245" t="s">
        <v>130</v>
      </c>
      <c r="G107" s="246"/>
      <c r="H107" s="247"/>
      <c r="I107" s="248"/>
      <c r="J107" s="248"/>
      <c r="K107" s="249"/>
      <c r="L107" s="241"/>
      <c r="M107" s="250"/>
      <c r="N107" s="251"/>
      <c r="O107" s="252"/>
      <c r="P107" s="252"/>
      <c r="Q107" s="252"/>
      <c r="R107" s="252"/>
      <c r="S107" s="252"/>
      <c r="T107" s="253"/>
      <c r="U107" s="254"/>
      <c r="AT107" s="14" t="s">
        <v>99</v>
      </c>
      <c r="AU107" s="14">
        <v>0</v>
      </c>
      <c r="AY107" s="14" t="s">
        <v>88</v>
      </c>
      <c r="BJ107" s="14">
        <v>0</v>
      </c>
    </row>
    <row r="108" s="13" customFormat="1" ht="24">
      <c r="B108" s="228"/>
      <c r="C108" s="229" t="s">
        <v>131</v>
      </c>
      <c r="D108" s="229" t="s">
        <v>94</v>
      </c>
      <c r="E108" s="230" t="s">
        <v>132</v>
      </c>
      <c r="F108" s="230" t="s">
        <v>133</v>
      </c>
      <c r="G108" s="231" t="s">
        <v>97</v>
      </c>
      <c r="H108" s="232">
        <v>62</v>
      </c>
      <c r="I108" s="233"/>
      <c r="J108" s="234">
        <f>ROUND(H108*I108,2)</f>
        <v>0</v>
      </c>
      <c r="K108" s="235"/>
      <c r="L108" s="228"/>
      <c r="M108" s="236"/>
      <c r="N108" s="237" t="s">
        <v>98</v>
      </c>
      <c r="O108" s="238"/>
      <c r="P108" s="238">
        <f>H108*O108</f>
        <v>0</v>
      </c>
      <c r="Q108" s="238">
        <v>0</v>
      </c>
      <c r="R108" s="238">
        <f>H108*Q108</f>
        <v>0</v>
      </c>
      <c r="S108" s="238">
        <v>0</v>
      </c>
      <c r="T108" s="239">
        <f>H108*S108</f>
        <v>0</v>
      </c>
      <c r="U108" s="240"/>
      <c r="AR108" s="13">
        <v>8</v>
      </c>
      <c r="AT108" s="13" t="s">
        <v>94</v>
      </c>
      <c r="AU108" s="13">
        <v>3</v>
      </c>
      <c r="AY108" s="13" t="s">
        <v>88</v>
      </c>
      <c r="BE108" s="13">
        <f>IF(N108="základní",J108,0)</f>
        <v>0</v>
      </c>
      <c r="BF108" s="13">
        <f>IF(N108="snížená",J108,0)</f>
        <v>0</v>
      </c>
      <c r="BG108" s="13">
        <f>IF(N108="zákl. přenesená",J108,0)</f>
        <v>0</v>
      </c>
      <c r="BH108" s="13">
        <f>IF(N108="sníž. přenesená",J108,0)</f>
        <v>0</v>
      </c>
      <c r="BI108" s="13">
        <f>IF(N108="nulová",J108,0)</f>
        <v>0</v>
      </c>
      <c r="BJ108" s="13">
        <v>1</v>
      </c>
    </row>
    <row r="109" s="14" customFormat="1" ht="19.5">
      <c r="B109" s="241"/>
      <c r="C109" s="242"/>
      <c r="D109" s="243" t="s">
        <v>99</v>
      </c>
      <c r="E109" s="244"/>
      <c r="F109" s="245" t="s">
        <v>134</v>
      </c>
      <c r="G109" s="246"/>
      <c r="H109" s="247"/>
      <c r="I109" s="248"/>
      <c r="J109" s="248"/>
      <c r="K109" s="249"/>
      <c r="L109" s="241"/>
      <c r="M109" s="250"/>
      <c r="N109" s="251"/>
      <c r="O109" s="252"/>
      <c r="P109" s="252"/>
      <c r="Q109" s="252"/>
      <c r="R109" s="252"/>
      <c r="S109" s="252"/>
      <c r="T109" s="253"/>
      <c r="U109" s="254"/>
      <c r="AT109" s="14" t="s">
        <v>99</v>
      </c>
      <c r="AU109" s="14">
        <v>0</v>
      </c>
      <c r="AY109" s="14" t="s">
        <v>88</v>
      </c>
      <c r="BJ109" s="14">
        <v>0</v>
      </c>
    </row>
    <row r="110" s="13" customFormat="1" ht="108">
      <c r="B110" s="228"/>
      <c r="C110" s="229" t="s">
        <v>135</v>
      </c>
      <c r="D110" s="229" t="s">
        <v>94</v>
      </c>
      <c r="E110" s="230" t="s">
        <v>136</v>
      </c>
      <c r="F110" s="230" t="s">
        <v>137</v>
      </c>
      <c r="G110" s="231" t="s">
        <v>97</v>
      </c>
      <c r="H110" s="232">
        <v>3</v>
      </c>
      <c r="I110" s="233"/>
      <c r="J110" s="234">
        <f>ROUND(H110*I110,2)</f>
        <v>0</v>
      </c>
      <c r="K110" s="235"/>
      <c r="L110" s="228"/>
      <c r="M110" s="236"/>
      <c r="N110" s="237" t="s">
        <v>98</v>
      </c>
      <c r="O110" s="238"/>
      <c r="P110" s="238">
        <f>H110*O110</f>
        <v>0</v>
      </c>
      <c r="Q110" s="238">
        <v>0</v>
      </c>
      <c r="R110" s="238">
        <f>H110*Q110</f>
        <v>0</v>
      </c>
      <c r="S110" s="238">
        <v>0</v>
      </c>
      <c r="T110" s="239">
        <f>H110*S110</f>
        <v>0</v>
      </c>
      <c r="U110" s="240"/>
      <c r="AR110" s="13">
        <v>8</v>
      </c>
      <c r="AT110" s="13" t="s">
        <v>94</v>
      </c>
      <c r="AU110" s="13">
        <v>3</v>
      </c>
      <c r="AY110" s="13" t="s">
        <v>88</v>
      </c>
      <c r="BE110" s="13">
        <f>IF(N110="základní",J110,0)</f>
        <v>0</v>
      </c>
      <c r="BF110" s="13">
        <f>IF(N110="snížená",J110,0)</f>
        <v>0</v>
      </c>
      <c r="BG110" s="13">
        <f>IF(N110="zákl. přenesená",J110,0)</f>
        <v>0</v>
      </c>
      <c r="BH110" s="13">
        <f>IF(N110="sníž. přenesená",J110,0)</f>
        <v>0</v>
      </c>
      <c r="BI110" s="13">
        <f>IF(N110="nulová",J110,0)</f>
        <v>0</v>
      </c>
      <c r="BJ110" s="13">
        <v>1</v>
      </c>
    </row>
    <row r="111" s="14" customFormat="1" ht="19.5">
      <c r="B111" s="241"/>
      <c r="C111" s="242"/>
      <c r="D111" s="243" t="s">
        <v>99</v>
      </c>
      <c r="E111" s="244"/>
      <c r="F111" s="245" t="s">
        <v>138</v>
      </c>
      <c r="G111" s="246"/>
      <c r="H111" s="247"/>
      <c r="I111" s="248"/>
      <c r="J111" s="248"/>
      <c r="K111" s="249"/>
      <c r="L111" s="241"/>
      <c r="M111" s="250"/>
      <c r="N111" s="251"/>
      <c r="O111" s="252"/>
      <c r="P111" s="252"/>
      <c r="Q111" s="252"/>
      <c r="R111" s="252"/>
      <c r="S111" s="252"/>
      <c r="T111" s="253"/>
      <c r="U111" s="254"/>
      <c r="AT111" s="14" t="s">
        <v>99</v>
      </c>
      <c r="AU111" s="14">
        <v>0</v>
      </c>
      <c r="AY111" s="14" t="s">
        <v>88</v>
      </c>
      <c r="BJ111" s="14">
        <v>0</v>
      </c>
    </row>
    <row r="112" s="13" customFormat="1" ht="156">
      <c r="B112" s="228"/>
      <c r="C112" s="229" t="s">
        <v>139</v>
      </c>
      <c r="D112" s="229" t="s">
        <v>94</v>
      </c>
      <c r="E112" s="230" t="s">
        <v>140</v>
      </c>
      <c r="F112" s="230" t="s">
        <v>141</v>
      </c>
      <c r="G112" s="231" t="s">
        <v>97</v>
      </c>
      <c r="H112" s="232">
        <v>1</v>
      </c>
      <c r="I112" s="233"/>
      <c r="J112" s="234">
        <f>ROUND(H112*I112,2)</f>
        <v>0</v>
      </c>
      <c r="K112" s="235"/>
      <c r="L112" s="228"/>
      <c r="M112" s="236"/>
      <c r="N112" s="237" t="s">
        <v>98</v>
      </c>
      <c r="O112" s="238"/>
      <c r="P112" s="238">
        <f>H112*O112</f>
        <v>0</v>
      </c>
      <c r="Q112" s="238">
        <v>0</v>
      </c>
      <c r="R112" s="238">
        <f>H112*Q112</f>
        <v>0</v>
      </c>
      <c r="S112" s="238">
        <v>0</v>
      </c>
      <c r="T112" s="239">
        <f>H112*S112</f>
        <v>0</v>
      </c>
      <c r="U112" s="240"/>
      <c r="AR112" s="13">
        <v>8</v>
      </c>
      <c r="AT112" s="13" t="s">
        <v>94</v>
      </c>
      <c r="AU112" s="13">
        <v>3</v>
      </c>
      <c r="AY112" s="13" t="s">
        <v>88</v>
      </c>
      <c r="BE112" s="13">
        <f>IF(N112="základní",J112,0)</f>
        <v>0</v>
      </c>
      <c r="BF112" s="13">
        <f>IF(N112="snížená",J112,0)</f>
        <v>0</v>
      </c>
      <c r="BG112" s="13">
        <f>IF(N112="zákl. přenesená",J112,0)</f>
        <v>0</v>
      </c>
      <c r="BH112" s="13">
        <f>IF(N112="sníž. přenesená",J112,0)</f>
        <v>0</v>
      </c>
      <c r="BI112" s="13">
        <f>IF(N112="nulová",J112,0)</f>
        <v>0</v>
      </c>
      <c r="BJ112" s="13">
        <v>1</v>
      </c>
    </row>
    <row r="113" s="14" customFormat="1" ht="19.5">
      <c r="B113" s="241"/>
      <c r="C113" s="242"/>
      <c r="D113" s="243" t="s">
        <v>99</v>
      </c>
      <c r="E113" s="244"/>
      <c r="F113" s="245" t="s">
        <v>142</v>
      </c>
      <c r="G113" s="246"/>
      <c r="H113" s="247"/>
      <c r="I113" s="248"/>
      <c r="J113" s="248"/>
      <c r="K113" s="249"/>
      <c r="L113" s="241"/>
      <c r="M113" s="250"/>
      <c r="N113" s="251"/>
      <c r="O113" s="252"/>
      <c r="P113" s="252"/>
      <c r="Q113" s="252"/>
      <c r="R113" s="252"/>
      <c r="S113" s="252"/>
      <c r="T113" s="253"/>
      <c r="U113" s="254"/>
      <c r="AT113" s="14" t="s">
        <v>99</v>
      </c>
      <c r="AU113" s="14">
        <v>0</v>
      </c>
      <c r="AY113" s="14" t="s">
        <v>88</v>
      </c>
      <c r="BJ113" s="14">
        <v>0</v>
      </c>
    </row>
    <row r="114" s="13" customFormat="1" ht="156">
      <c r="B114" s="228"/>
      <c r="C114" s="229" t="s">
        <v>143</v>
      </c>
      <c r="D114" s="229" t="s">
        <v>94</v>
      </c>
      <c r="E114" s="230" t="s">
        <v>144</v>
      </c>
      <c r="F114" s="230" t="s">
        <v>145</v>
      </c>
      <c r="G114" s="231" t="s">
        <v>97</v>
      </c>
      <c r="H114" s="232">
        <v>1</v>
      </c>
      <c r="I114" s="233"/>
      <c r="J114" s="234">
        <f>ROUND(H114*I114,2)</f>
        <v>0</v>
      </c>
      <c r="K114" s="235"/>
      <c r="L114" s="228"/>
      <c r="M114" s="236"/>
      <c r="N114" s="237" t="s">
        <v>98</v>
      </c>
      <c r="O114" s="238"/>
      <c r="P114" s="238">
        <f>H114*O114</f>
        <v>0</v>
      </c>
      <c r="Q114" s="238">
        <v>0</v>
      </c>
      <c r="R114" s="238">
        <f>H114*Q114</f>
        <v>0</v>
      </c>
      <c r="S114" s="238">
        <v>0</v>
      </c>
      <c r="T114" s="239">
        <f>H114*S114</f>
        <v>0</v>
      </c>
      <c r="U114" s="240"/>
      <c r="AR114" s="13">
        <v>8</v>
      </c>
      <c r="AT114" s="13" t="s">
        <v>94</v>
      </c>
      <c r="AU114" s="13">
        <v>3</v>
      </c>
      <c r="AY114" s="13" t="s">
        <v>88</v>
      </c>
      <c r="BE114" s="13">
        <f>IF(N114="základní",J114,0)</f>
        <v>0</v>
      </c>
      <c r="BF114" s="13">
        <f>IF(N114="snížená",J114,0)</f>
        <v>0</v>
      </c>
      <c r="BG114" s="13">
        <f>IF(N114="zákl. přenesená",J114,0)</f>
        <v>0</v>
      </c>
      <c r="BH114" s="13">
        <f>IF(N114="sníž. přenesená",J114,0)</f>
        <v>0</v>
      </c>
      <c r="BI114" s="13">
        <f>IF(N114="nulová",J114,0)</f>
        <v>0</v>
      </c>
      <c r="BJ114" s="13">
        <v>1</v>
      </c>
    </row>
    <row r="115" s="14" customFormat="1" ht="19.5">
      <c r="B115" s="241"/>
      <c r="C115" s="242"/>
      <c r="D115" s="243" t="s">
        <v>99</v>
      </c>
      <c r="E115" s="244"/>
      <c r="F115" s="245" t="s">
        <v>146</v>
      </c>
      <c r="G115" s="246"/>
      <c r="H115" s="247"/>
      <c r="I115" s="248"/>
      <c r="J115" s="248"/>
      <c r="K115" s="249"/>
      <c r="L115" s="241"/>
      <c r="M115" s="250"/>
      <c r="N115" s="251"/>
      <c r="O115" s="252"/>
      <c r="P115" s="252"/>
      <c r="Q115" s="252"/>
      <c r="R115" s="252"/>
      <c r="S115" s="252"/>
      <c r="T115" s="253"/>
      <c r="U115" s="254"/>
      <c r="AT115" s="14" t="s">
        <v>99</v>
      </c>
      <c r="AU115" s="14">
        <v>0</v>
      </c>
      <c r="AY115" s="14" t="s">
        <v>88</v>
      </c>
      <c r="BJ115" s="14">
        <v>0</v>
      </c>
    </row>
    <row r="116" s="13" customFormat="1" ht="108">
      <c r="B116" s="228"/>
      <c r="C116" s="229" t="s">
        <v>147</v>
      </c>
      <c r="D116" s="229" t="s">
        <v>94</v>
      </c>
      <c r="E116" s="230" t="s">
        <v>148</v>
      </c>
      <c r="F116" s="230" t="s">
        <v>149</v>
      </c>
      <c r="G116" s="231" t="s">
        <v>97</v>
      </c>
      <c r="H116" s="232">
        <v>15</v>
      </c>
      <c r="I116" s="233"/>
      <c r="J116" s="234">
        <f>ROUND(H116*I116,2)</f>
        <v>0</v>
      </c>
      <c r="K116" s="235" t="s">
        <v>16</v>
      </c>
      <c r="L116" s="228"/>
      <c r="M116" s="236"/>
      <c r="N116" s="237" t="s">
        <v>98</v>
      </c>
      <c r="O116" s="238"/>
      <c r="P116" s="238">
        <f>H116*O116</f>
        <v>0</v>
      </c>
      <c r="Q116" s="238">
        <v>0</v>
      </c>
      <c r="R116" s="238">
        <f>H116*Q116</f>
        <v>0</v>
      </c>
      <c r="S116" s="238">
        <v>0</v>
      </c>
      <c r="T116" s="239">
        <f>H116*S116</f>
        <v>0</v>
      </c>
      <c r="U116" s="240"/>
      <c r="AR116" s="13">
        <v>8</v>
      </c>
      <c r="AT116" s="13" t="s">
        <v>94</v>
      </c>
      <c r="AU116" s="13">
        <v>3</v>
      </c>
      <c r="AY116" s="13" t="s">
        <v>88</v>
      </c>
      <c r="BE116" s="13">
        <f>IF(N116="základní",J116,0)</f>
        <v>0</v>
      </c>
      <c r="BF116" s="13">
        <f>IF(N116="snížená",J116,0)</f>
        <v>0</v>
      </c>
      <c r="BG116" s="13">
        <f>IF(N116="zákl. přenesená",J116,0)</f>
        <v>0</v>
      </c>
      <c r="BH116" s="13">
        <f>IF(N116="sníž. přenesená",J116,0)</f>
        <v>0</v>
      </c>
      <c r="BI116" s="13">
        <f>IF(N116="nulová",J116,0)</f>
        <v>0</v>
      </c>
      <c r="BJ116" s="13">
        <v>1</v>
      </c>
    </row>
    <row r="117" s="14" customFormat="1" ht="19.5">
      <c r="B117" s="241"/>
      <c r="C117" s="242"/>
      <c r="D117" s="243" t="s">
        <v>99</v>
      </c>
      <c r="E117" s="244"/>
      <c r="F117" s="245" t="s">
        <v>150</v>
      </c>
      <c r="G117" s="246"/>
      <c r="H117" s="247"/>
      <c r="I117" s="248"/>
      <c r="J117" s="248"/>
      <c r="K117" s="249"/>
      <c r="L117" s="241"/>
      <c r="M117" s="250"/>
      <c r="N117" s="251"/>
      <c r="O117" s="252"/>
      <c r="P117" s="252"/>
      <c r="Q117" s="252"/>
      <c r="R117" s="252"/>
      <c r="S117" s="252"/>
      <c r="T117" s="253"/>
      <c r="U117" s="254"/>
      <c r="AT117" s="14" t="s">
        <v>99</v>
      </c>
      <c r="AU117" s="14">
        <v>0</v>
      </c>
      <c r="AY117" s="14" t="s">
        <v>88</v>
      </c>
      <c r="BJ117" s="14">
        <v>0</v>
      </c>
    </row>
    <row r="118" s="13" customFormat="1" ht="132">
      <c r="B118" s="228"/>
      <c r="C118" s="229" t="s">
        <v>151</v>
      </c>
      <c r="D118" s="229" t="s">
        <v>94</v>
      </c>
      <c r="E118" s="230" t="s">
        <v>152</v>
      </c>
      <c r="F118" s="230" t="s">
        <v>153</v>
      </c>
      <c r="G118" s="231" t="s">
        <v>97</v>
      </c>
      <c r="H118" s="232">
        <v>8</v>
      </c>
      <c r="I118" s="233"/>
      <c r="J118" s="234">
        <f>ROUND(H118*I118,2)</f>
        <v>0</v>
      </c>
      <c r="K118" s="235"/>
      <c r="L118" s="228"/>
      <c r="M118" s="236"/>
      <c r="N118" s="237" t="s">
        <v>98</v>
      </c>
      <c r="O118" s="238"/>
      <c r="P118" s="238">
        <f>H118*O118</f>
        <v>0</v>
      </c>
      <c r="Q118" s="238">
        <v>0</v>
      </c>
      <c r="R118" s="238">
        <f>H118*Q118</f>
        <v>0</v>
      </c>
      <c r="S118" s="238">
        <v>0</v>
      </c>
      <c r="T118" s="239">
        <f>H118*S118</f>
        <v>0</v>
      </c>
      <c r="U118" s="240"/>
      <c r="AR118" s="13">
        <v>8</v>
      </c>
      <c r="AT118" s="13" t="s">
        <v>94</v>
      </c>
      <c r="AU118" s="13">
        <v>3</v>
      </c>
      <c r="AY118" s="13" t="s">
        <v>88</v>
      </c>
      <c r="BE118" s="13">
        <f>IF(N118="základní",J118,0)</f>
        <v>0</v>
      </c>
      <c r="BF118" s="13">
        <f>IF(N118="snížená",J118,0)</f>
        <v>0</v>
      </c>
      <c r="BG118" s="13">
        <f>IF(N118="zákl. přenesená",J118,0)</f>
        <v>0</v>
      </c>
      <c r="BH118" s="13">
        <f>IF(N118="sníž. přenesená",J118,0)</f>
        <v>0</v>
      </c>
      <c r="BI118" s="13">
        <f>IF(N118="nulová",J118,0)</f>
        <v>0</v>
      </c>
      <c r="BJ118" s="13">
        <v>1</v>
      </c>
    </row>
    <row r="119" s="14" customFormat="1" ht="19.5">
      <c r="B119" s="241"/>
      <c r="C119" s="242"/>
      <c r="D119" s="243" t="s">
        <v>99</v>
      </c>
      <c r="E119" s="244"/>
      <c r="F119" s="245" t="s">
        <v>154</v>
      </c>
      <c r="G119" s="246"/>
      <c r="H119" s="247"/>
      <c r="I119" s="248"/>
      <c r="J119" s="248"/>
      <c r="K119" s="249"/>
      <c r="L119" s="241"/>
      <c r="M119" s="250"/>
      <c r="N119" s="251"/>
      <c r="O119" s="252"/>
      <c r="P119" s="252"/>
      <c r="Q119" s="252"/>
      <c r="R119" s="252"/>
      <c r="S119" s="252"/>
      <c r="T119" s="253"/>
      <c r="U119" s="254"/>
      <c r="AT119" s="14" t="s">
        <v>99</v>
      </c>
      <c r="AU119" s="14">
        <v>0</v>
      </c>
      <c r="AY119" s="14" t="s">
        <v>88</v>
      </c>
      <c r="BJ119" s="14">
        <v>0</v>
      </c>
    </row>
    <row r="120" s="13" customFormat="1" ht="48">
      <c r="B120" s="228"/>
      <c r="C120" s="229" t="s">
        <v>155</v>
      </c>
      <c r="D120" s="229" t="s">
        <v>94</v>
      </c>
      <c r="E120" s="230" t="s">
        <v>156</v>
      </c>
      <c r="F120" s="230" t="s">
        <v>157</v>
      </c>
      <c r="G120" s="231" t="s">
        <v>97</v>
      </c>
      <c r="H120" s="232">
        <v>1</v>
      </c>
      <c r="I120" s="233"/>
      <c r="J120" s="234">
        <f>ROUND(H120*I120,2)</f>
        <v>0</v>
      </c>
      <c r="K120" s="235"/>
      <c r="L120" s="228"/>
      <c r="M120" s="236"/>
      <c r="N120" s="237" t="s">
        <v>98</v>
      </c>
      <c r="O120" s="238"/>
      <c r="P120" s="238">
        <f>H120*O120</f>
        <v>0</v>
      </c>
      <c r="Q120" s="238">
        <v>0</v>
      </c>
      <c r="R120" s="238">
        <f>H120*Q120</f>
        <v>0</v>
      </c>
      <c r="S120" s="238">
        <v>0</v>
      </c>
      <c r="T120" s="239">
        <f>H120*S120</f>
        <v>0</v>
      </c>
      <c r="U120" s="240"/>
      <c r="AR120" s="13">
        <v>8</v>
      </c>
      <c r="AT120" s="13" t="s">
        <v>94</v>
      </c>
      <c r="AU120" s="13">
        <v>3</v>
      </c>
      <c r="AY120" s="13" t="s">
        <v>88</v>
      </c>
      <c r="BE120" s="13">
        <f>IF(N120="základní",J120,0)</f>
        <v>0</v>
      </c>
      <c r="BF120" s="13">
        <f>IF(N120="snížená",J120,0)</f>
        <v>0</v>
      </c>
      <c r="BG120" s="13">
        <f>IF(N120="zákl. přenesená",J120,0)</f>
        <v>0</v>
      </c>
      <c r="BH120" s="13">
        <f>IF(N120="sníž. přenesená",J120,0)</f>
        <v>0</v>
      </c>
      <c r="BI120" s="13">
        <f>IF(N120="nulová",J120,0)</f>
        <v>0</v>
      </c>
      <c r="BJ120" s="13">
        <v>1</v>
      </c>
    </row>
    <row r="121" s="14" customFormat="1" ht="19.5">
      <c r="B121" s="241"/>
      <c r="C121" s="242"/>
      <c r="D121" s="243" t="s">
        <v>99</v>
      </c>
      <c r="E121" s="244"/>
      <c r="F121" s="245" t="s">
        <v>158</v>
      </c>
      <c r="G121" s="246"/>
      <c r="H121" s="247"/>
      <c r="I121" s="248"/>
      <c r="J121" s="248"/>
      <c r="K121" s="249"/>
      <c r="L121" s="241"/>
      <c r="M121" s="250"/>
      <c r="N121" s="251"/>
      <c r="O121" s="252"/>
      <c r="P121" s="252"/>
      <c r="Q121" s="252"/>
      <c r="R121" s="252"/>
      <c r="S121" s="252"/>
      <c r="T121" s="253"/>
      <c r="U121" s="254"/>
      <c r="AT121" s="14" t="s">
        <v>99</v>
      </c>
      <c r="AU121" s="14">
        <v>0</v>
      </c>
      <c r="AY121" s="14" t="s">
        <v>88</v>
      </c>
      <c r="BJ121" s="14">
        <v>0</v>
      </c>
    </row>
    <row r="122" s="13" customFormat="1" ht="24">
      <c r="B122" s="228"/>
      <c r="C122" s="229" t="s">
        <v>159</v>
      </c>
      <c r="D122" s="229" t="s">
        <v>94</v>
      </c>
      <c r="E122" s="230" t="s">
        <v>160</v>
      </c>
      <c r="F122" s="230" t="s">
        <v>161</v>
      </c>
      <c r="G122" s="231" t="s">
        <v>97</v>
      </c>
      <c r="H122" s="232">
        <v>2</v>
      </c>
      <c r="I122" s="233"/>
      <c r="J122" s="234">
        <f>ROUND(H122*I122,2)</f>
        <v>0</v>
      </c>
      <c r="K122" s="235"/>
      <c r="L122" s="228"/>
      <c r="M122" s="236"/>
      <c r="N122" s="237" t="s">
        <v>98</v>
      </c>
      <c r="O122" s="238"/>
      <c r="P122" s="238">
        <f>H122*O122</f>
        <v>0</v>
      </c>
      <c r="Q122" s="238">
        <v>0</v>
      </c>
      <c r="R122" s="238">
        <f>H122*Q122</f>
        <v>0</v>
      </c>
      <c r="S122" s="238">
        <v>0</v>
      </c>
      <c r="T122" s="239">
        <f>H122*S122</f>
        <v>0</v>
      </c>
      <c r="U122" s="240"/>
      <c r="AR122" s="13">
        <v>8</v>
      </c>
      <c r="AT122" s="13" t="s">
        <v>94</v>
      </c>
      <c r="AU122" s="13">
        <v>3</v>
      </c>
      <c r="AY122" s="13" t="s">
        <v>88</v>
      </c>
      <c r="BE122" s="13">
        <f>IF(N122="základní",J122,0)</f>
        <v>0</v>
      </c>
      <c r="BF122" s="13">
        <f>IF(N122="snížená",J122,0)</f>
        <v>0</v>
      </c>
      <c r="BG122" s="13">
        <f>IF(N122="zákl. přenesená",J122,0)</f>
        <v>0</v>
      </c>
      <c r="BH122" s="13">
        <f>IF(N122="sníž. přenesená",J122,0)</f>
        <v>0</v>
      </c>
      <c r="BI122" s="13">
        <f>IF(N122="nulová",J122,0)</f>
        <v>0</v>
      </c>
      <c r="BJ122" s="13">
        <v>1</v>
      </c>
    </row>
    <row r="123" s="14" customFormat="1" ht="19.5">
      <c r="B123" s="241"/>
      <c r="C123" s="242"/>
      <c r="D123" s="243" t="s">
        <v>99</v>
      </c>
      <c r="E123" s="244"/>
      <c r="F123" s="245" t="s">
        <v>162</v>
      </c>
      <c r="G123" s="246"/>
      <c r="H123" s="247"/>
      <c r="I123" s="248"/>
      <c r="J123" s="248"/>
      <c r="K123" s="249"/>
      <c r="L123" s="241"/>
      <c r="M123" s="250"/>
      <c r="N123" s="251"/>
      <c r="O123" s="252"/>
      <c r="P123" s="252"/>
      <c r="Q123" s="252"/>
      <c r="R123" s="252"/>
      <c r="S123" s="252"/>
      <c r="T123" s="253"/>
      <c r="U123" s="254"/>
      <c r="AT123" s="14" t="s">
        <v>99</v>
      </c>
      <c r="AU123" s="14">
        <v>0</v>
      </c>
      <c r="AY123" s="14" t="s">
        <v>88</v>
      </c>
      <c r="BJ123" s="14">
        <v>0</v>
      </c>
    </row>
    <row r="124" s="13" customFormat="1" ht="144">
      <c r="B124" s="228"/>
      <c r="C124" s="229" t="s">
        <v>163</v>
      </c>
      <c r="D124" s="229" t="s">
        <v>94</v>
      </c>
      <c r="E124" s="230" t="s">
        <v>164</v>
      </c>
      <c r="F124" s="230" t="s">
        <v>165</v>
      </c>
      <c r="G124" s="231" t="s">
        <v>97</v>
      </c>
      <c r="H124" s="232">
        <v>1</v>
      </c>
      <c r="I124" s="233"/>
      <c r="J124" s="234">
        <f>ROUND(H124*I124,2)</f>
        <v>0</v>
      </c>
      <c r="K124" s="235"/>
      <c r="L124" s="228"/>
      <c r="M124" s="236"/>
      <c r="N124" s="237" t="s">
        <v>98</v>
      </c>
      <c r="O124" s="238"/>
      <c r="P124" s="238">
        <f>H124*O124</f>
        <v>0</v>
      </c>
      <c r="Q124" s="238">
        <v>0</v>
      </c>
      <c r="R124" s="238">
        <f>H124*Q124</f>
        <v>0</v>
      </c>
      <c r="S124" s="238">
        <v>0</v>
      </c>
      <c r="T124" s="239">
        <f>H124*S124</f>
        <v>0</v>
      </c>
      <c r="U124" s="240"/>
      <c r="AR124" s="13">
        <v>8</v>
      </c>
      <c r="AT124" s="13" t="s">
        <v>94</v>
      </c>
      <c r="AU124" s="13">
        <v>3</v>
      </c>
      <c r="AY124" s="13" t="s">
        <v>88</v>
      </c>
      <c r="BE124" s="13">
        <f>IF(N124="základní",J124,0)</f>
        <v>0</v>
      </c>
      <c r="BF124" s="13">
        <f>IF(N124="snížená",J124,0)</f>
        <v>0</v>
      </c>
      <c r="BG124" s="13">
        <f>IF(N124="zákl. přenesená",J124,0)</f>
        <v>0</v>
      </c>
      <c r="BH124" s="13">
        <f>IF(N124="sníž. přenesená",J124,0)</f>
        <v>0</v>
      </c>
      <c r="BI124" s="13">
        <f>IF(N124="nulová",J124,0)</f>
        <v>0</v>
      </c>
      <c r="BJ124" s="13">
        <v>1</v>
      </c>
    </row>
    <row r="125" s="14" customFormat="1" ht="19.5">
      <c r="B125" s="241"/>
      <c r="C125" s="242"/>
      <c r="D125" s="243" t="s">
        <v>99</v>
      </c>
      <c r="E125" s="244"/>
      <c r="F125" s="245" t="s">
        <v>166</v>
      </c>
      <c r="G125" s="246"/>
      <c r="H125" s="247"/>
      <c r="I125" s="248"/>
      <c r="J125" s="248"/>
      <c r="K125" s="249"/>
      <c r="L125" s="241"/>
      <c r="M125" s="250"/>
      <c r="N125" s="251"/>
      <c r="O125" s="252"/>
      <c r="P125" s="252"/>
      <c r="Q125" s="252"/>
      <c r="R125" s="252"/>
      <c r="S125" s="252"/>
      <c r="T125" s="253"/>
      <c r="U125" s="254"/>
      <c r="AT125" s="14" t="s">
        <v>99</v>
      </c>
      <c r="AU125" s="14">
        <v>0</v>
      </c>
      <c r="AY125" s="14" t="s">
        <v>88</v>
      </c>
      <c r="BJ125" s="14">
        <v>0</v>
      </c>
    </row>
    <row r="126" s="13" customFormat="1" ht="48">
      <c r="B126" s="228"/>
      <c r="C126" s="229" t="s">
        <v>167</v>
      </c>
      <c r="D126" s="229" t="s">
        <v>94</v>
      </c>
      <c r="E126" s="230" t="s">
        <v>168</v>
      </c>
      <c r="F126" s="230" t="s">
        <v>169</v>
      </c>
      <c r="G126" s="231" t="s">
        <v>97</v>
      </c>
      <c r="H126" s="232">
        <v>5</v>
      </c>
      <c r="I126" s="233"/>
      <c r="J126" s="234">
        <f>ROUND(H126*I126,2)</f>
        <v>0</v>
      </c>
      <c r="K126" s="235"/>
      <c r="L126" s="228"/>
      <c r="M126" s="236"/>
      <c r="N126" s="237" t="s">
        <v>98</v>
      </c>
      <c r="O126" s="238"/>
      <c r="P126" s="238">
        <f>H126*O126</f>
        <v>0</v>
      </c>
      <c r="Q126" s="238">
        <v>0</v>
      </c>
      <c r="R126" s="238">
        <f>H126*Q126</f>
        <v>0</v>
      </c>
      <c r="S126" s="238">
        <v>0</v>
      </c>
      <c r="T126" s="239">
        <f>H126*S126</f>
        <v>0</v>
      </c>
      <c r="U126" s="240"/>
      <c r="AR126" s="13">
        <v>8</v>
      </c>
      <c r="AT126" s="13" t="s">
        <v>94</v>
      </c>
      <c r="AU126" s="13">
        <v>3</v>
      </c>
      <c r="AY126" s="13" t="s">
        <v>88</v>
      </c>
      <c r="BE126" s="13">
        <f>IF(N126="základní",J126,0)</f>
        <v>0</v>
      </c>
      <c r="BF126" s="13">
        <f>IF(N126="snížená",J126,0)</f>
        <v>0</v>
      </c>
      <c r="BG126" s="13">
        <f>IF(N126="zákl. přenesená",J126,0)</f>
        <v>0</v>
      </c>
      <c r="BH126" s="13">
        <f>IF(N126="sníž. přenesená",J126,0)</f>
        <v>0</v>
      </c>
      <c r="BI126" s="13">
        <f>IF(N126="nulová",J126,0)</f>
        <v>0</v>
      </c>
      <c r="BJ126" s="13">
        <v>1</v>
      </c>
    </row>
    <row r="127" s="14" customFormat="1" ht="19.5">
      <c r="B127" s="241"/>
      <c r="C127" s="242"/>
      <c r="D127" s="243" t="s">
        <v>99</v>
      </c>
      <c r="E127" s="244"/>
      <c r="F127" s="245" t="s">
        <v>170</v>
      </c>
      <c r="G127" s="246"/>
      <c r="H127" s="247"/>
      <c r="I127" s="248"/>
      <c r="J127" s="248"/>
      <c r="K127" s="249"/>
      <c r="L127" s="241"/>
      <c r="M127" s="250"/>
      <c r="N127" s="251"/>
      <c r="O127" s="252"/>
      <c r="P127" s="252"/>
      <c r="Q127" s="252"/>
      <c r="R127" s="252"/>
      <c r="S127" s="252"/>
      <c r="T127" s="253"/>
      <c r="U127" s="254"/>
      <c r="AT127" s="14" t="s">
        <v>99</v>
      </c>
      <c r="AU127" s="14">
        <v>0</v>
      </c>
      <c r="AY127" s="14" t="s">
        <v>88</v>
      </c>
      <c r="BJ127" s="14">
        <v>0</v>
      </c>
    </row>
    <row r="128" s="13" customFormat="1" ht="144">
      <c r="B128" s="228"/>
      <c r="C128" s="229" t="s">
        <v>171</v>
      </c>
      <c r="D128" s="229" t="s">
        <v>94</v>
      </c>
      <c r="E128" s="230" t="s">
        <v>172</v>
      </c>
      <c r="F128" s="230" t="s">
        <v>173</v>
      </c>
      <c r="G128" s="231" t="s">
        <v>97</v>
      </c>
      <c r="H128" s="232">
        <v>2</v>
      </c>
      <c r="I128" s="233"/>
      <c r="J128" s="234">
        <f>ROUND(H128*I128,2)</f>
        <v>0</v>
      </c>
      <c r="K128" s="235"/>
      <c r="L128" s="228"/>
      <c r="M128" s="236"/>
      <c r="N128" s="237" t="s">
        <v>98</v>
      </c>
      <c r="O128" s="238"/>
      <c r="P128" s="238">
        <f>H128*O128</f>
        <v>0</v>
      </c>
      <c r="Q128" s="238">
        <v>0</v>
      </c>
      <c r="R128" s="238">
        <f>H128*Q128</f>
        <v>0</v>
      </c>
      <c r="S128" s="238">
        <v>0</v>
      </c>
      <c r="T128" s="239">
        <f>H128*S128</f>
        <v>0</v>
      </c>
      <c r="U128" s="240"/>
      <c r="AR128" s="13">
        <v>8</v>
      </c>
      <c r="AT128" s="13" t="s">
        <v>94</v>
      </c>
      <c r="AU128" s="13">
        <v>3</v>
      </c>
      <c r="AY128" s="13" t="s">
        <v>88</v>
      </c>
      <c r="BE128" s="13">
        <f>IF(N128="základní",J128,0)</f>
        <v>0</v>
      </c>
      <c r="BF128" s="13">
        <f>IF(N128="snížená",J128,0)</f>
        <v>0</v>
      </c>
      <c r="BG128" s="13">
        <f>IF(N128="zákl. přenesená",J128,0)</f>
        <v>0</v>
      </c>
      <c r="BH128" s="13">
        <f>IF(N128="sníž. přenesená",J128,0)</f>
        <v>0</v>
      </c>
      <c r="BI128" s="13">
        <f>IF(N128="nulová",J128,0)</f>
        <v>0</v>
      </c>
      <c r="BJ128" s="13">
        <v>1</v>
      </c>
    </row>
    <row r="129" s="14" customFormat="1" ht="19.5">
      <c r="B129" s="241"/>
      <c r="C129" s="242"/>
      <c r="D129" s="243" t="s">
        <v>99</v>
      </c>
      <c r="E129" s="244"/>
      <c r="F129" s="245" t="s">
        <v>174</v>
      </c>
      <c r="G129" s="246"/>
      <c r="H129" s="247"/>
      <c r="I129" s="248"/>
      <c r="J129" s="248"/>
      <c r="K129" s="249"/>
      <c r="L129" s="241"/>
      <c r="M129" s="250"/>
      <c r="N129" s="251"/>
      <c r="O129" s="252"/>
      <c r="P129" s="252"/>
      <c r="Q129" s="252"/>
      <c r="R129" s="252"/>
      <c r="S129" s="252"/>
      <c r="T129" s="253"/>
      <c r="U129" s="254"/>
      <c r="AT129" s="14" t="s">
        <v>99</v>
      </c>
      <c r="AU129" s="14">
        <v>0</v>
      </c>
      <c r="AY129" s="14" t="s">
        <v>88</v>
      </c>
      <c r="BJ129" s="14">
        <v>0</v>
      </c>
    </row>
    <row r="130" s="13" customFormat="1" ht="24">
      <c r="B130" s="228"/>
      <c r="C130" s="229" t="s">
        <v>175</v>
      </c>
      <c r="D130" s="229" t="s">
        <v>94</v>
      </c>
      <c r="E130" s="230" t="s">
        <v>176</v>
      </c>
      <c r="F130" s="230" t="s">
        <v>177</v>
      </c>
      <c r="G130" s="231" t="s">
        <v>97</v>
      </c>
      <c r="H130" s="232">
        <v>1</v>
      </c>
      <c r="I130" s="233"/>
      <c r="J130" s="234">
        <f>ROUND(H130*I130,2)</f>
        <v>0</v>
      </c>
      <c r="K130" s="235"/>
      <c r="L130" s="228"/>
      <c r="M130" s="236"/>
      <c r="N130" s="237" t="s">
        <v>98</v>
      </c>
      <c r="O130" s="238"/>
      <c r="P130" s="238">
        <f>H130*O130</f>
        <v>0</v>
      </c>
      <c r="Q130" s="238">
        <v>0</v>
      </c>
      <c r="R130" s="238">
        <f>H130*Q130</f>
        <v>0</v>
      </c>
      <c r="S130" s="238">
        <v>0</v>
      </c>
      <c r="T130" s="239">
        <f>H130*S130</f>
        <v>0</v>
      </c>
      <c r="U130" s="240"/>
      <c r="AR130" s="13">
        <v>8</v>
      </c>
      <c r="AT130" s="13" t="s">
        <v>94</v>
      </c>
      <c r="AU130" s="13">
        <v>3</v>
      </c>
      <c r="AY130" s="13" t="s">
        <v>88</v>
      </c>
      <c r="BE130" s="13">
        <f>IF(N130="základní",J130,0)</f>
        <v>0</v>
      </c>
      <c r="BF130" s="13">
        <f>IF(N130="snížená",J130,0)</f>
        <v>0</v>
      </c>
      <c r="BG130" s="13">
        <f>IF(N130="zákl. přenesená",J130,0)</f>
        <v>0</v>
      </c>
      <c r="BH130" s="13">
        <f>IF(N130="sníž. přenesená",J130,0)</f>
        <v>0</v>
      </c>
      <c r="BI130" s="13">
        <f>IF(N130="nulová",J130,0)</f>
        <v>0</v>
      </c>
      <c r="BJ130" s="13">
        <v>1</v>
      </c>
    </row>
    <row r="131" s="14" customFormat="1" ht="19.5">
      <c r="B131" s="241"/>
      <c r="C131" s="242"/>
      <c r="D131" s="243" t="s">
        <v>99</v>
      </c>
      <c r="E131" s="244"/>
      <c r="F131" s="245" t="s">
        <v>178</v>
      </c>
      <c r="G131" s="246"/>
      <c r="H131" s="247"/>
      <c r="I131" s="248"/>
      <c r="J131" s="248"/>
      <c r="K131" s="249"/>
      <c r="L131" s="241"/>
      <c r="M131" s="250"/>
      <c r="N131" s="251"/>
      <c r="O131" s="252"/>
      <c r="P131" s="252"/>
      <c r="Q131" s="252"/>
      <c r="R131" s="252"/>
      <c r="S131" s="252"/>
      <c r="T131" s="253"/>
      <c r="U131" s="254"/>
      <c r="AT131" s="14" t="s">
        <v>99</v>
      </c>
      <c r="AU131" s="14">
        <v>0</v>
      </c>
      <c r="AY131" s="14" t="s">
        <v>88</v>
      </c>
      <c r="BJ131" s="14">
        <v>0</v>
      </c>
    </row>
    <row r="132" s="13" customFormat="1" ht="36">
      <c r="B132" s="228"/>
      <c r="C132" s="229" t="s">
        <v>179</v>
      </c>
      <c r="D132" s="229" t="s">
        <v>94</v>
      </c>
      <c r="E132" s="230" t="s">
        <v>180</v>
      </c>
      <c r="F132" s="230" t="s">
        <v>181</v>
      </c>
      <c r="G132" s="231" t="s">
        <v>97</v>
      </c>
      <c r="H132" s="232">
        <v>1</v>
      </c>
      <c r="I132" s="233"/>
      <c r="J132" s="234">
        <f>ROUND(H132*I132,2)</f>
        <v>0</v>
      </c>
      <c r="K132" s="235"/>
      <c r="L132" s="228"/>
      <c r="M132" s="236"/>
      <c r="N132" s="237" t="s">
        <v>98</v>
      </c>
      <c r="O132" s="238"/>
      <c r="P132" s="238">
        <f>H132*O132</f>
        <v>0</v>
      </c>
      <c r="Q132" s="238">
        <v>0</v>
      </c>
      <c r="R132" s="238">
        <f>H132*Q132</f>
        <v>0</v>
      </c>
      <c r="S132" s="238">
        <v>0</v>
      </c>
      <c r="T132" s="239">
        <f>H132*S132</f>
        <v>0</v>
      </c>
      <c r="U132" s="240"/>
      <c r="AR132" s="13">
        <v>8</v>
      </c>
      <c r="AT132" s="13" t="s">
        <v>94</v>
      </c>
      <c r="AU132" s="13">
        <v>3</v>
      </c>
      <c r="AY132" s="13" t="s">
        <v>88</v>
      </c>
      <c r="BE132" s="13">
        <f>IF(N132="základní",J132,0)</f>
        <v>0</v>
      </c>
      <c r="BF132" s="13">
        <f>IF(N132="snížená",J132,0)</f>
        <v>0</v>
      </c>
      <c r="BG132" s="13">
        <f>IF(N132="zákl. přenesená",J132,0)</f>
        <v>0</v>
      </c>
      <c r="BH132" s="13">
        <f>IF(N132="sníž. přenesená",J132,0)</f>
        <v>0</v>
      </c>
      <c r="BI132" s="13">
        <f>IF(N132="nulová",J132,0)</f>
        <v>0</v>
      </c>
      <c r="BJ132" s="13">
        <v>1</v>
      </c>
    </row>
    <row r="133" s="14" customFormat="1" ht="19.5">
      <c r="B133" s="241"/>
      <c r="C133" s="242"/>
      <c r="D133" s="243" t="s">
        <v>99</v>
      </c>
      <c r="E133" s="244"/>
      <c r="F133" s="245" t="s">
        <v>182</v>
      </c>
      <c r="G133" s="246"/>
      <c r="H133" s="247"/>
      <c r="I133" s="248"/>
      <c r="J133" s="248"/>
      <c r="K133" s="249"/>
      <c r="L133" s="241"/>
      <c r="M133" s="250"/>
      <c r="N133" s="251"/>
      <c r="O133" s="252"/>
      <c r="P133" s="252"/>
      <c r="Q133" s="252"/>
      <c r="R133" s="252"/>
      <c r="S133" s="252"/>
      <c r="T133" s="253"/>
      <c r="U133" s="254"/>
      <c r="AT133" s="14" t="s">
        <v>99</v>
      </c>
      <c r="AU133" s="14">
        <v>0</v>
      </c>
      <c r="AY133" s="14" t="s">
        <v>88</v>
      </c>
      <c r="BJ133" s="14">
        <v>0</v>
      </c>
    </row>
    <row r="134" s="13" customFormat="1" ht="108">
      <c r="B134" s="228"/>
      <c r="C134" s="229" t="s">
        <v>183</v>
      </c>
      <c r="D134" s="229" t="s">
        <v>94</v>
      </c>
      <c r="E134" s="230" t="s">
        <v>184</v>
      </c>
      <c r="F134" s="230" t="s">
        <v>185</v>
      </c>
      <c r="G134" s="231" t="s">
        <v>97</v>
      </c>
      <c r="H134" s="232">
        <v>3</v>
      </c>
      <c r="I134" s="233"/>
      <c r="J134" s="234">
        <f>ROUND(H134*I134,2)</f>
        <v>0</v>
      </c>
      <c r="K134" s="235"/>
      <c r="L134" s="228"/>
      <c r="M134" s="236"/>
      <c r="N134" s="237" t="s">
        <v>98</v>
      </c>
      <c r="O134" s="238"/>
      <c r="P134" s="238">
        <f>H134*O134</f>
        <v>0</v>
      </c>
      <c r="Q134" s="238">
        <v>0</v>
      </c>
      <c r="R134" s="238">
        <f>H134*Q134</f>
        <v>0</v>
      </c>
      <c r="S134" s="238">
        <v>0</v>
      </c>
      <c r="T134" s="239">
        <f>H134*S134</f>
        <v>0</v>
      </c>
      <c r="U134" s="240"/>
      <c r="AR134" s="13">
        <v>8</v>
      </c>
      <c r="AT134" s="13" t="s">
        <v>94</v>
      </c>
      <c r="AU134" s="13">
        <v>3</v>
      </c>
      <c r="AY134" s="13" t="s">
        <v>88</v>
      </c>
      <c r="BE134" s="13">
        <f>IF(N134="základní",J134,0)</f>
        <v>0</v>
      </c>
      <c r="BF134" s="13">
        <f>IF(N134="snížená",J134,0)</f>
        <v>0</v>
      </c>
      <c r="BG134" s="13">
        <f>IF(N134="zákl. přenesená",J134,0)</f>
        <v>0</v>
      </c>
      <c r="BH134" s="13">
        <f>IF(N134="sníž. přenesená",J134,0)</f>
        <v>0</v>
      </c>
      <c r="BI134" s="13">
        <f>IF(N134="nulová",J134,0)</f>
        <v>0</v>
      </c>
      <c r="BJ134" s="13">
        <v>1</v>
      </c>
    </row>
    <row r="135" s="14" customFormat="1" ht="19.5">
      <c r="B135" s="241"/>
      <c r="C135" s="242"/>
      <c r="D135" s="243" t="s">
        <v>99</v>
      </c>
      <c r="E135" s="244"/>
      <c r="F135" s="245" t="s">
        <v>186</v>
      </c>
      <c r="G135" s="246"/>
      <c r="H135" s="247"/>
      <c r="I135" s="248"/>
      <c r="J135" s="248"/>
      <c r="K135" s="249"/>
      <c r="L135" s="241"/>
      <c r="M135" s="250"/>
      <c r="N135" s="251"/>
      <c r="O135" s="252"/>
      <c r="P135" s="252"/>
      <c r="Q135" s="252"/>
      <c r="R135" s="252"/>
      <c r="S135" s="252"/>
      <c r="T135" s="253"/>
      <c r="U135" s="254"/>
      <c r="AT135" s="14" t="s">
        <v>99</v>
      </c>
      <c r="AU135" s="14">
        <v>0</v>
      </c>
      <c r="AY135" s="14" t="s">
        <v>88</v>
      </c>
      <c r="BJ135" s="14">
        <v>0</v>
      </c>
    </row>
    <row r="136" s="13" customFormat="1" ht="48">
      <c r="B136" s="228"/>
      <c r="C136" s="229" t="s">
        <v>187</v>
      </c>
      <c r="D136" s="229" t="s">
        <v>94</v>
      </c>
      <c r="E136" s="230" t="s">
        <v>188</v>
      </c>
      <c r="F136" s="230" t="s">
        <v>189</v>
      </c>
      <c r="G136" s="231" t="s">
        <v>97</v>
      </c>
      <c r="H136" s="232">
        <v>3</v>
      </c>
      <c r="I136" s="233"/>
      <c r="J136" s="234">
        <f>ROUND(H136*I136,2)</f>
        <v>0</v>
      </c>
      <c r="K136" s="235"/>
      <c r="L136" s="228"/>
      <c r="M136" s="236"/>
      <c r="N136" s="237" t="s">
        <v>98</v>
      </c>
      <c r="O136" s="238"/>
      <c r="P136" s="238">
        <f>H136*O136</f>
        <v>0</v>
      </c>
      <c r="Q136" s="238">
        <v>0</v>
      </c>
      <c r="R136" s="238">
        <f>H136*Q136</f>
        <v>0</v>
      </c>
      <c r="S136" s="238">
        <v>0</v>
      </c>
      <c r="T136" s="239">
        <f>H136*S136</f>
        <v>0</v>
      </c>
      <c r="U136" s="240"/>
      <c r="AR136" s="13">
        <v>8</v>
      </c>
      <c r="AT136" s="13" t="s">
        <v>94</v>
      </c>
      <c r="AU136" s="13">
        <v>3</v>
      </c>
      <c r="AY136" s="13" t="s">
        <v>88</v>
      </c>
      <c r="BE136" s="13">
        <f>IF(N136="základní",J136,0)</f>
        <v>0</v>
      </c>
      <c r="BF136" s="13">
        <f>IF(N136="snížená",J136,0)</f>
        <v>0</v>
      </c>
      <c r="BG136" s="13">
        <f>IF(N136="zákl. přenesená",J136,0)</f>
        <v>0</v>
      </c>
      <c r="BH136" s="13">
        <f>IF(N136="sníž. přenesená",J136,0)</f>
        <v>0</v>
      </c>
      <c r="BI136" s="13">
        <f>IF(N136="nulová",J136,0)</f>
        <v>0</v>
      </c>
      <c r="BJ136" s="13">
        <v>1</v>
      </c>
    </row>
    <row r="137" s="14" customFormat="1" ht="19.5">
      <c r="B137" s="241"/>
      <c r="C137" s="242"/>
      <c r="D137" s="243" t="s">
        <v>99</v>
      </c>
      <c r="E137" s="244"/>
      <c r="F137" s="245" t="s">
        <v>190</v>
      </c>
      <c r="G137" s="246"/>
      <c r="H137" s="247"/>
      <c r="I137" s="248"/>
      <c r="J137" s="248"/>
      <c r="K137" s="249"/>
      <c r="L137" s="241"/>
      <c r="M137" s="250"/>
      <c r="N137" s="251"/>
      <c r="O137" s="252"/>
      <c r="P137" s="252"/>
      <c r="Q137" s="252"/>
      <c r="R137" s="252"/>
      <c r="S137" s="252"/>
      <c r="T137" s="253"/>
      <c r="U137" s="254"/>
      <c r="AT137" s="14" t="s">
        <v>99</v>
      </c>
      <c r="AU137" s="14">
        <v>0</v>
      </c>
      <c r="AY137" s="14" t="s">
        <v>88</v>
      </c>
      <c r="BJ137" s="14">
        <v>0</v>
      </c>
    </row>
    <row r="138" s="13" customFormat="1" ht="36">
      <c r="B138" s="228"/>
      <c r="C138" s="229" t="s">
        <v>191</v>
      </c>
      <c r="D138" s="229" t="s">
        <v>94</v>
      </c>
      <c r="E138" s="230" t="s">
        <v>192</v>
      </c>
      <c r="F138" s="230" t="s">
        <v>193</v>
      </c>
      <c r="G138" s="231" t="s">
        <v>97</v>
      </c>
      <c r="H138" s="232">
        <v>1</v>
      </c>
      <c r="I138" s="233"/>
      <c r="J138" s="234">
        <f>ROUND(H138*I138,2)</f>
        <v>0</v>
      </c>
      <c r="K138" s="235"/>
      <c r="L138" s="228"/>
      <c r="M138" s="236"/>
      <c r="N138" s="237" t="s">
        <v>98</v>
      </c>
      <c r="O138" s="238"/>
      <c r="P138" s="238">
        <f>H138*O138</f>
        <v>0</v>
      </c>
      <c r="Q138" s="238">
        <v>0</v>
      </c>
      <c r="R138" s="238">
        <f>H138*Q138</f>
        <v>0</v>
      </c>
      <c r="S138" s="238">
        <v>0</v>
      </c>
      <c r="T138" s="239">
        <f>H138*S138</f>
        <v>0</v>
      </c>
      <c r="U138" s="240"/>
      <c r="AR138" s="13">
        <v>8</v>
      </c>
      <c r="AT138" s="13" t="s">
        <v>94</v>
      </c>
      <c r="AU138" s="13">
        <v>3</v>
      </c>
      <c r="AY138" s="13" t="s">
        <v>88</v>
      </c>
      <c r="BE138" s="13">
        <f>IF(N138="základní",J138,0)</f>
        <v>0</v>
      </c>
      <c r="BF138" s="13">
        <f>IF(N138="snížená",J138,0)</f>
        <v>0</v>
      </c>
      <c r="BG138" s="13">
        <f>IF(N138="zákl. přenesená",J138,0)</f>
        <v>0</v>
      </c>
      <c r="BH138" s="13">
        <f>IF(N138="sníž. přenesená",J138,0)</f>
        <v>0</v>
      </c>
      <c r="BI138" s="13">
        <f>IF(N138="nulová",J138,0)</f>
        <v>0</v>
      </c>
      <c r="BJ138" s="13">
        <v>1</v>
      </c>
    </row>
    <row r="139" s="14" customFormat="1" ht="19.5">
      <c r="B139" s="241"/>
      <c r="C139" s="242"/>
      <c r="D139" s="243" t="s">
        <v>99</v>
      </c>
      <c r="E139" s="244"/>
      <c r="F139" s="245" t="s">
        <v>194</v>
      </c>
      <c r="G139" s="246"/>
      <c r="H139" s="247"/>
      <c r="I139" s="248"/>
      <c r="J139" s="248"/>
      <c r="K139" s="249"/>
      <c r="L139" s="241"/>
      <c r="M139" s="250"/>
      <c r="N139" s="251"/>
      <c r="O139" s="252"/>
      <c r="P139" s="252"/>
      <c r="Q139" s="252"/>
      <c r="R139" s="252"/>
      <c r="S139" s="252"/>
      <c r="T139" s="253"/>
      <c r="U139" s="254"/>
      <c r="AT139" s="14" t="s">
        <v>99</v>
      </c>
      <c r="AU139" s="14">
        <v>0</v>
      </c>
      <c r="AY139" s="14" t="s">
        <v>88</v>
      </c>
      <c r="BJ139" s="14">
        <v>0</v>
      </c>
    </row>
    <row r="140" s="13" customFormat="1" ht="36">
      <c r="B140" s="228"/>
      <c r="C140" s="229" t="s">
        <v>195</v>
      </c>
      <c r="D140" s="229" t="s">
        <v>94</v>
      </c>
      <c r="E140" s="230" t="s">
        <v>196</v>
      </c>
      <c r="F140" s="230" t="s">
        <v>197</v>
      </c>
      <c r="G140" s="231" t="s">
        <v>97</v>
      </c>
      <c r="H140" s="232">
        <v>2</v>
      </c>
      <c r="I140" s="233"/>
      <c r="J140" s="234">
        <f>ROUND(H140*I140,2)</f>
        <v>0</v>
      </c>
      <c r="K140" s="235"/>
      <c r="L140" s="228"/>
      <c r="M140" s="236"/>
      <c r="N140" s="237" t="s">
        <v>98</v>
      </c>
      <c r="O140" s="238"/>
      <c r="P140" s="238">
        <f>H140*O140</f>
        <v>0</v>
      </c>
      <c r="Q140" s="238">
        <v>0</v>
      </c>
      <c r="R140" s="238">
        <f>H140*Q140</f>
        <v>0</v>
      </c>
      <c r="S140" s="238">
        <v>0</v>
      </c>
      <c r="T140" s="239">
        <f>H140*S140</f>
        <v>0</v>
      </c>
      <c r="U140" s="240"/>
      <c r="AR140" s="13">
        <v>8</v>
      </c>
      <c r="AT140" s="13" t="s">
        <v>94</v>
      </c>
      <c r="AU140" s="13">
        <v>3</v>
      </c>
      <c r="AY140" s="13" t="s">
        <v>88</v>
      </c>
      <c r="BE140" s="13">
        <f>IF(N140="základní",J140,0)</f>
        <v>0</v>
      </c>
      <c r="BF140" s="13">
        <f>IF(N140="snížená",J140,0)</f>
        <v>0</v>
      </c>
      <c r="BG140" s="13">
        <f>IF(N140="zákl. přenesená",J140,0)</f>
        <v>0</v>
      </c>
      <c r="BH140" s="13">
        <f>IF(N140="sníž. přenesená",J140,0)</f>
        <v>0</v>
      </c>
      <c r="BI140" s="13">
        <f>IF(N140="nulová",J140,0)</f>
        <v>0</v>
      </c>
      <c r="BJ140" s="13">
        <v>1</v>
      </c>
    </row>
    <row r="141" s="14" customFormat="1" ht="19.5">
      <c r="B141" s="241"/>
      <c r="C141" s="242"/>
      <c r="D141" s="243" t="s">
        <v>99</v>
      </c>
      <c r="E141" s="244"/>
      <c r="F141" s="245" t="s">
        <v>194</v>
      </c>
      <c r="G141" s="246"/>
      <c r="H141" s="247"/>
      <c r="I141" s="248"/>
      <c r="J141" s="248"/>
      <c r="K141" s="249"/>
      <c r="L141" s="241"/>
      <c r="M141" s="250"/>
      <c r="N141" s="251"/>
      <c r="O141" s="252"/>
      <c r="P141" s="252"/>
      <c r="Q141" s="252"/>
      <c r="R141" s="252"/>
      <c r="S141" s="252"/>
      <c r="T141" s="253"/>
      <c r="U141" s="254"/>
      <c r="AT141" s="14" t="s">
        <v>99</v>
      </c>
      <c r="AU141" s="14">
        <v>0</v>
      </c>
      <c r="AY141" s="14" t="s">
        <v>88</v>
      </c>
      <c r="BJ141" s="14">
        <v>0</v>
      </c>
    </row>
    <row r="142" s="13" customFormat="1" ht="180">
      <c r="B142" s="228"/>
      <c r="C142" s="229" t="s">
        <v>198</v>
      </c>
      <c r="D142" s="229" t="s">
        <v>94</v>
      </c>
      <c r="E142" s="230" t="s">
        <v>199</v>
      </c>
      <c r="F142" s="230" t="s">
        <v>200</v>
      </c>
      <c r="G142" s="231" t="s">
        <v>97</v>
      </c>
      <c r="H142" s="232">
        <v>15</v>
      </c>
      <c r="I142" s="233"/>
      <c r="J142" s="234">
        <f>ROUND(H142*I142,2)</f>
        <v>0</v>
      </c>
      <c r="K142" s="235"/>
      <c r="L142" s="228"/>
      <c r="M142" s="236"/>
      <c r="N142" s="237" t="s">
        <v>98</v>
      </c>
      <c r="O142" s="238"/>
      <c r="P142" s="238">
        <f>H142*O142</f>
        <v>0</v>
      </c>
      <c r="Q142" s="238">
        <v>0</v>
      </c>
      <c r="R142" s="238">
        <f>H142*Q142</f>
        <v>0</v>
      </c>
      <c r="S142" s="238">
        <v>0</v>
      </c>
      <c r="T142" s="239">
        <f>H142*S142</f>
        <v>0</v>
      </c>
      <c r="U142" s="240"/>
      <c r="AR142" s="13">
        <v>8</v>
      </c>
      <c r="AT142" s="13" t="s">
        <v>94</v>
      </c>
      <c r="AU142" s="13">
        <v>3</v>
      </c>
      <c r="AY142" s="13" t="s">
        <v>88</v>
      </c>
      <c r="BE142" s="13">
        <f>IF(N142="základní",J142,0)</f>
        <v>0</v>
      </c>
      <c r="BF142" s="13">
        <f>IF(N142="snížená",J142,0)</f>
        <v>0</v>
      </c>
      <c r="BG142" s="13">
        <f>IF(N142="zákl. přenesená",J142,0)</f>
        <v>0</v>
      </c>
      <c r="BH142" s="13">
        <f>IF(N142="sníž. přenesená",J142,0)</f>
        <v>0</v>
      </c>
      <c r="BI142" s="13">
        <f>IF(N142="nulová",J142,0)</f>
        <v>0</v>
      </c>
      <c r="BJ142" s="13">
        <v>1</v>
      </c>
    </row>
    <row r="143" s="14" customFormat="1" ht="19.5">
      <c r="B143" s="241"/>
      <c r="C143" s="242"/>
      <c r="D143" s="243" t="s">
        <v>99</v>
      </c>
      <c r="E143" s="244"/>
      <c r="F143" s="245" t="s">
        <v>201</v>
      </c>
      <c r="G143" s="246"/>
      <c r="H143" s="247"/>
      <c r="I143" s="248"/>
      <c r="J143" s="248"/>
      <c r="K143" s="249"/>
      <c r="L143" s="241"/>
      <c r="M143" s="250"/>
      <c r="N143" s="251"/>
      <c r="O143" s="252"/>
      <c r="P143" s="252"/>
      <c r="Q143" s="252"/>
      <c r="R143" s="252"/>
      <c r="S143" s="252"/>
      <c r="T143" s="253"/>
      <c r="U143" s="254"/>
      <c r="AT143" s="14" t="s">
        <v>99</v>
      </c>
      <c r="AU143" s="14">
        <v>0</v>
      </c>
      <c r="AY143" s="14" t="s">
        <v>88</v>
      </c>
      <c r="BJ143" s="14">
        <v>0</v>
      </c>
    </row>
    <row r="144" s="13" customFormat="1" ht="48">
      <c r="B144" s="228"/>
      <c r="C144" s="229" t="s">
        <v>202</v>
      </c>
      <c r="D144" s="229" t="s">
        <v>94</v>
      </c>
      <c r="E144" s="230" t="s">
        <v>203</v>
      </c>
      <c r="F144" s="230" t="s">
        <v>204</v>
      </c>
      <c r="G144" s="231" t="s">
        <v>97</v>
      </c>
      <c r="H144" s="232">
        <v>5</v>
      </c>
      <c r="I144" s="233"/>
      <c r="J144" s="234">
        <f>ROUND(H144*I144,2)</f>
        <v>0</v>
      </c>
      <c r="K144" s="235"/>
      <c r="L144" s="228"/>
      <c r="M144" s="236"/>
      <c r="N144" s="237" t="s">
        <v>98</v>
      </c>
      <c r="O144" s="238"/>
      <c r="P144" s="238">
        <f>H144*O144</f>
        <v>0</v>
      </c>
      <c r="Q144" s="238">
        <v>0</v>
      </c>
      <c r="R144" s="238">
        <f>H144*Q144</f>
        <v>0</v>
      </c>
      <c r="S144" s="238">
        <v>0</v>
      </c>
      <c r="T144" s="239">
        <f>H144*S144</f>
        <v>0</v>
      </c>
      <c r="U144" s="240"/>
      <c r="AR144" s="13">
        <v>8</v>
      </c>
      <c r="AT144" s="13" t="s">
        <v>94</v>
      </c>
      <c r="AU144" s="13">
        <v>3</v>
      </c>
      <c r="AY144" s="13" t="s">
        <v>88</v>
      </c>
      <c r="BE144" s="13">
        <f>IF(N144="základní",J144,0)</f>
        <v>0</v>
      </c>
      <c r="BF144" s="13">
        <f>IF(N144="snížená",J144,0)</f>
        <v>0</v>
      </c>
      <c r="BG144" s="13">
        <f>IF(N144="zákl. přenesená",J144,0)</f>
        <v>0</v>
      </c>
      <c r="BH144" s="13">
        <f>IF(N144="sníž. přenesená",J144,0)</f>
        <v>0</v>
      </c>
      <c r="BI144" s="13">
        <f>IF(N144="nulová",J144,0)</f>
        <v>0</v>
      </c>
      <c r="BJ144" s="13">
        <v>1</v>
      </c>
    </row>
    <row r="145" s="14" customFormat="1" ht="19.5">
      <c r="B145" s="241"/>
      <c r="C145" s="242"/>
      <c r="D145" s="243" t="s">
        <v>99</v>
      </c>
      <c r="E145" s="244"/>
      <c r="F145" s="245" t="s">
        <v>205</v>
      </c>
      <c r="G145" s="246"/>
      <c r="H145" s="247"/>
      <c r="I145" s="248"/>
      <c r="J145" s="248"/>
      <c r="K145" s="249"/>
      <c r="L145" s="241"/>
      <c r="M145" s="250"/>
      <c r="N145" s="251"/>
      <c r="O145" s="252"/>
      <c r="P145" s="252"/>
      <c r="Q145" s="252"/>
      <c r="R145" s="252"/>
      <c r="S145" s="252"/>
      <c r="T145" s="253"/>
      <c r="U145" s="254"/>
      <c r="AT145" s="14" t="s">
        <v>99</v>
      </c>
      <c r="AU145" s="14">
        <v>0</v>
      </c>
      <c r="AY145" s="14" t="s">
        <v>88</v>
      </c>
      <c r="BJ145" s="14">
        <v>0</v>
      </c>
    </row>
    <row r="146" s="13" customFormat="1" ht="24">
      <c r="B146" s="228"/>
      <c r="C146" s="229" t="s">
        <v>206</v>
      </c>
      <c r="D146" s="229" t="s">
        <v>94</v>
      </c>
      <c r="E146" s="230" t="s">
        <v>207</v>
      </c>
      <c r="F146" s="230" t="s">
        <v>208</v>
      </c>
      <c r="G146" s="231" t="s">
        <v>97</v>
      </c>
      <c r="H146" s="232">
        <v>5</v>
      </c>
      <c r="I146" s="233"/>
      <c r="J146" s="234">
        <f>ROUND(H146*I146,2)</f>
        <v>0</v>
      </c>
      <c r="K146" s="235"/>
      <c r="L146" s="228"/>
      <c r="M146" s="236"/>
      <c r="N146" s="237" t="s">
        <v>98</v>
      </c>
      <c r="O146" s="238"/>
      <c r="P146" s="238">
        <f>H146*O146</f>
        <v>0</v>
      </c>
      <c r="Q146" s="238">
        <v>0</v>
      </c>
      <c r="R146" s="238">
        <f>H146*Q146</f>
        <v>0</v>
      </c>
      <c r="S146" s="238">
        <v>0</v>
      </c>
      <c r="T146" s="239">
        <f>H146*S146</f>
        <v>0</v>
      </c>
      <c r="U146" s="240"/>
      <c r="AR146" s="13">
        <v>8</v>
      </c>
      <c r="AT146" s="13" t="s">
        <v>94</v>
      </c>
      <c r="AU146" s="13">
        <v>3</v>
      </c>
      <c r="AY146" s="13" t="s">
        <v>88</v>
      </c>
      <c r="BE146" s="13">
        <f>IF(N146="základní",J146,0)</f>
        <v>0</v>
      </c>
      <c r="BF146" s="13">
        <f>IF(N146="snížená",J146,0)</f>
        <v>0</v>
      </c>
      <c r="BG146" s="13">
        <f>IF(N146="zákl. přenesená",J146,0)</f>
        <v>0</v>
      </c>
      <c r="BH146" s="13">
        <f>IF(N146="sníž. přenesená",J146,0)</f>
        <v>0</v>
      </c>
      <c r="BI146" s="13">
        <f>IF(N146="nulová",J146,0)</f>
        <v>0</v>
      </c>
      <c r="BJ146" s="13">
        <v>1</v>
      </c>
    </row>
    <row r="147" s="14" customFormat="1" ht="19.5">
      <c r="B147" s="241"/>
      <c r="C147" s="242"/>
      <c r="D147" s="243" t="s">
        <v>99</v>
      </c>
      <c r="E147" s="244"/>
      <c r="F147" s="245" t="s">
        <v>209</v>
      </c>
      <c r="G147" s="246"/>
      <c r="H147" s="247"/>
      <c r="I147" s="248"/>
      <c r="J147" s="248"/>
      <c r="K147" s="249"/>
      <c r="L147" s="241"/>
      <c r="M147" s="250"/>
      <c r="N147" s="251"/>
      <c r="O147" s="252"/>
      <c r="P147" s="252"/>
      <c r="Q147" s="252"/>
      <c r="R147" s="252"/>
      <c r="S147" s="252"/>
      <c r="T147" s="253"/>
      <c r="U147" s="254"/>
      <c r="AT147" s="14" t="s">
        <v>99</v>
      </c>
      <c r="AU147" s="14">
        <v>0</v>
      </c>
      <c r="AY147" s="14" t="s">
        <v>88</v>
      </c>
      <c r="BJ147" s="14">
        <v>0</v>
      </c>
    </row>
    <row r="148" s="13" customFormat="1" ht="60">
      <c r="B148" s="228"/>
      <c r="C148" s="229" t="s">
        <v>210</v>
      </c>
      <c r="D148" s="229" t="s">
        <v>94</v>
      </c>
      <c r="E148" s="230" t="s">
        <v>211</v>
      </c>
      <c r="F148" s="230" t="s">
        <v>212</v>
      </c>
      <c r="G148" s="231" t="s">
        <v>97</v>
      </c>
      <c r="H148" s="232">
        <v>3</v>
      </c>
      <c r="I148" s="233"/>
      <c r="J148" s="234">
        <f>ROUND(H148*I148,2)</f>
        <v>0</v>
      </c>
      <c r="K148" s="235"/>
      <c r="L148" s="228"/>
      <c r="M148" s="236"/>
      <c r="N148" s="237" t="s">
        <v>98</v>
      </c>
      <c r="O148" s="238"/>
      <c r="P148" s="238">
        <f>H148*O148</f>
        <v>0</v>
      </c>
      <c r="Q148" s="238">
        <v>0</v>
      </c>
      <c r="R148" s="238">
        <f>H148*Q148</f>
        <v>0</v>
      </c>
      <c r="S148" s="238">
        <v>0</v>
      </c>
      <c r="T148" s="239">
        <f>H148*S148</f>
        <v>0</v>
      </c>
      <c r="U148" s="240"/>
      <c r="AR148" s="13">
        <v>8</v>
      </c>
      <c r="AT148" s="13" t="s">
        <v>94</v>
      </c>
      <c r="AU148" s="13">
        <v>3</v>
      </c>
      <c r="AY148" s="13" t="s">
        <v>88</v>
      </c>
      <c r="BE148" s="13">
        <f>IF(N148="základní",J148,0)</f>
        <v>0</v>
      </c>
      <c r="BF148" s="13">
        <f>IF(N148="snížená",J148,0)</f>
        <v>0</v>
      </c>
      <c r="BG148" s="13">
        <f>IF(N148="zákl. přenesená",J148,0)</f>
        <v>0</v>
      </c>
      <c r="BH148" s="13">
        <f>IF(N148="sníž. přenesená",J148,0)</f>
        <v>0</v>
      </c>
      <c r="BI148" s="13">
        <f>IF(N148="nulová",J148,0)</f>
        <v>0</v>
      </c>
      <c r="BJ148" s="13">
        <v>1</v>
      </c>
    </row>
    <row r="149" s="14" customFormat="1" ht="19.5">
      <c r="B149" s="241"/>
      <c r="C149" s="242"/>
      <c r="D149" s="243" t="s">
        <v>99</v>
      </c>
      <c r="E149" s="244"/>
      <c r="F149" s="245" t="s">
        <v>213</v>
      </c>
      <c r="G149" s="246"/>
      <c r="H149" s="247"/>
      <c r="I149" s="248"/>
      <c r="J149" s="248"/>
      <c r="K149" s="249"/>
      <c r="L149" s="241"/>
      <c r="M149" s="250"/>
      <c r="N149" s="251"/>
      <c r="O149" s="252"/>
      <c r="P149" s="252"/>
      <c r="Q149" s="252"/>
      <c r="R149" s="252"/>
      <c r="S149" s="252"/>
      <c r="T149" s="253"/>
      <c r="U149" s="254"/>
      <c r="AT149" s="14" t="s">
        <v>99</v>
      </c>
      <c r="AU149" s="14">
        <v>0</v>
      </c>
      <c r="AY149" s="14" t="s">
        <v>88</v>
      </c>
      <c r="BJ149" s="14">
        <v>0</v>
      </c>
    </row>
    <row r="150" s="13" customFormat="1" ht="144">
      <c r="B150" s="228"/>
      <c r="C150" s="229" t="s">
        <v>214</v>
      </c>
      <c r="D150" s="229" t="s">
        <v>94</v>
      </c>
      <c r="E150" s="230" t="s">
        <v>215</v>
      </c>
      <c r="F150" s="230" t="s">
        <v>216</v>
      </c>
      <c r="G150" s="231" t="s">
        <v>97</v>
      </c>
      <c r="H150" s="232">
        <v>3</v>
      </c>
      <c r="I150" s="233"/>
      <c r="J150" s="234">
        <f>ROUND(H150*I150,2)</f>
        <v>0</v>
      </c>
      <c r="K150" s="235"/>
      <c r="L150" s="228"/>
      <c r="M150" s="236"/>
      <c r="N150" s="237" t="s">
        <v>98</v>
      </c>
      <c r="O150" s="238"/>
      <c r="P150" s="238">
        <f>H150*O150</f>
        <v>0</v>
      </c>
      <c r="Q150" s="238">
        <v>0</v>
      </c>
      <c r="R150" s="238">
        <f>H150*Q150</f>
        <v>0</v>
      </c>
      <c r="S150" s="238">
        <v>0</v>
      </c>
      <c r="T150" s="239">
        <f>H150*S150</f>
        <v>0</v>
      </c>
      <c r="U150" s="240"/>
      <c r="AR150" s="13">
        <v>8</v>
      </c>
      <c r="AT150" s="13" t="s">
        <v>94</v>
      </c>
      <c r="AU150" s="13">
        <v>3</v>
      </c>
      <c r="AY150" s="13" t="s">
        <v>88</v>
      </c>
      <c r="BE150" s="13">
        <f>IF(N150="základní",J150,0)</f>
        <v>0</v>
      </c>
      <c r="BF150" s="13">
        <f>IF(N150="snížená",J150,0)</f>
        <v>0</v>
      </c>
      <c r="BG150" s="13">
        <f>IF(N150="zákl. přenesená",J150,0)</f>
        <v>0</v>
      </c>
      <c r="BH150" s="13">
        <f>IF(N150="sníž. přenesená",J150,0)</f>
        <v>0</v>
      </c>
      <c r="BI150" s="13">
        <f>IF(N150="nulová",J150,0)</f>
        <v>0</v>
      </c>
      <c r="BJ150" s="13">
        <v>1</v>
      </c>
    </row>
    <row r="151" s="14" customFormat="1" ht="19.5">
      <c r="B151" s="241"/>
      <c r="C151" s="242"/>
      <c r="D151" s="243" t="s">
        <v>99</v>
      </c>
      <c r="E151" s="244"/>
      <c r="F151" s="245" t="s">
        <v>217</v>
      </c>
      <c r="G151" s="246"/>
      <c r="H151" s="247"/>
      <c r="I151" s="248"/>
      <c r="J151" s="248"/>
      <c r="K151" s="249"/>
      <c r="L151" s="241"/>
      <c r="M151" s="250"/>
      <c r="N151" s="251"/>
      <c r="O151" s="252"/>
      <c r="P151" s="252"/>
      <c r="Q151" s="252"/>
      <c r="R151" s="252"/>
      <c r="S151" s="252"/>
      <c r="T151" s="253"/>
      <c r="U151" s="254"/>
      <c r="AT151" s="14" t="s">
        <v>99</v>
      </c>
      <c r="AU151" s="14">
        <v>0</v>
      </c>
      <c r="AY151" s="14" t="s">
        <v>88</v>
      </c>
      <c r="BJ151" s="14">
        <v>0</v>
      </c>
    </row>
    <row r="152" s="13" customFormat="1" ht="144">
      <c r="B152" s="228"/>
      <c r="C152" s="229" t="s">
        <v>218</v>
      </c>
      <c r="D152" s="229" t="s">
        <v>94</v>
      </c>
      <c r="E152" s="230" t="s">
        <v>219</v>
      </c>
      <c r="F152" s="230" t="s">
        <v>220</v>
      </c>
      <c r="G152" s="231" t="s">
        <v>97</v>
      </c>
      <c r="H152" s="232">
        <v>2</v>
      </c>
      <c r="I152" s="233"/>
      <c r="J152" s="234">
        <f>ROUND(H152*I152,2)</f>
        <v>0</v>
      </c>
      <c r="K152" s="235"/>
      <c r="L152" s="228"/>
      <c r="M152" s="236"/>
      <c r="N152" s="237" t="s">
        <v>98</v>
      </c>
      <c r="O152" s="238"/>
      <c r="P152" s="238">
        <f>H152*O152</f>
        <v>0</v>
      </c>
      <c r="Q152" s="238">
        <v>0</v>
      </c>
      <c r="R152" s="238">
        <f>H152*Q152</f>
        <v>0</v>
      </c>
      <c r="S152" s="238">
        <v>0</v>
      </c>
      <c r="T152" s="239">
        <f>H152*S152</f>
        <v>0</v>
      </c>
      <c r="U152" s="240"/>
      <c r="AR152" s="13">
        <v>8</v>
      </c>
      <c r="AT152" s="13" t="s">
        <v>94</v>
      </c>
      <c r="AU152" s="13">
        <v>3</v>
      </c>
      <c r="AY152" s="13" t="s">
        <v>88</v>
      </c>
      <c r="BE152" s="13">
        <f>IF(N152="základní",J152,0)</f>
        <v>0</v>
      </c>
      <c r="BF152" s="13">
        <f>IF(N152="snížená",J152,0)</f>
        <v>0</v>
      </c>
      <c r="BG152" s="13">
        <f>IF(N152="zákl. přenesená",J152,0)</f>
        <v>0</v>
      </c>
      <c r="BH152" s="13">
        <f>IF(N152="sníž. přenesená",J152,0)</f>
        <v>0</v>
      </c>
      <c r="BI152" s="13">
        <f>IF(N152="nulová",J152,0)</f>
        <v>0</v>
      </c>
      <c r="BJ152" s="13">
        <v>1</v>
      </c>
    </row>
    <row r="153" s="14" customFormat="1" ht="19.5">
      <c r="B153" s="241"/>
      <c r="C153" s="242"/>
      <c r="D153" s="243" t="s">
        <v>99</v>
      </c>
      <c r="E153" s="244"/>
      <c r="F153" s="245" t="s">
        <v>221</v>
      </c>
      <c r="G153" s="246"/>
      <c r="H153" s="247"/>
      <c r="I153" s="248"/>
      <c r="J153" s="248"/>
      <c r="K153" s="249"/>
      <c r="L153" s="241"/>
      <c r="M153" s="250"/>
      <c r="N153" s="251"/>
      <c r="O153" s="252"/>
      <c r="P153" s="252"/>
      <c r="Q153" s="252"/>
      <c r="R153" s="252"/>
      <c r="S153" s="252"/>
      <c r="T153" s="253"/>
      <c r="U153" s="254"/>
      <c r="AT153" s="14" t="s">
        <v>99</v>
      </c>
      <c r="AU153" s="14">
        <v>0</v>
      </c>
      <c r="AY153" s="14" t="s">
        <v>88</v>
      </c>
      <c r="BJ153" s="14">
        <v>0</v>
      </c>
    </row>
    <row r="154" s="13" customFormat="1" ht="24">
      <c r="B154" s="228"/>
      <c r="C154" s="229" t="s">
        <v>222</v>
      </c>
      <c r="D154" s="229" t="s">
        <v>94</v>
      </c>
      <c r="E154" s="230" t="s">
        <v>223</v>
      </c>
      <c r="F154" s="230" t="s">
        <v>224</v>
      </c>
      <c r="G154" s="231" t="s">
        <v>97</v>
      </c>
      <c r="H154" s="232">
        <v>4</v>
      </c>
      <c r="I154" s="233"/>
      <c r="J154" s="234">
        <f>ROUND(H154*I154,2)</f>
        <v>0</v>
      </c>
      <c r="K154" s="235"/>
      <c r="L154" s="228"/>
      <c r="M154" s="236"/>
      <c r="N154" s="237" t="s">
        <v>98</v>
      </c>
      <c r="O154" s="238"/>
      <c r="P154" s="238">
        <f>H154*O154</f>
        <v>0</v>
      </c>
      <c r="Q154" s="238">
        <v>0</v>
      </c>
      <c r="R154" s="238">
        <f>H154*Q154</f>
        <v>0</v>
      </c>
      <c r="S154" s="238">
        <v>0</v>
      </c>
      <c r="T154" s="239">
        <f>H154*S154</f>
        <v>0</v>
      </c>
      <c r="U154" s="240"/>
      <c r="AR154" s="13">
        <v>8</v>
      </c>
      <c r="AT154" s="13" t="s">
        <v>94</v>
      </c>
      <c r="AU154" s="13">
        <v>3</v>
      </c>
      <c r="AY154" s="13" t="s">
        <v>88</v>
      </c>
      <c r="BE154" s="13">
        <f>IF(N154="základní",J154,0)</f>
        <v>0</v>
      </c>
      <c r="BF154" s="13">
        <f>IF(N154="snížená",J154,0)</f>
        <v>0</v>
      </c>
      <c r="BG154" s="13">
        <f>IF(N154="zákl. přenesená",J154,0)</f>
        <v>0</v>
      </c>
      <c r="BH154" s="13">
        <f>IF(N154="sníž. přenesená",J154,0)</f>
        <v>0</v>
      </c>
      <c r="BI154" s="13">
        <f>IF(N154="nulová",J154,0)</f>
        <v>0</v>
      </c>
      <c r="BJ154" s="13">
        <v>1</v>
      </c>
    </row>
    <row r="155" s="14" customFormat="1" ht="19.5">
      <c r="B155" s="241"/>
      <c r="C155" s="242"/>
      <c r="D155" s="243" t="s">
        <v>99</v>
      </c>
      <c r="E155" s="244"/>
      <c r="F155" s="245" t="s">
        <v>225</v>
      </c>
      <c r="G155" s="246"/>
      <c r="H155" s="247"/>
      <c r="I155" s="248"/>
      <c r="J155" s="248"/>
      <c r="K155" s="249"/>
      <c r="L155" s="241"/>
      <c r="M155" s="250"/>
      <c r="N155" s="251"/>
      <c r="O155" s="252"/>
      <c r="P155" s="252"/>
      <c r="Q155" s="252"/>
      <c r="R155" s="252"/>
      <c r="S155" s="252"/>
      <c r="T155" s="253"/>
      <c r="U155" s="254"/>
      <c r="AT155" s="14" t="s">
        <v>99</v>
      </c>
      <c r="AU155" s="14">
        <v>0</v>
      </c>
      <c r="AY155" s="14" t="s">
        <v>88</v>
      </c>
      <c r="BJ155" s="14">
        <v>0</v>
      </c>
    </row>
    <row r="156" s="13" customFormat="1" ht="300">
      <c r="B156" s="228"/>
      <c r="C156" s="229" t="s">
        <v>226</v>
      </c>
      <c r="D156" s="229" t="s">
        <v>94</v>
      </c>
      <c r="E156" s="230" t="s">
        <v>227</v>
      </c>
      <c r="F156" s="230" t="s">
        <v>228</v>
      </c>
      <c r="G156" s="231" t="s">
        <v>97</v>
      </c>
      <c r="H156" s="232">
        <v>1</v>
      </c>
      <c r="I156" s="233"/>
      <c r="J156" s="234">
        <f>ROUND(H156*I156,2)</f>
        <v>0</v>
      </c>
      <c r="K156" s="235"/>
      <c r="L156" s="228"/>
      <c r="M156" s="236"/>
      <c r="N156" s="237" t="s">
        <v>98</v>
      </c>
      <c r="O156" s="238"/>
      <c r="P156" s="238">
        <f>H156*O156</f>
        <v>0</v>
      </c>
      <c r="Q156" s="238">
        <v>0</v>
      </c>
      <c r="R156" s="238">
        <f>H156*Q156</f>
        <v>0</v>
      </c>
      <c r="S156" s="238">
        <v>0</v>
      </c>
      <c r="T156" s="239">
        <f>H156*S156</f>
        <v>0</v>
      </c>
      <c r="U156" s="240"/>
      <c r="AR156" s="13">
        <v>8</v>
      </c>
      <c r="AT156" s="13" t="s">
        <v>94</v>
      </c>
      <c r="AU156" s="13">
        <v>3</v>
      </c>
      <c r="AY156" s="13" t="s">
        <v>88</v>
      </c>
      <c r="BE156" s="13">
        <f>IF(N156="základní",J156,0)</f>
        <v>0</v>
      </c>
      <c r="BF156" s="13">
        <f>IF(N156="snížená",J156,0)</f>
        <v>0</v>
      </c>
      <c r="BG156" s="13">
        <f>IF(N156="zákl. přenesená",J156,0)</f>
        <v>0</v>
      </c>
      <c r="BH156" s="13">
        <f>IF(N156="sníž. přenesená",J156,0)</f>
        <v>0</v>
      </c>
      <c r="BI156" s="13">
        <f>IF(N156="nulová",J156,0)</f>
        <v>0</v>
      </c>
      <c r="BJ156" s="13">
        <v>1</v>
      </c>
    </row>
    <row r="157" s="14" customFormat="1" ht="19.5">
      <c r="B157" s="241"/>
      <c r="C157" s="242"/>
      <c r="D157" s="243" t="s">
        <v>99</v>
      </c>
      <c r="E157" s="244"/>
      <c r="F157" s="245" t="s">
        <v>229</v>
      </c>
      <c r="G157" s="246"/>
      <c r="H157" s="247"/>
      <c r="I157" s="248"/>
      <c r="J157" s="248"/>
      <c r="K157" s="249"/>
      <c r="L157" s="241"/>
      <c r="M157" s="250"/>
      <c r="N157" s="251"/>
      <c r="O157" s="252"/>
      <c r="P157" s="252"/>
      <c r="Q157" s="252"/>
      <c r="R157" s="252"/>
      <c r="S157" s="252"/>
      <c r="T157" s="253"/>
      <c r="U157" s="254"/>
      <c r="AT157" s="14" t="s">
        <v>99</v>
      </c>
      <c r="AU157" s="14">
        <v>0</v>
      </c>
      <c r="AY157" s="14" t="s">
        <v>88</v>
      </c>
      <c r="BJ157" s="14">
        <v>0</v>
      </c>
    </row>
    <row r="158" s="13" customFormat="1" ht="108">
      <c r="B158" s="228"/>
      <c r="C158" s="229" t="s">
        <v>230</v>
      </c>
      <c r="D158" s="229" t="s">
        <v>94</v>
      </c>
      <c r="E158" s="230" t="s">
        <v>231</v>
      </c>
      <c r="F158" s="230" t="s">
        <v>232</v>
      </c>
      <c r="G158" s="231" t="s">
        <v>97</v>
      </c>
      <c r="H158" s="232">
        <v>30</v>
      </c>
      <c r="I158" s="233"/>
      <c r="J158" s="234">
        <f>ROUND(H158*I158,2)</f>
        <v>0</v>
      </c>
      <c r="K158" s="235"/>
      <c r="L158" s="228"/>
      <c r="M158" s="236"/>
      <c r="N158" s="237" t="s">
        <v>98</v>
      </c>
      <c r="O158" s="238"/>
      <c r="P158" s="238">
        <f>H158*O158</f>
        <v>0</v>
      </c>
      <c r="Q158" s="238">
        <v>0</v>
      </c>
      <c r="R158" s="238">
        <f>H158*Q158</f>
        <v>0</v>
      </c>
      <c r="S158" s="238">
        <v>0</v>
      </c>
      <c r="T158" s="239">
        <f>H158*S158</f>
        <v>0</v>
      </c>
      <c r="U158" s="240"/>
      <c r="AR158" s="13">
        <v>8</v>
      </c>
      <c r="AT158" s="13" t="s">
        <v>94</v>
      </c>
      <c r="AU158" s="13">
        <v>3</v>
      </c>
      <c r="AY158" s="13" t="s">
        <v>88</v>
      </c>
      <c r="BE158" s="13">
        <f>IF(N158="základní",J158,0)</f>
        <v>0</v>
      </c>
      <c r="BF158" s="13">
        <f>IF(N158="snížená",J158,0)</f>
        <v>0</v>
      </c>
      <c r="BG158" s="13">
        <f>IF(N158="zákl. přenesená",J158,0)</f>
        <v>0</v>
      </c>
      <c r="BH158" s="13">
        <f>IF(N158="sníž. přenesená",J158,0)</f>
        <v>0</v>
      </c>
      <c r="BI158" s="13">
        <f>IF(N158="nulová",J158,0)</f>
        <v>0</v>
      </c>
      <c r="BJ158" s="13">
        <v>1</v>
      </c>
    </row>
    <row r="159" s="14" customFormat="1" ht="19.5">
      <c r="B159" s="241"/>
      <c r="C159" s="242"/>
      <c r="D159" s="243" t="s">
        <v>99</v>
      </c>
      <c r="E159" s="244"/>
      <c r="F159" s="245" t="s">
        <v>233</v>
      </c>
      <c r="G159" s="246"/>
      <c r="H159" s="247"/>
      <c r="I159" s="248"/>
      <c r="J159" s="248"/>
      <c r="K159" s="249"/>
      <c r="L159" s="241"/>
      <c r="M159" s="250"/>
      <c r="N159" s="251"/>
      <c r="O159" s="252"/>
      <c r="P159" s="252"/>
      <c r="Q159" s="252"/>
      <c r="R159" s="252"/>
      <c r="S159" s="252"/>
      <c r="T159" s="253"/>
      <c r="U159" s="254"/>
      <c r="AT159" s="14" t="s">
        <v>99</v>
      </c>
      <c r="AU159" s="14">
        <v>0</v>
      </c>
      <c r="AY159" s="14" t="s">
        <v>88</v>
      </c>
      <c r="BJ159" s="14">
        <v>0</v>
      </c>
    </row>
    <row r="160" s="13" customFormat="1" ht="84">
      <c r="B160" s="228"/>
      <c r="C160" s="229" t="s">
        <v>234</v>
      </c>
      <c r="D160" s="229" t="s">
        <v>94</v>
      </c>
      <c r="E160" s="230" t="s">
        <v>235</v>
      </c>
      <c r="F160" s="230" t="s">
        <v>236</v>
      </c>
      <c r="G160" s="231" t="s">
        <v>97</v>
      </c>
      <c r="H160" s="232">
        <v>3</v>
      </c>
      <c r="I160" s="233"/>
      <c r="J160" s="234">
        <f>ROUND(H160*I160,2)</f>
        <v>0</v>
      </c>
      <c r="K160" s="235"/>
      <c r="L160" s="228"/>
      <c r="M160" s="236"/>
      <c r="N160" s="237" t="s">
        <v>98</v>
      </c>
      <c r="O160" s="238"/>
      <c r="P160" s="238">
        <f>H160*O160</f>
        <v>0</v>
      </c>
      <c r="Q160" s="238">
        <v>0</v>
      </c>
      <c r="R160" s="238">
        <f>H160*Q160</f>
        <v>0</v>
      </c>
      <c r="S160" s="238">
        <v>0</v>
      </c>
      <c r="T160" s="239">
        <f>H160*S160</f>
        <v>0</v>
      </c>
      <c r="U160" s="240"/>
      <c r="AR160" s="13">
        <v>8</v>
      </c>
      <c r="AT160" s="13" t="s">
        <v>94</v>
      </c>
      <c r="AU160" s="13">
        <v>3</v>
      </c>
      <c r="AY160" s="13" t="s">
        <v>88</v>
      </c>
      <c r="BE160" s="13">
        <f>IF(N160="základní",J160,0)</f>
        <v>0</v>
      </c>
      <c r="BF160" s="13">
        <f>IF(N160="snížená",J160,0)</f>
        <v>0</v>
      </c>
      <c r="BG160" s="13">
        <f>IF(N160="zákl. přenesená",J160,0)</f>
        <v>0</v>
      </c>
      <c r="BH160" s="13">
        <f>IF(N160="sníž. přenesená",J160,0)</f>
        <v>0</v>
      </c>
      <c r="BI160" s="13">
        <f>IF(N160="nulová",J160,0)</f>
        <v>0</v>
      </c>
      <c r="BJ160" s="13">
        <v>1</v>
      </c>
    </row>
    <row r="161" s="14" customFormat="1" ht="19.5">
      <c r="B161" s="241"/>
      <c r="C161" s="242"/>
      <c r="D161" s="243" t="s">
        <v>99</v>
      </c>
      <c r="E161" s="244"/>
      <c r="F161" s="245" t="s">
        <v>237</v>
      </c>
      <c r="G161" s="246"/>
      <c r="H161" s="247"/>
      <c r="I161" s="248"/>
      <c r="J161" s="248"/>
      <c r="K161" s="249"/>
      <c r="L161" s="241"/>
      <c r="M161" s="250"/>
      <c r="N161" s="251"/>
      <c r="O161" s="252"/>
      <c r="P161" s="252"/>
      <c r="Q161" s="252"/>
      <c r="R161" s="252"/>
      <c r="S161" s="252"/>
      <c r="T161" s="253"/>
      <c r="U161" s="254"/>
      <c r="AT161" s="14" t="s">
        <v>99</v>
      </c>
      <c r="AU161" s="14">
        <v>0</v>
      </c>
      <c r="AY161" s="14" t="s">
        <v>88</v>
      </c>
      <c r="BJ161" s="14">
        <v>0</v>
      </c>
    </row>
    <row r="162" s="13" customFormat="1" ht="132">
      <c r="B162" s="228"/>
      <c r="C162" s="229" t="s">
        <v>238</v>
      </c>
      <c r="D162" s="229" t="s">
        <v>94</v>
      </c>
      <c r="E162" s="230" t="s">
        <v>239</v>
      </c>
      <c r="F162" s="230" t="s">
        <v>240</v>
      </c>
      <c r="G162" s="231" t="s">
        <v>97</v>
      </c>
      <c r="H162" s="232">
        <v>1</v>
      </c>
      <c r="I162" s="233"/>
      <c r="J162" s="234">
        <f>ROUND(H162*I162,2)</f>
        <v>0</v>
      </c>
      <c r="K162" s="235"/>
      <c r="L162" s="228"/>
      <c r="M162" s="236"/>
      <c r="N162" s="237" t="s">
        <v>98</v>
      </c>
      <c r="O162" s="238"/>
      <c r="P162" s="238">
        <f>H162*O162</f>
        <v>0</v>
      </c>
      <c r="Q162" s="238">
        <v>0</v>
      </c>
      <c r="R162" s="238">
        <f>H162*Q162</f>
        <v>0</v>
      </c>
      <c r="S162" s="238">
        <v>0</v>
      </c>
      <c r="T162" s="239">
        <f>H162*S162</f>
        <v>0</v>
      </c>
      <c r="U162" s="240"/>
      <c r="AR162" s="13">
        <v>8</v>
      </c>
      <c r="AT162" s="13" t="s">
        <v>94</v>
      </c>
      <c r="AU162" s="13">
        <v>3</v>
      </c>
      <c r="AY162" s="13" t="s">
        <v>88</v>
      </c>
      <c r="BE162" s="13">
        <f>IF(N162="základní",J162,0)</f>
        <v>0</v>
      </c>
      <c r="BF162" s="13">
        <f>IF(N162="snížená",J162,0)</f>
        <v>0</v>
      </c>
      <c r="BG162" s="13">
        <f>IF(N162="zákl. přenesená",J162,0)</f>
        <v>0</v>
      </c>
      <c r="BH162" s="13">
        <f>IF(N162="sníž. přenesená",J162,0)</f>
        <v>0</v>
      </c>
      <c r="BI162" s="13">
        <f>IF(N162="nulová",J162,0)</f>
        <v>0</v>
      </c>
      <c r="BJ162" s="13">
        <v>1</v>
      </c>
    </row>
    <row r="163" s="14" customFormat="1" ht="19.5">
      <c r="B163" s="241"/>
      <c r="C163" s="242"/>
      <c r="D163" s="243" t="s">
        <v>99</v>
      </c>
      <c r="E163" s="244"/>
      <c r="F163" s="245" t="s">
        <v>241</v>
      </c>
      <c r="G163" s="246"/>
      <c r="H163" s="247"/>
      <c r="I163" s="248"/>
      <c r="J163" s="248"/>
      <c r="K163" s="249"/>
      <c r="L163" s="241"/>
      <c r="M163" s="250"/>
      <c r="N163" s="251"/>
      <c r="O163" s="252"/>
      <c r="P163" s="252"/>
      <c r="Q163" s="252"/>
      <c r="R163" s="252"/>
      <c r="S163" s="252"/>
      <c r="T163" s="253"/>
      <c r="U163" s="254"/>
      <c r="AT163" s="14" t="s">
        <v>99</v>
      </c>
      <c r="AU163" s="14">
        <v>0</v>
      </c>
      <c r="AY163" s="14" t="s">
        <v>88</v>
      </c>
      <c r="BJ163" s="14">
        <v>0</v>
      </c>
    </row>
    <row r="164" s="13" customFormat="1" ht="108">
      <c r="B164" s="228"/>
      <c r="C164" s="229" t="s">
        <v>242</v>
      </c>
      <c r="D164" s="229" t="s">
        <v>94</v>
      </c>
      <c r="E164" s="230" t="s">
        <v>243</v>
      </c>
      <c r="F164" s="230" t="s">
        <v>244</v>
      </c>
      <c r="G164" s="231" t="s">
        <v>97</v>
      </c>
      <c r="H164" s="232">
        <v>1</v>
      </c>
      <c r="I164" s="233"/>
      <c r="J164" s="234">
        <f>ROUND(H164*I164,2)</f>
        <v>0</v>
      </c>
      <c r="K164" s="235"/>
      <c r="L164" s="228"/>
      <c r="M164" s="236"/>
      <c r="N164" s="237" t="s">
        <v>98</v>
      </c>
      <c r="O164" s="238"/>
      <c r="P164" s="238">
        <f>H164*O164</f>
        <v>0</v>
      </c>
      <c r="Q164" s="238">
        <v>0</v>
      </c>
      <c r="R164" s="238">
        <f>H164*Q164</f>
        <v>0</v>
      </c>
      <c r="S164" s="238">
        <v>0</v>
      </c>
      <c r="T164" s="239">
        <f>H164*S164</f>
        <v>0</v>
      </c>
      <c r="U164" s="240"/>
      <c r="AR164" s="13">
        <v>8</v>
      </c>
      <c r="AT164" s="13" t="s">
        <v>94</v>
      </c>
      <c r="AU164" s="13">
        <v>3</v>
      </c>
      <c r="AY164" s="13" t="s">
        <v>88</v>
      </c>
      <c r="BE164" s="13">
        <f>IF(N164="základní",J164,0)</f>
        <v>0</v>
      </c>
      <c r="BF164" s="13">
        <f>IF(N164="snížená",J164,0)</f>
        <v>0</v>
      </c>
      <c r="BG164" s="13">
        <f>IF(N164="zákl. přenesená",J164,0)</f>
        <v>0</v>
      </c>
      <c r="BH164" s="13">
        <f>IF(N164="sníž. přenesená",J164,0)</f>
        <v>0</v>
      </c>
      <c r="BI164" s="13">
        <f>IF(N164="nulová",J164,0)</f>
        <v>0</v>
      </c>
      <c r="BJ164" s="13">
        <v>1</v>
      </c>
    </row>
    <row r="165" s="14" customFormat="1" ht="19.5">
      <c r="B165" s="241"/>
      <c r="C165" s="242"/>
      <c r="D165" s="243" t="s">
        <v>99</v>
      </c>
      <c r="E165" s="244"/>
      <c r="F165" s="245" t="s">
        <v>245</v>
      </c>
      <c r="G165" s="246"/>
      <c r="H165" s="247"/>
      <c r="I165" s="248"/>
      <c r="J165" s="248"/>
      <c r="K165" s="249"/>
      <c r="L165" s="241"/>
      <c r="M165" s="250"/>
      <c r="N165" s="251"/>
      <c r="O165" s="252"/>
      <c r="P165" s="252"/>
      <c r="Q165" s="252"/>
      <c r="R165" s="252"/>
      <c r="S165" s="252"/>
      <c r="T165" s="253"/>
      <c r="U165" s="254"/>
      <c r="AT165" s="14" t="s">
        <v>99</v>
      </c>
      <c r="AU165" s="14">
        <v>0</v>
      </c>
      <c r="AY165" s="14" t="s">
        <v>88</v>
      </c>
      <c r="BJ165" s="14">
        <v>0</v>
      </c>
    </row>
    <row r="166" s="13" customFormat="1" ht="60">
      <c r="B166" s="228"/>
      <c r="C166" s="229" t="s">
        <v>246</v>
      </c>
      <c r="D166" s="229" t="s">
        <v>94</v>
      </c>
      <c r="E166" s="230" t="s">
        <v>247</v>
      </c>
      <c r="F166" s="230" t="s">
        <v>248</v>
      </c>
      <c r="G166" s="231" t="s">
        <v>97</v>
      </c>
      <c r="H166" s="232">
        <v>3</v>
      </c>
      <c r="I166" s="233"/>
      <c r="J166" s="234">
        <f>ROUND(H166*I166,2)</f>
        <v>0</v>
      </c>
      <c r="K166" s="235"/>
      <c r="L166" s="228"/>
      <c r="M166" s="236"/>
      <c r="N166" s="237" t="s">
        <v>98</v>
      </c>
      <c r="O166" s="238"/>
      <c r="P166" s="238">
        <f>H166*O166</f>
        <v>0</v>
      </c>
      <c r="Q166" s="238">
        <v>0</v>
      </c>
      <c r="R166" s="238">
        <f>H166*Q166</f>
        <v>0</v>
      </c>
      <c r="S166" s="238">
        <v>0</v>
      </c>
      <c r="T166" s="239">
        <f>H166*S166</f>
        <v>0</v>
      </c>
      <c r="U166" s="240"/>
      <c r="AR166" s="13">
        <v>8</v>
      </c>
      <c r="AT166" s="13" t="s">
        <v>94</v>
      </c>
      <c r="AU166" s="13">
        <v>3</v>
      </c>
      <c r="AY166" s="13" t="s">
        <v>88</v>
      </c>
      <c r="BE166" s="13">
        <f>IF(N166="základní",J166,0)</f>
        <v>0</v>
      </c>
      <c r="BF166" s="13">
        <f>IF(N166="snížená",J166,0)</f>
        <v>0</v>
      </c>
      <c r="BG166" s="13">
        <f>IF(N166="zákl. přenesená",J166,0)</f>
        <v>0</v>
      </c>
      <c r="BH166" s="13">
        <f>IF(N166="sníž. přenesená",J166,0)</f>
        <v>0</v>
      </c>
      <c r="BI166" s="13">
        <f>IF(N166="nulová",J166,0)</f>
        <v>0</v>
      </c>
      <c r="BJ166" s="13">
        <v>1</v>
      </c>
    </row>
    <row r="167" s="14" customFormat="1" ht="19.5">
      <c r="B167" s="241"/>
      <c r="C167" s="242"/>
      <c r="D167" s="243" t="s">
        <v>99</v>
      </c>
      <c r="E167" s="244"/>
      <c r="F167" s="245" t="s">
        <v>249</v>
      </c>
      <c r="G167" s="246"/>
      <c r="H167" s="247"/>
      <c r="I167" s="248"/>
      <c r="J167" s="248"/>
      <c r="K167" s="249"/>
      <c r="L167" s="241"/>
      <c r="M167" s="250"/>
      <c r="N167" s="251"/>
      <c r="O167" s="252"/>
      <c r="P167" s="252"/>
      <c r="Q167" s="252"/>
      <c r="R167" s="252"/>
      <c r="S167" s="252"/>
      <c r="T167" s="253"/>
      <c r="U167" s="254"/>
      <c r="AT167" s="14" t="s">
        <v>99</v>
      </c>
      <c r="AU167" s="14">
        <v>0</v>
      </c>
      <c r="AY167" s="14" t="s">
        <v>88</v>
      </c>
      <c r="BJ167" s="14">
        <v>0</v>
      </c>
    </row>
    <row r="168" s="13" customFormat="1" ht="36">
      <c r="B168" s="228"/>
      <c r="C168" s="229" t="s">
        <v>250</v>
      </c>
      <c r="D168" s="229" t="s">
        <v>94</v>
      </c>
      <c r="E168" s="230" t="s">
        <v>251</v>
      </c>
      <c r="F168" s="230" t="s">
        <v>252</v>
      </c>
      <c r="G168" s="231" t="s">
        <v>97</v>
      </c>
      <c r="H168" s="232">
        <v>15</v>
      </c>
      <c r="I168" s="233"/>
      <c r="J168" s="234">
        <f>ROUND(H168*I168,2)</f>
        <v>0</v>
      </c>
      <c r="K168" s="235"/>
      <c r="L168" s="228"/>
      <c r="M168" s="236"/>
      <c r="N168" s="237" t="s">
        <v>98</v>
      </c>
      <c r="O168" s="238"/>
      <c r="P168" s="238">
        <f>H168*O168</f>
        <v>0</v>
      </c>
      <c r="Q168" s="238">
        <v>0</v>
      </c>
      <c r="R168" s="238">
        <f>H168*Q168</f>
        <v>0</v>
      </c>
      <c r="S168" s="238">
        <v>0</v>
      </c>
      <c r="T168" s="239">
        <f>H168*S168</f>
        <v>0</v>
      </c>
      <c r="U168" s="240"/>
      <c r="AR168" s="13">
        <v>8</v>
      </c>
      <c r="AT168" s="13" t="s">
        <v>94</v>
      </c>
      <c r="AU168" s="13">
        <v>3</v>
      </c>
      <c r="AY168" s="13" t="s">
        <v>88</v>
      </c>
      <c r="BE168" s="13">
        <f>IF(N168="základní",J168,0)</f>
        <v>0</v>
      </c>
      <c r="BF168" s="13">
        <f>IF(N168="snížená",J168,0)</f>
        <v>0</v>
      </c>
      <c r="BG168" s="13">
        <f>IF(N168="zákl. přenesená",J168,0)</f>
        <v>0</v>
      </c>
      <c r="BH168" s="13">
        <f>IF(N168="sníž. přenesená",J168,0)</f>
        <v>0</v>
      </c>
      <c r="BI168" s="13">
        <f>IF(N168="nulová",J168,0)</f>
        <v>0</v>
      </c>
      <c r="BJ168" s="13">
        <v>1</v>
      </c>
    </row>
    <row r="169" s="14" customFormat="1" ht="19.5">
      <c r="B169" s="241"/>
      <c r="C169" s="242"/>
      <c r="D169" s="243" t="s">
        <v>99</v>
      </c>
      <c r="E169" s="244"/>
      <c r="F169" s="245" t="s">
        <v>253</v>
      </c>
      <c r="G169" s="246"/>
      <c r="H169" s="247"/>
      <c r="I169" s="248"/>
      <c r="J169" s="248"/>
      <c r="K169" s="249"/>
      <c r="L169" s="241"/>
      <c r="M169" s="250"/>
      <c r="N169" s="251"/>
      <c r="O169" s="252"/>
      <c r="P169" s="252"/>
      <c r="Q169" s="252"/>
      <c r="R169" s="252"/>
      <c r="S169" s="252"/>
      <c r="T169" s="253"/>
      <c r="U169" s="254"/>
      <c r="AT169" s="14" t="s">
        <v>99</v>
      </c>
      <c r="AU169" s="14">
        <v>0</v>
      </c>
      <c r="AY169" s="14" t="s">
        <v>88</v>
      </c>
      <c r="BJ169" s="14">
        <v>0</v>
      </c>
    </row>
    <row r="170" s="13" customFormat="1" ht="72">
      <c r="B170" s="228"/>
      <c r="C170" s="229" t="s">
        <v>254</v>
      </c>
      <c r="D170" s="229" t="s">
        <v>94</v>
      </c>
      <c r="E170" s="230" t="s">
        <v>255</v>
      </c>
      <c r="F170" s="230" t="s">
        <v>256</v>
      </c>
      <c r="G170" s="231" t="s">
        <v>97</v>
      </c>
      <c r="H170" s="232">
        <v>3</v>
      </c>
      <c r="I170" s="233"/>
      <c r="J170" s="234">
        <f>ROUND(H170*I170,2)</f>
        <v>0</v>
      </c>
      <c r="K170" s="235"/>
      <c r="L170" s="228"/>
      <c r="M170" s="236"/>
      <c r="N170" s="237" t="s">
        <v>98</v>
      </c>
      <c r="O170" s="238"/>
      <c r="P170" s="238">
        <f>H170*O170</f>
        <v>0</v>
      </c>
      <c r="Q170" s="238">
        <v>0</v>
      </c>
      <c r="R170" s="238">
        <f>H170*Q170</f>
        <v>0</v>
      </c>
      <c r="S170" s="238">
        <v>0</v>
      </c>
      <c r="T170" s="239">
        <f>H170*S170</f>
        <v>0</v>
      </c>
      <c r="U170" s="240"/>
      <c r="AR170" s="13">
        <v>8</v>
      </c>
      <c r="AT170" s="13" t="s">
        <v>94</v>
      </c>
      <c r="AU170" s="13">
        <v>3</v>
      </c>
      <c r="AY170" s="13" t="s">
        <v>88</v>
      </c>
      <c r="BE170" s="13">
        <f>IF(N170="základní",J170,0)</f>
        <v>0</v>
      </c>
      <c r="BF170" s="13">
        <f>IF(N170="snížená",J170,0)</f>
        <v>0</v>
      </c>
      <c r="BG170" s="13">
        <f>IF(N170="zákl. přenesená",J170,0)</f>
        <v>0</v>
      </c>
      <c r="BH170" s="13">
        <f>IF(N170="sníž. přenesená",J170,0)</f>
        <v>0</v>
      </c>
      <c r="BI170" s="13">
        <f>IF(N170="nulová",J170,0)</f>
        <v>0</v>
      </c>
      <c r="BJ170" s="13">
        <v>1</v>
      </c>
    </row>
    <row r="171" s="14" customFormat="1" ht="19.5">
      <c r="B171" s="241"/>
      <c r="C171" s="242"/>
      <c r="D171" s="243" t="s">
        <v>99</v>
      </c>
      <c r="E171" s="244"/>
      <c r="F171" s="245" t="s">
        <v>257</v>
      </c>
      <c r="G171" s="246"/>
      <c r="H171" s="247"/>
      <c r="I171" s="248"/>
      <c r="J171" s="248"/>
      <c r="K171" s="249"/>
      <c r="L171" s="241"/>
      <c r="M171" s="250"/>
      <c r="N171" s="251"/>
      <c r="O171" s="252"/>
      <c r="P171" s="252"/>
      <c r="Q171" s="252"/>
      <c r="R171" s="252"/>
      <c r="S171" s="252"/>
      <c r="T171" s="253"/>
      <c r="U171" s="254"/>
      <c r="AT171" s="14" t="s">
        <v>99</v>
      </c>
      <c r="AU171" s="14">
        <v>0</v>
      </c>
      <c r="AY171" s="14" t="s">
        <v>88</v>
      </c>
      <c r="BJ171" s="14">
        <v>0</v>
      </c>
    </row>
    <row r="172" s="13" customFormat="1" ht="96">
      <c r="B172" s="228"/>
      <c r="C172" s="229" t="s">
        <v>258</v>
      </c>
      <c r="D172" s="229" t="s">
        <v>94</v>
      </c>
      <c r="E172" s="230" t="s">
        <v>259</v>
      </c>
      <c r="F172" s="230" t="s">
        <v>260</v>
      </c>
      <c r="G172" s="231" t="s">
        <v>97</v>
      </c>
      <c r="H172" s="232">
        <v>3</v>
      </c>
      <c r="I172" s="233"/>
      <c r="J172" s="234">
        <f>ROUND(H172*I172,2)</f>
        <v>0</v>
      </c>
      <c r="K172" s="235"/>
      <c r="L172" s="228"/>
      <c r="M172" s="236"/>
      <c r="N172" s="237" t="s">
        <v>98</v>
      </c>
      <c r="O172" s="238"/>
      <c r="P172" s="238">
        <f>H172*O172</f>
        <v>0</v>
      </c>
      <c r="Q172" s="238">
        <v>0</v>
      </c>
      <c r="R172" s="238">
        <f>H172*Q172</f>
        <v>0</v>
      </c>
      <c r="S172" s="238">
        <v>0</v>
      </c>
      <c r="T172" s="239">
        <f>H172*S172</f>
        <v>0</v>
      </c>
      <c r="U172" s="240"/>
      <c r="AR172" s="13">
        <v>8</v>
      </c>
      <c r="AT172" s="13" t="s">
        <v>94</v>
      </c>
      <c r="AU172" s="13">
        <v>3</v>
      </c>
      <c r="AY172" s="13" t="s">
        <v>88</v>
      </c>
      <c r="BE172" s="13">
        <f>IF(N172="základní",J172,0)</f>
        <v>0</v>
      </c>
      <c r="BF172" s="13">
        <f>IF(N172="snížená",J172,0)</f>
        <v>0</v>
      </c>
      <c r="BG172" s="13">
        <f>IF(N172="zákl. přenesená",J172,0)</f>
        <v>0</v>
      </c>
      <c r="BH172" s="13">
        <f>IF(N172="sníž. přenesená",J172,0)</f>
        <v>0</v>
      </c>
      <c r="BI172" s="13">
        <f>IF(N172="nulová",J172,0)</f>
        <v>0</v>
      </c>
      <c r="BJ172" s="13">
        <v>1</v>
      </c>
    </row>
    <row r="173" s="14" customFormat="1" ht="19.5">
      <c r="B173" s="241"/>
      <c r="C173" s="242"/>
      <c r="D173" s="243" t="s">
        <v>99</v>
      </c>
      <c r="E173" s="244"/>
      <c r="F173" s="245" t="s">
        <v>261</v>
      </c>
      <c r="G173" s="246"/>
      <c r="H173" s="247"/>
      <c r="I173" s="248"/>
      <c r="J173" s="248"/>
      <c r="K173" s="249"/>
      <c r="L173" s="241"/>
      <c r="M173" s="250"/>
      <c r="N173" s="251"/>
      <c r="O173" s="252"/>
      <c r="P173" s="252"/>
      <c r="Q173" s="252"/>
      <c r="R173" s="252"/>
      <c r="S173" s="252"/>
      <c r="T173" s="253"/>
      <c r="U173" s="254"/>
      <c r="AT173" s="14" t="s">
        <v>99</v>
      </c>
      <c r="AU173" s="14">
        <v>0</v>
      </c>
      <c r="AY173" s="14" t="s">
        <v>88</v>
      </c>
      <c r="BJ173" s="14">
        <v>0</v>
      </c>
    </row>
    <row r="174" s="13" customFormat="1">
      <c r="B174" s="228"/>
      <c r="C174" s="229" t="s">
        <v>262</v>
      </c>
      <c r="D174" s="229" t="s">
        <v>94</v>
      </c>
      <c r="E174" s="230" t="s">
        <v>263</v>
      </c>
      <c r="F174" s="230" t="s">
        <v>264</v>
      </c>
      <c r="G174" s="231" t="s">
        <v>97</v>
      </c>
      <c r="H174" s="232">
        <v>2</v>
      </c>
      <c r="I174" s="233"/>
      <c r="J174" s="234">
        <f>ROUND(H174*I174,2)</f>
        <v>0</v>
      </c>
      <c r="K174" s="235"/>
      <c r="L174" s="228"/>
      <c r="M174" s="236"/>
      <c r="N174" s="237" t="s">
        <v>98</v>
      </c>
      <c r="O174" s="238"/>
      <c r="P174" s="238">
        <f>H174*O174</f>
        <v>0</v>
      </c>
      <c r="Q174" s="238">
        <v>0</v>
      </c>
      <c r="R174" s="238">
        <f>H174*Q174</f>
        <v>0</v>
      </c>
      <c r="S174" s="238">
        <v>0</v>
      </c>
      <c r="T174" s="239">
        <f>H174*S174</f>
        <v>0</v>
      </c>
      <c r="U174" s="240"/>
      <c r="AR174" s="13">
        <v>8</v>
      </c>
      <c r="AT174" s="13" t="s">
        <v>94</v>
      </c>
      <c r="AU174" s="13">
        <v>3</v>
      </c>
      <c r="AY174" s="13" t="s">
        <v>88</v>
      </c>
      <c r="BE174" s="13">
        <f>IF(N174="základní",J174,0)</f>
        <v>0</v>
      </c>
      <c r="BF174" s="13">
        <f>IF(N174="snížená",J174,0)</f>
        <v>0</v>
      </c>
      <c r="BG174" s="13">
        <f>IF(N174="zákl. přenesená",J174,0)</f>
        <v>0</v>
      </c>
      <c r="BH174" s="13">
        <f>IF(N174="sníž. přenesená",J174,0)</f>
        <v>0</v>
      </c>
      <c r="BI174" s="13">
        <f>IF(N174="nulová",J174,0)</f>
        <v>0</v>
      </c>
      <c r="BJ174" s="13">
        <v>1</v>
      </c>
    </row>
    <row r="175" s="14" customFormat="1" ht="19.5">
      <c r="B175" s="241"/>
      <c r="C175" s="242"/>
      <c r="D175" s="243" t="s">
        <v>99</v>
      </c>
      <c r="E175" s="244"/>
      <c r="F175" s="245" t="s">
        <v>265</v>
      </c>
      <c r="G175" s="246"/>
      <c r="H175" s="247"/>
      <c r="I175" s="248"/>
      <c r="J175" s="248"/>
      <c r="K175" s="249"/>
      <c r="L175" s="241"/>
      <c r="M175" s="250"/>
      <c r="N175" s="251"/>
      <c r="O175" s="252"/>
      <c r="P175" s="252"/>
      <c r="Q175" s="252"/>
      <c r="R175" s="252"/>
      <c r="S175" s="252"/>
      <c r="T175" s="253"/>
      <c r="U175" s="254"/>
      <c r="AT175" s="14" t="s">
        <v>99</v>
      </c>
      <c r="AU175" s="14">
        <v>0</v>
      </c>
      <c r="AY175" s="14" t="s">
        <v>88</v>
      </c>
      <c r="BJ175" s="14">
        <v>0</v>
      </c>
    </row>
    <row r="176" s="13" customFormat="1" ht="144">
      <c r="B176" s="228"/>
      <c r="C176" s="229" t="s">
        <v>266</v>
      </c>
      <c r="D176" s="229" t="s">
        <v>94</v>
      </c>
      <c r="E176" s="230" t="s">
        <v>267</v>
      </c>
      <c r="F176" s="230" t="s">
        <v>268</v>
      </c>
      <c r="G176" s="231" t="s">
        <v>97</v>
      </c>
      <c r="H176" s="232">
        <v>24</v>
      </c>
      <c r="I176" s="233"/>
      <c r="J176" s="234">
        <f>ROUND(H176*I176,2)</f>
        <v>0</v>
      </c>
      <c r="K176" s="235"/>
      <c r="L176" s="228"/>
      <c r="M176" s="236"/>
      <c r="N176" s="237" t="s">
        <v>98</v>
      </c>
      <c r="O176" s="238"/>
      <c r="P176" s="238">
        <f>H176*O176</f>
        <v>0</v>
      </c>
      <c r="Q176" s="238">
        <v>0</v>
      </c>
      <c r="R176" s="238">
        <f>H176*Q176</f>
        <v>0</v>
      </c>
      <c r="S176" s="238">
        <v>0</v>
      </c>
      <c r="T176" s="239">
        <f>H176*S176</f>
        <v>0</v>
      </c>
      <c r="U176" s="240"/>
      <c r="AR176" s="13">
        <v>8</v>
      </c>
      <c r="AT176" s="13" t="s">
        <v>94</v>
      </c>
      <c r="AU176" s="13">
        <v>3</v>
      </c>
      <c r="AY176" s="13" t="s">
        <v>88</v>
      </c>
      <c r="BE176" s="13">
        <f>IF(N176="základní",J176,0)</f>
        <v>0</v>
      </c>
      <c r="BF176" s="13">
        <f>IF(N176="snížená",J176,0)</f>
        <v>0</v>
      </c>
      <c r="BG176" s="13">
        <f>IF(N176="zákl. přenesená",J176,0)</f>
        <v>0</v>
      </c>
      <c r="BH176" s="13">
        <f>IF(N176="sníž. přenesená",J176,0)</f>
        <v>0</v>
      </c>
      <c r="BI176" s="13">
        <f>IF(N176="nulová",J176,0)</f>
        <v>0</v>
      </c>
      <c r="BJ176" s="13">
        <v>1</v>
      </c>
    </row>
    <row r="177" s="14" customFormat="1" ht="19.5">
      <c r="B177" s="241"/>
      <c r="C177" s="242"/>
      <c r="D177" s="243" t="s">
        <v>99</v>
      </c>
      <c r="E177" s="244"/>
      <c r="F177" s="245" t="s">
        <v>269</v>
      </c>
      <c r="G177" s="246"/>
      <c r="H177" s="247"/>
      <c r="I177" s="248"/>
      <c r="J177" s="248"/>
      <c r="K177" s="249"/>
      <c r="L177" s="241"/>
      <c r="M177" s="250"/>
      <c r="N177" s="251"/>
      <c r="O177" s="252"/>
      <c r="P177" s="252"/>
      <c r="Q177" s="252"/>
      <c r="R177" s="252"/>
      <c r="S177" s="252"/>
      <c r="T177" s="253"/>
      <c r="U177" s="254"/>
      <c r="AT177" s="14" t="s">
        <v>99</v>
      </c>
      <c r="AU177" s="14">
        <v>0</v>
      </c>
      <c r="AY177" s="14" t="s">
        <v>88</v>
      </c>
      <c r="BJ177" s="14">
        <v>0</v>
      </c>
    </row>
    <row r="178" s="13" customFormat="1" ht="72">
      <c r="B178" s="228"/>
      <c r="C178" s="229" t="s">
        <v>270</v>
      </c>
      <c r="D178" s="229" t="s">
        <v>94</v>
      </c>
      <c r="E178" s="230" t="s">
        <v>271</v>
      </c>
      <c r="F178" s="230" t="s">
        <v>272</v>
      </c>
      <c r="G178" s="231" t="s">
        <v>97</v>
      </c>
      <c r="H178" s="232">
        <v>24</v>
      </c>
      <c r="I178" s="233"/>
      <c r="J178" s="234">
        <f>ROUND(H178*I178,2)</f>
        <v>0</v>
      </c>
      <c r="K178" s="235"/>
      <c r="L178" s="228"/>
      <c r="M178" s="236"/>
      <c r="N178" s="237" t="s">
        <v>98</v>
      </c>
      <c r="O178" s="238"/>
      <c r="P178" s="238">
        <f>H178*O178</f>
        <v>0</v>
      </c>
      <c r="Q178" s="238">
        <v>0</v>
      </c>
      <c r="R178" s="238">
        <f>H178*Q178</f>
        <v>0</v>
      </c>
      <c r="S178" s="238">
        <v>0</v>
      </c>
      <c r="T178" s="239">
        <f>H178*S178</f>
        <v>0</v>
      </c>
      <c r="U178" s="240"/>
      <c r="AR178" s="13">
        <v>8</v>
      </c>
      <c r="AT178" s="13" t="s">
        <v>94</v>
      </c>
      <c r="AU178" s="13">
        <v>3</v>
      </c>
      <c r="AY178" s="13" t="s">
        <v>88</v>
      </c>
      <c r="BE178" s="13">
        <f>IF(N178="základní",J178,0)</f>
        <v>0</v>
      </c>
      <c r="BF178" s="13">
        <f>IF(N178="snížená",J178,0)</f>
        <v>0</v>
      </c>
      <c r="BG178" s="13">
        <f>IF(N178="zákl. přenesená",J178,0)</f>
        <v>0</v>
      </c>
      <c r="BH178" s="13">
        <f>IF(N178="sníž. přenesená",J178,0)</f>
        <v>0</v>
      </c>
      <c r="BI178" s="13">
        <f>IF(N178="nulová",J178,0)</f>
        <v>0</v>
      </c>
      <c r="BJ178" s="13">
        <v>1</v>
      </c>
    </row>
    <row r="179" s="14" customFormat="1" ht="19.5">
      <c r="B179" s="241"/>
      <c r="C179" s="242"/>
      <c r="D179" s="243" t="s">
        <v>99</v>
      </c>
      <c r="E179" s="244"/>
      <c r="F179" s="245" t="s">
        <v>273</v>
      </c>
      <c r="G179" s="246"/>
      <c r="H179" s="247"/>
      <c r="I179" s="248"/>
      <c r="J179" s="248"/>
      <c r="K179" s="249"/>
      <c r="L179" s="241"/>
      <c r="M179" s="250"/>
      <c r="N179" s="251"/>
      <c r="O179" s="252"/>
      <c r="P179" s="252"/>
      <c r="Q179" s="252"/>
      <c r="R179" s="252"/>
      <c r="S179" s="252"/>
      <c r="T179" s="253"/>
      <c r="U179" s="254"/>
      <c r="AT179" s="14" t="s">
        <v>99</v>
      </c>
      <c r="AU179" s="14">
        <v>0</v>
      </c>
      <c r="AY179" s="14" t="s">
        <v>88</v>
      </c>
      <c r="BJ179" s="14">
        <v>0</v>
      </c>
    </row>
    <row r="180" s="13" customFormat="1" ht="132">
      <c r="B180" s="228"/>
      <c r="C180" s="229" t="s">
        <v>274</v>
      </c>
      <c r="D180" s="229" t="s">
        <v>94</v>
      </c>
      <c r="E180" s="230" t="s">
        <v>275</v>
      </c>
      <c r="F180" s="230" t="s">
        <v>276</v>
      </c>
      <c r="G180" s="231" t="s">
        <v>97</v>
      </c>
      <c r="H180" s="232">
        <v>1</v>
      </c>
      <c r="I180" s="233"/>
      <c r="J180" s="234">
        <f>ROUND(H180*I180,2)</f>
        <v>0</v>
      </c>
      <c r="K180" s="235"/>
      <c r="L180" s="228"/>
      <c r="M180" s="236"/>
      <c r="N180" s="237" t="s">
        <v>98</v>
      </c>
      <c r="O180" s="238"/>
      <c r="P180" s="238">
        <f>H180*O180</f>
        <v>0</v>
      </c>
      <c r="Q180" s="238">
        <v>0</v>
      </c>
      <c r="R180" s="238">
        <f>H180*Q180</f>
        <v>0</v>
      </c>
      <c r="S180" s="238">
        <v>0</v>
      </c>
      <c r="T180" s="239">
        <f>H180*S180</f>
        <v>0</v>
      </c>
      <c r="U180" s="240"/>
      <c r="AR180" s="13">
        <v>8</v>
      </c>
      <c r="AT180" s="13" t="s">
        <v>94</v>
      </c>
      <c r="AU180" s="13">
        <v>3</v>
      </c>
      <c r="AY180" s="13" t="s">
        <v>88</v>
      </c>
      <c r="BE180" s="13">
        <f>IF(N180="základní",J180,0)</f>
        <v>0</v>
      </c>
      <c r="BF180" s="13">
        <f>IF(N180="snížená",J180,0)</f>
        <v>0</v>
      </c>
      <c r="BG180" s="13">
        <f>IF(N180="zákl. přenesená",J180,0)</f>
        <v>0</v>
      </c>
      <c r="BH180" s="13">
        <f>IF(N180="sníž. přenesená",J180,0)</f>
        <v>0</v>
      </c>
      <c r="BI180" s="13">
        <f>IF(N180="nulová",J180,0)</f>
        <v>0</v>
      </c>
      <c r="BJ180" s="13">
        <v>1</v>
      </c>
    </row>
    <row r="181" s="14" customFormat="1" ht="19.5">
      <c r="B181" s="241"/>
      <c r="C181" s="242"/>
      <c r="D181" s="243" t="s">
        <v>99</v>
      </c>
      <c r="E181" s="244"/>
      <c r="F181" s="245" t="s">
        <v>277</v>
      </c>
      <c r="G181" s="246"/>
      <c r="H181" s="247"/>
      <c r="I181" s="248"/>
      <c r="J181" s="248"/>
      <c r="K181" s="249"/>
      <c r="L181" s="241"/>
      <c r="M181" s="250"/>
      <c r="N181" s="251"/>
      <c r="O181" s="252"/>
      <c r="P181" s="252"/>
      <c r="Q181" s="252"/>
      <c r="R181" s="252"/>
      <c r="S181" s="252"/>
      <c r="T181" s="253"/>
      <c r="U181" s="254"/>
      <c r="AT181" s="14" t="s">
        <v>99</v>
      </c>
      <c r="AU181" s="14">
        <v>0</v>
      </c>
      <c r="AY181" s="14" t="s">
        <v>88</v>
      </c>
      <c r="BJ181" s="14">
        <v>0</v>
      </c>
    </row>
    <row r="182" s="13" customFormat="1" ht="72">
      <c r="B182" s="228"/>
      <c r="C182" s="229" t="s">
        <v>278</v>
      </c>
      <c r="D182" s="229" t="s">
        <v>94</v>
      </c>
      <c r="E182" s="230" t="s">
        <v>279</v>
      </c>
      <c r="F182" s="230" t="s">
        <v>280</v>
      </c>
      <c r="G182" s="231" t="s">
        <v>97</v>
      </c>
      <c r="H182" s="232">
        <v>1</v>
      </c>
      <c r="I182" s="233"/>
      <c r="J182" s="234">
        <f>ROUND(H182*I182,2)</f>
        <v>0</v>
      </c>
      <c r="K182" s="235"/>
      <c r="L182" s="228"/>
      <c r="M182" s="236"/>
      <c r="N182" s="237" t="s">
        <v>98</v>
      </c>
      <c r="O182" s="238"/>
      <c r="P182" s="238">
        <f>H182*O182</f>
        <v>0</v>
      </c>
      <c r="Q182" s="238">
        <v>0</v>
      </c>
      <c r="R182" s="238">
        <f>H182*Q182</f>
        <v>0</v>
      </c>
      <c r="S182" s="238">
        <v>0</v>
      </c>
      <c r="T182" s="239">
        <f>H182*S182</f>
        <v>0</v>
      </c>
      <c r="U182" s="240"/>
      <c r="AR182" s="13">
        <v>8</v>
      </c>
      <c r="AT182" s="13" t="s">
        <v>94</v>
      </c>
      <c r="AU182" s="13">
        <v>3</v>
      </c>
      <c r="AY182" s="13" t="s">
        <v>88</v>
      </c>
      <c r="BE182" s="13">
        <f>IF(N182="základní",J182,0)</f>
        <v>0</v>
      </c>
      <c r="BF182" s="13">
        <f>IF(N182="snížená",J182,0)</f>
        <v>0</v>
      </c>
      <c r="BG182" s="13">
        <f>IF(N182="zákl. přenesená",J182,0)</f>
        <v>0</v>
      </c>
      <c r="BH182" s="13">
        <f>IF(N182="sníž. přenesená",J182,0)</f>
        <v>0</v>
      </c>
      <c r="BI182" s="13">
        <f>IF(N182="nulová",J182,0)</f>
        <v>0</v>
      </c>
      <c r="BJ182" s="13">
        <v>1</v>
      </c>
    </row>
    <row r="183" s="14" customFormat="1" ht="19.5">
      <c r="B183" s="241"/>
      <c r="C183" s="242"/>
      <c r="D183" s="243" t="s">
        <v>99</v>
      </c>
      <c r="E183" s="244"/>
      <c r="F183" s="245" t="s">
        <v>281</v>
      </c>
      <c r="G183" s="246"/>
      <c r="H183" s="247"/>
      <c r="I183" s="248"/>
      <c r="J183" s="248"/>
      <c r="K183" s="249"/>
      <c r="L183" s="241"/>
      <c r="M183" s="250"/>
      <c r="N183" s="251"/>
      <c r="O183" s="252"/>
      <c r="P183" s="252"/>
      <c r="Q183" s="252"/>
      <c r="R183" s="252"/>
      <c r="S183" s="252"/>
      <c r="T183" s="253"/>
      <c r="U183" s="254"/>
      <c r="AT183" s="14" t="s">
        <v>99</v>
      </c>
      <c r="AU183" s="14">
        <v>0</v>
      </c>
      <c r="AY183" s="14" t="s">
        <v>88</v>
      </c>
      <c r="BJ183" s="14">
        <v>0</v>
      </c>
    </row>
    <row r="184" s="13" customFormat="1" ht="120">
      <c r="B184" s="228"/>
      <c r="C184" s="229" t="s">
        <v>282</v>
      </c>
      <c r="D184" s="229" t="s">
        <v>94</v>
      </c>
      <c r="E184" s="230" t="s">
        <v>283</v>
      </c>
      <c r="F184" s="230" t="s">
        <v>284</v>
      </c>
      <c r="G184" s="231" t="s">
        <v>97</v>
      </c>
      <c r="H184" s="232">
        <v>2</v>
      </c>
      <c r="I184" s="233"/>
      <c r="J184" s="234">
        <f>ROUND(H184*I184,2)</f>
        <v>0</v>
      </c>
      <c r="K184" s="235"/>
      <c r="L184" s="228"/>
      <c r="M184" s="236"/>
      <c r="N184" s="237" t="s">
        <v>98</v>
      </c>
      <c r="O184" s="238"/>
      <c r="P184" s="238">
        <f>H184*O184</f>
        <v>0</v>
      </c>
      <c r="Q184" s="238">
        <v>0</v>
      </c>
      <c r="R184" s="238">
        <f>H184*Q184</f>
        <v>0</v>
      </c>
      <c r="S184" s="238">
        <v>0</v>
      </c>
      <c r="T184" s="239">
        <f>H184*S184</f>
        <v>0</v>
      </c>
      <c r="U184" s="240"/>
      <c r="AR184" s="13">
        <v>8</v>
      </c>
      <c r="AT184" s="13" t="s">
        <v>94</v>
      </c>
      <c r="AU184" s="13">
        <v>3</v>
      </c>
      <c r="AY184" s="13" t="s">
        <v>88</v>
      </c>
      <c r="BE184" s="13">
        <f>IF(N184="základní",J184,0)</f>
        <v>0</v>
      </c>
      <c r="BF184" s="13">
        <f>IF(N184="snížená",J184,0)</f>
        <v>0</v>
      </c>
      <c r="BG184" s="13">
        <f>IF(N184="zákl. přenesená",J184,0)</f>
        <v>0</v>
      </c>
      <c r="BH184" s="13">
        <f>IF(N184="sníž. přenesená",J184,0)</f>
        <v>0</v>
      </c>
      <c r="BI184" s="13">
        <f>IF(N184="nulová",J184,0)</f>
        <v>0</v>
      </c>
      <c r="BJ184" s="13">
        <v>1</v>
      </c>
    </row>
    <row r="185" s="14" customFormat="1" ht="19.5">
      <c r="B185" s="241"/>
      <c r="C185" s="242"/>
      <c r="D185" s="243" t="s">
        <v>99</v>
      </c>
      <c r="E185" s="244"/>
      <c r="F185" s="245" t="s">
        <v>285</v>
      </c>
      <c r="G185" s="246"/>
      <c r="H185" s="247"/>
      <c r="I185" s="248"/>
      <c r="J185" s="248"/>
      <c r="K185" s="249"/>
      <c r="L185" s="241"/>
      <c r="M185" s="250"/>
      <c r="N185" s="251"/>
      <c r="O185" s="252"/>
      <c r="P185" s="252"/>
      <c r="Q185" s="252"/>
      <c r="R185" s="252"/>
      <c r="S185" s="252"/>
      <c r="T185" s="253"/>
      <c r="U185" s="254"/>
      <c r="AT185" s="14" t="s">
        <v>99</v>
      </c>
      <c r="AU185" s="14">
        <v>0</v>
      </c>
      <c r="AY185" s="14" t="s">
        <v>88</v>
      </c>
      <c r="BJ185" s="14">
        <v>0</v>
      </c>
    </row>
    <row r="186" s="13" customFormat="1" ht="108">
      <c r="B186" s="228"/>
      <c r="C186" s="229" t="s">
        <v>286</v>
      </c>
      <c r="D186" s="229" t="s">
        <v>94</v>
      </c>
      <c r="E186" s="230" t="s">
        <v>287</v>
      </c>
      <c r="F186" s="230" t="s">
        <v>288</v>
      </c>
      <c r="G186" s="231" t="s">
        <v>97</v>
      </c>
      <c r="H186" s="232">
        <v>250</v>
      </c>
      <c r="I186" s="233"/>
      <c r="J186" s="234">
        <f>ROUND(H186*I186,2)</f>
        <v>0</v>
      </c>
      <c r="K186" s="235"/>
      <c r="L186" s="228"/>
      <c r="M186" s="236"/>
      <c r="N186" s="237" t="s">
        <v>98</v>
      </c>
      <c r="O186" s="238"/>
      <c r="P186" s="238">
        <f>H186*O186</f>
        <v>0</v>
      </c>
      <c r="Q186" s="238">
        <v>0</v>
      </c>
      <c r="R186" s="238">
        <f>H186*Q186</f>
        <v>0</v>
      </c>
      <c r="S186" s="238">
        <v>0</v>
      </c>
      <c r="T186" s="239">
        <f>H186*S186</f>
        <v>0</v>
      </c>
      <c r="U186" s="240"/>
      <c r="AR186" s="13">
        <v>8</v>
      </c>
      <c r="AT186" s="13" t="s">
        <v>94</v>
      </c>
      <c r="AU186" s="13">
        <v>3</v>
      </c>
      <c r="AY186" s="13" t="s">
        <v>88</v>
      </c>
      <c r="BE186" s="13">
        <f>IF(N186="základní",J186,0)</f>
        <v>0</v>
      </c>
      <c r="BF186" s="13">
        <f>IF(N186="snížená",J186,0)</f>
        <v>0</v>
      </c>
      <c r="BG186" s="13">
        <f>IF(N186="zákl. přenesená",J186,0)</f>
        <v>0</v>
      </c>
      <c r="BH186" s="13">
        <f>IF(N186="sníž. přenesená",J186,0)</f>
        <v>0</v>
      </c>
      <c r="BI186" s="13">
        <f>IF(N186="nulová",J186,0)</f>
        <v>0</v>
      </c>
      <c r="BJ186" s="13">
        <v>1</v>
      </c>
    </row>
    <row r="187" s="14" customFormat="1" ht="19.5">
      <c r="B187" s="241"/>
      <c r="C187" s="242"/>
      <c r="D187" s="243" t="s">
        <v>99</v>
      </c>
      <c r="E187" s="244"/>
      <c r="F187" s="245" t="s">
        <v>289</v>
      </c>
      <c r="G187" s="246"/>
      <c r="H187" s="247"/>
      <c r="I187" s="248"/>
      <c r="J187" s="248"/>
      <c r="K187" s="249"/>
      <c r="L187" s="241"/>
      <c r="M187" s="250"/>
      <c r="N187" s="251"/>
      <c r="O187" s="252"/>
      <c r="P187" s="252"/>
      <c r="Q187" s="252"/>
      <c r="R187" s="252"/>
      <c r="S187" s="252"/>
      <c r="T187" s="253"/>
      <c r="U187" s="254"/>
      <c r="AT187" s="14" t="s">
        <v>99</v>
      </c>
      <c r="AU187" s="14">
        <v>0</v>
      </c>
      <c r="AY187" s="14" t="s">
        <v>88</v>
      </c>
      <c r="BJ187" s="14">
        <v>0</v>
      </c>
    </row>
    <row r="188" s="13" customFormat="1" ht="60">
      <c r="B188" s="228"/>
      <c r="C188" s="229" t="s">
        <v>290</v>
      </c>
      <c r="D188" s="229" t="s">
        <v>94</v>
      </c>
      <c r="E188" s="230" t="s">
        <v>291</v>
      </c>
      <c r="F188" s="230" t="s">
        <v>292</v>
      </c>
      <c r="G188" s="231" t="s">
        <v>97</v>
      </c>
      <c r="H188" s="232">
        <v>250</v>
      </c>
      <c r="I188" s="233"/>
      <c r="J188" s="234">
        <f>ROUND(H188*I188,2)</f>
        <v>0</v>
      </c>
      <c r="K188" s="235"/>
      <c r="L188" s="228"/>
      <c r="M188" s="236"/>
      <c r="N188" s="237" t="s">
        <v>98</v>
      </c>
      <c r="O188" s="238"/>
      <c r="P188" s="238">
        <f>H188*O188</f>
        <v>0</v>
      </c>
      <c r="Q188" s="238">
        <v>0</v>
      </c>
      <c r="R188" s="238">
        <f>H188*Q188</f>
        <v>0</v>
      </c>
      <c r="S188" s="238">
        <v>0</v>
      </c>
      <c r="T188" s="239">
        <f>H188*S188</f>
        <v>0</v>
      </c>
      <c r="U188" s="240"/>
      <c r="AR188" s="13">
        <v>8</v>
      </c>
      <c r="AT188" s="13" t="s">
        <v>94</v>
      </c>
      <c r="AU188" s="13">
        <v>3</v>
      </c>
      <c r="AY188" s="13" t="s">
        <v>88</v>
      </c>
      <c r="BE188" s="13">
        <f>IF(N188="základní",J188,0)</f>
        <v>0</v>
      </c>
      <c r="BF188" s="13">
        <f>IF(N188="snížená",J188,0)</f>
        <v>0</v>
      </c>
      <c r="BG188" s="13">
        <f>IF(N188="zákl. přenesená",J188,0)</f>
        <v>0</v>
      </c>
      <c r="BH188" s="13">
        <f>IF(N188="sníž. přenesená",J188,0)</f>
        <v>0</v>
      </c>
      <c r="BI188" s="13">
        <f>IF(N188="nulová",J188,0)</f>
        <v>0</v>
      </c>
      <c r="BJ188" s="13">
        <v>1</v>
      </c>
    </row>
    <row r="189" s="14" customFormat="1" ht="19.5">
      <c r="B189" s="241"/>
      <c r="C189" s="242"/>
      <c r="D189" s="243" t="s">
        <v>99</v>
      </c>
      <c r="E189" s="244"/>
      <c r="F189" s="245" t="s">
        <v>289</v>
      </c>
      <c r="G189" s="246"/>
      <c r="H189" s="247"/>
      <c r="I189" s="248"/>
      <c r="J189" s="248"/>
      <c r="K189" s="249"/>
      <c r="L189" s="241"/>
      <c r="M189" s="250"/>
      <c r="N189" s="251"/>
      <c r="O189" s="252"/>
      <c r="P189" s="252"/>
      <c r="Q189" s="252"/>
      <c r="R189" s="252"/>
      <c r="S189" s="252"/>
      <c r="T189" s="253"/>
      <c r="U189" s="254"/>
      <c r="AT189" s="14" t="s">
        <v>99</v>
      </c>
      <c r="AU189" s="14">
        <v>0</v>
      </c>
      <c r="AY189" s="14" t="s">
        <v>88</v>
      </c>
      <c r="BJ189" s="14">
        <v>0</v>
      </c>
    </row>
    <row r="190" s="13" customFormat="1" ht="24">
      <c r="B190" s="228"/>
      <c r="C190" s="229" t="s">
        <v>293</v>
      </c>
      <c r="D190" s="229" t="s">
        <v>94</v>
      </c>
      <c r="E190" s="230" t="s">
        <v>294</v>
      </c>
      <c r="F190" s="230" t="s">
        <v>295</v>
      </c>
      <c r="G190" s="231" t="s">
        <v>97</v>
      </c>
      <c r="H190" s="232">
        <v>2</v>
      </c>
      <c r="I190" s="233"/>
      <c r="J190" s="234">
        <f>ROUND(H190*I190,2)</f>
        <v>0</v>
      </c>
      <c r="K190" s="235"/>
      <c r="L190" s="228"/>
      <c r="M190" s="236"/>
      <c r="N190" s="237" t="s">
        <v>98</v>
      </c>
      <c r="O190" s="238"/>
      <c r="P190" s="238">
        <f>H190*O190</f>
        <v>0</v>
      </c>
      <c r="Q190" s="238">
        <v>0</v>
      </c>
      <c r="R190" s="238">
        <f>H190*Q190</f>
        <v>0</v>
      </c>
      <c r="S190" s="238">
        <v>0</v>
      </c>
      <c r="T190" s="239">
        <f>H190*S190</f>
        <v>0</v>
      </c>
      <c r="U190" s="240"/>
      <c r="AR190" s="13">
        <v>8</v>
      </c>
      <c r="AT190" s="13" t="s">
        <v>94</v>
      </c>
      <c r="AU190" s="13">
        <v>3</v>
      </c>
      <c r="AY190" s="13" t="s">
        <v>88</v>
      </c>
      <c r="BE190" s="13">
        <f>IF(N190="základní",J190,0)</f>
        <v>0</v>
      </c>
      <c r="BF190" s="13">
        <f>IF(N190="snížená",J190,0)</f>
        <v>0</v>
      </c>
      <c r="BG190" s="13">
        <f>IF(N190="zákl. přenesená",J190,0)</f>
        <v>0</v>
      </c>
      <c r="BH190" s="13">
        <f>IF(N190="sníž. přenesená",J190,0)</f>
        <v>0</v>
      </c>
      <c r="BI190" s="13">
        <f>IF(N190="nulová",J190,0)</f>
        <v>0</v>
      </c>
      <c r="BJ190" s="13">
        <v>1</v>
      </c>
    </row>
    <row r="191" s="14" customFormat="1" ht="19.5">
      <c r="B191" s="241"/>
      <c r="C191" s="242"/>
      <c r="D191" s="243" t="s">
        <v>99</v>
      </c>
      <c r="E191" s="244"/>
      <c r="F191" s="245" t="s">
        <v>296</v>
      </c>
      <c r="G191" s="246"/>
      <c r="H191" s="247"/>
      <c r="I191" s="248"/>
      <c r="J191" s="248"/>
      <c r="K191" s="249"/>
      <c r="L191" s="241"/>
      <c r="M191" s="250"/>
      <c r="N191" s="251"/>
      <c r="O191" s="252"/>
      <c r="P191" s="252"/>
      <c r="Q191" s="252"/>
      <c r="R191" s="252"/>
      <c r="S191" s="252"/>
      <c r="T191" s="253"/>
      <c r="U191" s="254"/>
      <c r="AT191" s="14" t="s">
        <v>99</v>
      </c>
      <c r="AU191" s="14">
        <v>0</v>
      </c>
      <c r="AY191" s="14" t="s">
        <v>88</v>
      </c>
      <c r="BJ191" s="14">
        <v>0</v>
      </c>
    </row>
    <row r="192" s="13" customFormat="1" ht="72">
      <c r="B192" s="228"/>
      <c r="C192" s="229" t="s">
        <v>297</v>
      </c>
      <c r="D192" s="229" t="s">
        <v>94</v>
      </c>
      <c r="E192" s="230" t="s">
        <v>298</v>
      </c>
      <c r="F192" s="230" t="s">
        <v>299</v>
      </c>
      <c r="G192" s="231" t="s">
        <v>97</v>
      </c>
      <c r="H192" s="232">
        <v>32</v>
      </c>
      <c r="I192" s="233"/>
      <c r="J192" s="234">
        <f>ROUND(H192*I192,2)</f>
        <v>0</v>
      </c>
      <c r="K192" s="235"/>
      <c r="L192" s="228"/>
      <c r="M192" s="236"/>
      <c r="N192" s="237" t="s">
        <v>98</v>
      </c>
      <c r="O192" s="238"/>
      <c r="P192" s="238">
        <f>H192*O192</f>
        <v>0</v>
      </c>
      <c r="Q192" s="238">
        <v>0</v>
      </c>
      <c r="R192" s="238">
        <f>H192*Q192</f>
        <v>0</v>
      </c>
      <c r="S192" s="238">
        <v>0</v>
      </c>
      <c r="T192" s="239">
        <f>H192*S192</f>
        <v>0</v>
      </c>
      <c r="U192" s="240"/>
      <c r="AR192" s="13">
        <v>8</v>
      </c>
      <c r="AT192" s="13" t="s">
        <v>94</v>
      </c>
      <c r="AU192" s="13">
        <v>3</v>
      </c>
      <c r="AY192" s="13" t="s">
        <v>88</v>
      </c>
      <c r="BE192" s="13">
        <f>IF(N192="základní",J192,0)</f>
        <v>0</v>
      </c>
      <c r="BF192" s="13">
        <f>IF(N192="snížená",J192,0)</f>
        <v>0</v>
      </c>
      <c r="BG192" s="13">
        <f>IF(N192="zákl. přenesená",J192,0)</f>
        <v>0</v>
      </c>
      <c r="BH192" s="13">
        <f>IF(N192="sníž. přenesená",J192,0)</f>
        <v>0</v>
      </c>
      <c r="BI192" s="13">
        <f>IF(N192="nulová",J192,0)</f>
        <v>0</v>
      </c>
      <c r="BJ192" s="13">
        <v>1</v>
      </c>
    </row>
    <row r="193" s="14" customFormat="1" ht="19.5">
      <c r="B193" s="241"/>
      <c r="C193" s="242"/>
      <c r="D193" s="243" t="s">
        <v>99</v>
      </c>
      <c r="E193" s="244"/>
      <c r="F193" s="245" t="s">
        <v>300</v>
      </c>
      <c r="G193" s="246"/>
      <c r="H193" s="247"/>
      <c r="I193" s="248"/>
      <c r="J193" s="248"/>
      <c r="K193" s="249"/>
      <c r="L193" s="241"/>
      <c r="M193" s="250"/>
      <c r="N193" s="251"/>
      <c r="O193" s="252"/>
      <c r="P193" s="252"/>
      <c r="Q193" s="252"/>
      <c r="R193" s="252"/>
      <c r="S193" s="252"/>
      <c r="T193" s="253"/>
      <c r="U193" s="254"/>
      <c r="AT193" s="14" t="s">
        <v>99</v>
      </c>
      <c r="AU193" s="14">
        <v>0</v>
      </c>
      <c r="AY193" s="14" t="s">
        <v>88</v>
      </c>
      <c r="BJ193" s="14">
        <v>0</v>
      </c>
    </row>
    <row r="194" s="13" customFormat="1" ht="108">
      <c r="B194" s="228"/>
      <c r="C194" s="229" t="s">
        <v>301</v>
      </c>
      <c r="D194" s="229" t="s">
        <v>94</v>
      </c>
      <c r="E194" s="230" t="s">
        <v>302</v>
      </c>
      <c r="F194" s="230" t="s">
        <v>303</v>
      </c>
      <c r="G194" s="231" t="s">
        <v>97</v>
      </c>
      <c r="H194" s="232">
        <v>2</v>
      </c>
      <c r="I194" s="233"/>
      <c r="J194" s="234">
        <f>ROUND(H194*I194,2)</f>
        <v>0</v>
      </c>
      <c r="K194" s="235"/>
      <c r="L194" s="228"/>
      <c r="M194" s="236"/>
      <c r="N194" s="237" t="s">
        <v>98</v>
      </c>
      <c r="O194" s="238"/>
      <c r="P194" s="238">
        <f>H194*O194</f>
        <v>0</v>
      </c>
      <c r="Q194" s="238">
        <v>0</v>
      </c>
      <c r="R194" s="238">
        <f>H194*Q194</f>
        <v>0</v>
      </c>
      <c r="S194" s="238">
        <v>0</v>
      </c>
      <c r="T194" s="239">
        <f>H194*S194</f>
        <v>0</v>
      </c>
      <c r="U194" s="240"/>
      <c r="AR194" s="13">
        <v>8</v>
      </c>
      <c r="AT194" s="13" t="s">
        <v>94</v>
      </c>
      <c r="AU194" s="13">
        <v>3</v>
      </c>
      <c r="AY194" s="13" t="s">
        <v>88</v>
      </c>
      <c r="BE194" s="13">
        <f>IF(N194="základní",J194,0)</f>
        <v>0</v>
      </c>
      <c r="BF194" s="13">
        <f>IF(N194="snížená",J194,0)</f>
        <v>0</v>
      </c>
      <c r="BG194" s="13">
        <f>IF(N194="zákl. přenesená",J194,0)</f>
        <v>0</v>
      </c>
      <c r="BH194" s="13">
        <f>IF(N194="sníž. přenesená",J194,0)</f>
        <v>0</v>
      </c>
      <c r="BI194" s="13">
        <f>IF(N194="nulová",J194,0)</f>
        <v>0</v>
      </c>
      <c r="BJ194" s="13">
        <v>1</v>
      </c>
    </row>
    <row r="195" s="14" customFormat="1" ht="19.5">
      <c r="B195" s="241"/>
      <c r="C195" s="242"/>
      <c r="D195" s="243" t="s">
        <v>99</v>
      </c>
      <c r="E195" s="244"/>
      <c r="F195" s="245" t="s">
        <v>304</v>
      </c>
      <c r="G195" s="246"/>
      <c r="H195" s="247"/>
      <c r="I195" s="248"/>
      <c r="J195" s="248"/>
      <c r="K195" s="249"/>
      <c r="L195" s="241"/>
      <c r="M195" s="250"/>
      <c r="N195" s="251"/>
      <c r="O195" s="252"/>
      <c r="P195" s="252"/>
      <c r="Q195" s="252"/>
      <c r="R195" s="252"/>
      <c r="S195" s="252"/>
      <c r="T195" s="253"/>
      <c r="U195" s="254"/>
      <c r="AT195" s="14" t="s">
        <v>99</v>
      </c>
      <c r="AU195" s="14">
        <v>0</v>
      </c>
      <c r="AY195" s="14" t="s">
        <v>88</v>
      </c>
      <c r="BJ195" s="14">
        <v>0</v>
      </c>
    </row>
    <row r="196" s="15" customFormat="1" ht="14.45" customHeight="1">
      <c r="B196" s="255"/>
      <c r="C196" s="256"/>
      <c r="D196" s="256"/>
      <c r="E196" s="257"/>
      <c r="F196" s="258"/>
      <c r="G196" s="259"/>
      <c r="H196" s="260"/>
      <c r="I196" s="261"/>
      <c r="J196" s="261"/>
      <c r="K196" s="262"/>
      <c r="L196" s="255"/>
      <c r="M196" s="263"/>
      <c r="N196" s="262"/>
      <c r="O196" s="264"/>
      <c r="P196" s="264"/>
      <c r="Q196" s="264"/>
      <c r="R196" s="264"/>
      <c r="S196" s="264"/>
      <c r="T196" s="265"/>
      <c r="U196" s="266"/>
    </row>
    <row r="197" s="7" customFormat="1">
      <c r="B197" s="173"/>
      <c r="C197" s="174"/>
      <c r="D197" s="174"/>
      <c r="E197" s="174"/>
      <c r="F197" s="174"/>
      <c r="G197" s="174"/>
      <c r="H197" s="174"/>
      <c r="I197" s="174"/>
      <c r="J197" s="174"/>
      <c r="K197" s="174"/>
      <c r="L197" s="136"/>
      <c r="M197" s="267"/>
      <c r="N197" s="267"/>
      <c r="O197" s="267"/>
      <c r="P197" s="267"/>
      <c r="Q197" s="267"/>
      <c r="R197" s="267"/>
      <c r="S197" s="267"/>
      <c r="T197" s="267"/>
    </row>
  </sheetData>
  <sheetProtection sheet="1" formatColumns="0" formatRows="0" objects="1" scenarios="1" spinCount="100000" saltValue="Af/bGJUP+4lmXq83hfvIJKuhm+fS/5C/ERtvbqVOS4Br0LLLCkdwhfVqMOu0eCR1BMzUq/LNIiqzVcX9iUzTxQ==" hashValue="yo04te6FBebdS8Tp9xEk1yb0Tn6mQc+c5Wxb9n7wwdafUnu3lbpiVcEBdIIRRObP74gUfkAa007rKqfv++0f0w==" algorithmName="SHA-512" password="CC35"/>
  <autoFilter ref="C86:K87"/>
  <mergeCells count="10">
    <mergeCell ref="L2:V2"/>
    <mergeCell ref="E77:H77"/>
    <mergeCell ref="E79:H79"/>
    <mergeCell ref="E7:H7"/>
    <mergeCell ref="E9:H9"/>
    <mergeCell ref="E15:H15"/>
    <mergeCell ref="E21:H21"/>
    <mergeCell ref="E24:H24"/>
    <mergeCell ref="E27:H27"/>
    <mergeCell ref="E18:H18"/>
  </mergeCells>
  <pageMargins left="0.39375" right="0.39375" top="0.39375" bottom="0.39375" header="0" footer="0"/>
  <pageSetup r:id="rId1" paperSize="9" orientation="portrait" scale="60" fitToHeight="100"/>
  <headerFooter>
    <oddFooter>&amp;C&amp;8 Strana &amp;P z &amp;N</oddFooter>
    <evenFooter>&amp;C&amp;8 Strana &amp;P z &amp;N</evenFooter>
    <firstFooter>&amp;C&amp;8 Strana &amp;P z &amp;N</firstFooter>
  </headerFooter>
</worksheet>
</file>

<file path=xl/worksheets/sheet3.xml><?xml version="1.0" encoding="utf-8"?>
<worksheet xmlns:r="http://schemas.openxmlformats.org/officeDocument/2006/relationships" xmlns="http://schemas.openxmlformats.org/spreadsheetml/2006/main">
  <sheetPr>
    <pageSetUpPr fitToPage="1"/>
  </sheetPr>
  <sheetViews>
    <sheetView showGridLines="0" zoomScale="110" zoomScaleNormal="110" zoomScaleSheetLayoutView="60" zoomScalePageLayoutView="100" workbookViewId="0" topLeftCell="A42"/>
  </sheetViews>
  <sheetFormatPr defaultRowHeight="15"/>
  <cols>
    <col min="1" max="1" width="6.1875" customWidth="1"/>
    <col min="2" max="2" width="1.6132812" customWidth="1"/>
    <col min="3" max="4" width="4.9765625" customWidth="1"/>
    <col min="5" max="5" width="11.566406" customWidth="1"/>
    <col min="6" max="6" width="9.144531" customWidth="1"/>
    <col min="7" max="7" width="4.9765625" customWidth="1"/>
    <col min="8" max="8" width="77.88672" customWidth="1"/>
    <col min="9" max="10" width="20.042969" customWidth="1"/>
    <col min="11" max="11" width="1.6132812" customWidth="1"/>
  </cols>
  <sheetData>
    <row r="1" ht="37.5" customHeight="1"/>
    <row r="2" ht="7.5" customHeight="1">
      <c r="B2" s="268"/>
      <c r="C2" s="269"/>
      <c r="D2" s="269"/>
      <c r="E2" s="269"/>
      <c r="F2" s="269"/>
      <c r="G2" s="269"/>
      <c r="H2" s="269"/>
      <c r="I2" s="269"/>
      <c r="J2" s="269"/>
      <c r="K2" s="270"/>
    </row>
    <row r="3" s="16" customFormat="1" ht="45" customHeight="1">
      <c r="B3" s="271"/>
      <c r="C3" s="272" t="s">
        <v>305</v>
      </c>
      <c r="D3" s="272"/>
      <c r="E3" s="272"/>
      <c r="F3" s="272"/>
      <c r="G3" s="272"/>
      <c r="H3" s="272"/>
      <c r="I3" s="272"/>
      <c r="J3" s="272"/>
      <c r="K3" s="273"/>
    </row>
    <row r="4" ht="25.5" customHeight="1">
      <c r="B4" s="274"/>
      <c r="C4" s="275" t="s">
        <v>306</v>
      </c>
      <c r="D4" s="275"/>
      <c r="E4" s="275"/>
      <c r="F4" s="275"/>
      <c r="G4" s="275"/>
      <c r="H4" s="275"/>
      <c r="I4" s="275"/>
      <c r="J4" s="275"/>
      <c r="K4" s="276"/>
    </row>
    <row r="5" ht="5.25" customHeight="1">
      <c r="B5" s="274"/>
      <c r="C5" s="277"/>
      <c r="D5" s="277"/>
      <c r="E5" s="277"/>
      <c r="F5" s="277"/>
      <c r="G5" s="277"/>
      <c r="H5" s="277"/>
      <c r="I5" s="277"/>
      <c r="J5" s="277"/>
      <c r="K5" s="276"/>
    </row>
    <row r="6" ht="15" customHeight="1">
      <c r="B6" s="274"/>
      <c r="C6" s="278" t="s">
        <v>307</v>
      </c>
      <c r="D6" s="278"/>
      <c r="E6" s="278"/>
      <c r="F6" s="278"/>
      <c r="G6" s="278"/>
      <c r="H6" s="278"/>
      <c r="I6" s="278"/>
      <c r="J6" s="278"/>
      <c r="K6" s="276"/>
    </row>
    <row r="7" ht="15" customHeight="1">
      <c r="B7" s="279"/>
      <c r="C7" s="278" t="s">
        <v>308</v>
      </c>
      <c r="D7" s="278"/>
      <c r="E7" s="278"/>
      <c r="F7" s="278"/>
      <c r="G7" s="278"/>
      <c r="H7" s="278"/>
      <c r="I7" s="278"/>
      <c r="J7" s="278"/>
      <c r="K7" s="276"/>
    </row>
    <row r="8" ht="12.75" customHeight="1">
      <c r="B8" s="279"/>
      <c r="C8" s="278"/>
      <c r="D8" s="278"/>
      <c r="E8" s="278"/>
      <c r="F8" s="278"/>
      <c r="G8" s="278"/>
      <c r="H8" s="278"/>
      <c r="I8" s="278"/>
      <c r="J8" s="278"/>
      <c r="K8" s="276"/>
    </row>
    <row r="9" ht="15" customHeight="1">
      <c r="B9" s="279"/>
      <c r="C9" s="278" t="s">
        <v>309</v>
      </c>
      <c r="D9" s="278"/>
      <c r="E9" s="278"/>
      <c r="F9" s="278"/>
      <c r="G9" s="278"/>
      <c r="H9" s="278"/>
      <c r="I9" s="278"/>
      <c r="J9" s="278"/>
      <c r="K9" s="276"/>
    </row>
    <row r="10" ht="15" customHeight="1">
      <c r="B10" s="279"/>
      <c r="C10" s="278"/>
      <c r="D10" s="278" t="s">
        <v>310</v>
      </c>
      <c r="E10" s="278"/>
      <c r="F10" s="278"/>
      <c r="G10" s="278"/>
      <c r="H10" s="278"/>
      <c r="I10" s="278"/>
      <c r="J10" s="278"/>
      <c r="K10" s="276"/>
    </row>
    <row r="11" ht="15" customHeight="1">
      <c r="B11" s="279"/>
      <c r="C11" s="280"/>
      <c r="D11" s="278" t="s">
        <v>311</v>
      </c>
      <c r="E11" s="278"/>
      <c r="F11" s="278"/>
      <c r="G11" s="278"/>
      <c r="H11" s="278"/>
      <c r="I11" s="278"/>
      <c r="J11" s="278"/>
      <c r="K11" s="276"/>
    </row>
    <row r="12" ht="15" customHeight="1">
      <c r="B12" s="279"/>
      <c r="C12" s="280"/>
      <c r="D12" s="278"/>
      <c r="E12" s="278"/>
      <c r="F12" s="278"/>
      <c r="G12" s="278"/>
      <c r="H12" s="278"/>
      <c r="I12" s="278"/>
      <c r="J12" s="278"/>
      <c r="K12" s="276"/>
    </row>
    <row r="13" ht="15" customHeight="1">
      <c r="B13" s="279"/>
      <c r="C13" s="280"/>
      <c r="D13" s="281" t="s">
        <v>312</v>
      </c>
      <c r="E13" s="278"/>
      <c r="F13" s="278"/>
      <c r="G13" s="278"/>
      <c r="H13" s="278"/>
      <c r="I13" s="278"/>
      <c r="J13" s="278"/>
      <c r="K13" s="276"/>
    </row>
    <row r="14" ht="12.75" customHeight="1">
      <c r="B14" s="279"/>
      <c r="C14" s="280"/>
      <c r="D14" s="280"/>
      <c r="E14" s="280"/>
      <c r="F14" s="280"/>
      <c r="G14" s="280"/>
      <c r="H14" s="280"/>
      <c r="I14" s="280"/>
      <c r="J14" s="280"/>
      <c r="K14" s="276"/>
    </row>
    <row r="15" ht="15" customHeight="1">
      <c r="B15" s="279"/>
      <c r="C15" s="280"/>
      <c r="D15" s="278" t="s">
        <v>313</v>
      </c>
      <c r="E15" s="278"/>
      <c r="F15" s="278"/>
      <c r="G15" s="278"/>
      <c r="H15" s="278"/>
      <c r="I15" s="278"/>
      <c r="J15" s="278"/>
      <c r="K15" s="276"/>
    </row>
    <row r="16" ht="15" customHeight="1">
      <c r="B16" s="279"/>
      <c r="C16" s="280"/>
      <c r="D16" s="278" t="s">
        <v>314</v>
      </c>
      <c r="E16" s="278"/>
      <c r="F16" s="278"/>
      <c r="G16" s="278"/>
      <c r="H16" s="278"/>
      <c r="I16" s="278"/>
      <c r="J16" s="278"/>
      <c r="K16" s="276"/>
    </row>
    <row r="17" ht="15" customHeight="1">
      <c r="B17" s="279"/>
      <c r="C17" s="280"/>
      <c r="D17" s="278" t="s">
        <v>315</v>
      </c>
      <c r="E17" s="278"/>
      <c r="F17" s="278"/>
      <c r="G17" s="278"/>
      <c r="H17" s="278"/>
      <c r="I17" s="278"/>
      <c r="J17" s="278"/>
      <c r="K17" s="276"/>
    </row>
    <row r="18" ht="15" customHeight="1">
      <c r="B18" s="279"/>
      <c r="C18" s="280"/>
      <c r="D18" s="280"/>
      <c r="E18" s="282" t="s">
        <v>70</v>
      </c>
      <c r="F18" s="278" t="s">
        <v>316</v>
      </c>
      <c r="G18" s="278"/>
      <c r="H18" s="278"/>
      <c r="I18" s="278"/>
      <c r="J18" s="278"/>
      <c r="K18" s="276"/>
    </row>
    <row r="19" ht="15" customHeight="1">
      <c r="B19" s="279"/>
      <c r="C19" s="280"/>
      <c r="D19" s="280"/>
      <c r="E19" s="282" t="s">
        <v>317</v>
      </c>
      <c r="F19" s="278" t="s">
        <v>318</v>
      </c>
      <c r="G19" s="278"/>
      <c r="H19" s="278"/>
      <c r="I19" s="278"/>
      <c r="J19" s="278"/>
      <c r="K19" s="276"/>
    </row>
    <row r="20" ht="15" customHeight="1">
      <c r="B20" s="279"/>
      <c r="C20" s="280"/>
      <c r="D20" s="280"/>
      <c r="E20" s="282" t="s">
        <v>319</v>
      </c>
      <c r="F20" s="278" t="s">
        <v>320</v>
      </c>
      <c r="G20" s="278"/>
      <c r="H20" s="278"/>
      <c r="I20" s="278"/>
      <c r="J20" s="278"/>
      <c r="K20" s="276"/>
    </row>
    <row r="21" ht="15" customHeight="1">
      <c r="B21" s="279"/>
      <c r="C21" s="280"/>
      <c r="D21" s="280"/>
      <c r="E21" s="282" t="s">
        <v>321</v>
      </c>
      <c r="F21" s="278" t="s">
        <v>322</v>
      </c>
      <c r="G21" s="278"/>
      <c r="H21" s="278"/>
      <c r="I21" s="278"/>
      <c r="J21" s="278"/>
      <c r="K21" s="276"/>
    </row>
    <row r="22" ht="15" customHeight="1">
      <c r="B22" s="279"/>
      <c r="C22" s="280"/>
      <c r="D22" s="280"/>
      <c r="E22" s="282" t="s">
        <v>323</v>
      </c>
      <c r="F22" s="278" t="s">
        <v>324</v>
      </c>
      <c r="G22" s="278"/>
      <c r="H22" s="278"/>
      <c r="I22" s="278"/>
      <c r="J22" s="278"/>
      <c r="K22" s="276"/>
    </row>
    <row r="23" ht="15" customHeight="1">
      <c r="B23" s="279"/>
      <c r="C23" s="280"/>
      <c r="D23" s="280"/>
      <c r="E23" s="282" t="s">
        <v>325</v>
      </c>
      <c r="F23" s="278" t="s">
        <v>326</v>
      </c>
      <c r="G23" s="278"/>
      <c r="H23" s="278"/>
      <c r="I23" s="278"/>
      <c r="J23" s="278"/>
      <c r="K23" s="276"/>
    </row>
    <row r="24" ht="12.75" customHeight="1">
      <c r="B24" s="279"/>
      <c r="C24" s="280"/>
      <c r="D24" s="280"/>
      <c r="E24" s="280"/>
      <c r="F24" s="280"/>
      <c r="G24" s="280"/>
      <c r="H24" s="280"/>
      <c r="I24" s="280"/>
      <c r="J24" s="280"/>
      <c r="K24" s="276"/>
    </row>
    <row r="25" ht="15" customHeight="1">
      <c r="B25" s="279"/>
      <c r="C25" s="278" t="s">
        <v>327</v>
      </c>
      <c r="D25" s="278"/>
      <c r="E25" s="278"/>
      <c r="F25" s="278"/>
      <c r="G25" s="278"/>
      <c r="H25" s="278"/>
      <c r="I25" s="278"/>
      <c r="J25" s="278"/>
      <c r="K25" s="276"/>
    </row>
    <row r="26" ht="15" customHeight="1">
      <c r="B26" s="279"/>
      <c r="C26" s="278" t="s">
        <v>328</v>
      </c>
      <c r="D26" s="278"/>
      <c r="E26" s="278"/>
      <c r="F26" s="278"/>
      <c r="G26" s="278"/>
      <c r="H26" s="278"/>
      <c r="I26" s="278"/>
      <c r="J26" s="278"/>
      <c r="K26" s="276"/>
    </row>
    <row r="27" ht="15" customHeight="1">
      <c r="B27" s="279"/>
      <c r="C27" s="278"/>
      <c r="D27" s="278" t="s">
        <v>329</v>
      </c>
      <c r="E27" s="278"/>
      <c r="F27" s="278"/>
      <c r="G27" s="278"/>
      <c r="H27" s="278"/>
      <c r="I27" s="278"/>
      <c r="J27" s="278"/>
      <c r="K27" s="276"/>
    </row>
    <row r="28" ht="15" customHeight="1">
      <c r="B28" s="279"/>
      <c r="C28" s="280"/>
      <c r="D28" s="278" t="s">
        <v>330</v>
      </c>
      <c r="E28" s="278"/>
      <c r="F28" s="278"/>
      <c r="G28" s="278"/>
      <c r="H28" s="278"/>
      <c r="I28" s="278"/>
      <c r="J28" s="278"/>
      <c r="K28" s="276"/>
    </row>
    <row r="29" ht="12.75" customHeight="1">
      <c r="B29" s="279"/>
      <c r="C29" s="280"/>
      <c r="D29" s="280"/>
      <c r="E29" s="280"/>
      <c r="F29" s="280"/>
      <c r="G29" s="280"/>
      <c r="H29" s="280"/>
      <c r="I29" s="280"/>
      <c r="J29" s="280"/>
      <c r="K29" s="276"/>
    </row>
    <row r="30" ht="15" customHeight="1">
      <c r="B30" s="279"/>
      <c r="C30" s="280"/>
      <c r="D30" s="278" t="s">
        <v>331</v>
      </c>
      <c r="E30" s="278"/>
      <c r="F30" s="278"/>
      <c r="G30" s="278"/>
      <c r="H30" s="278"/>
      <c r="I30" s="278"/>
      <c r="J30" s="278"/>
      <c r="K30" s="276"/>
    </row>
    <row r="31" ht="15" customHeight="1">
      <c r="B31" s="279"/>
      <c r="C31" s="280"/>
      <c r="D31" s="278" t="s">
        <v>332</v>
      </c>
      <c r="E31" s="278"/>
      <c r="F31" s="278"/>
      <c r="G31" s="278"/>
      <c r="H31" s="278"/>
      <c r="I31" s="278"/>
      <c r="J31" s="278"/>
      <c r="K31" s="276"/>
    </row>
    <row r="32" ht="12.75" customHeight="1">
      <c r="B32" s="279"/>
      <c r="C32" s="280"/>
      <c r="D32" s="280"/>
      <c r="E32" s="280"/>
      <c r="F32" s="280"/>
      <c r="G32" s="280"/>
      <c r="H32" s="280"/>
      <c r="I32" s="280"/>
      <c r="J32" s="280"/>
      <c r="K32" s="276"/>
    </row>
    <row r="33" ht="15" customHeight="1">
      <c r="B33" s="279"/>
      <c r="C33" s="280"/>
      <c r="D33" s="278" t="s">
        <v>333</v>
      </c>
      <c r="E33" s="278"/>
      <c r="F33" s="278"/>
      <c r="G33" s="278"/>
      <c r="H33" s="278"/>
      <c r="I33" s="278"/>
      <c r="J33" s="278"/>
      <c r="K33" s="276"/>
    </row>
    <row r="34" ht="15" customHeight="1">
      <c r="B34" s="279"/>
      <c r="C34" s="280"/>
      <c r="D34" s="278" t="s">
        <v>334</v>
      </c>
      <c r="E34" s="278"/>
      <c r="F34" s="278"/>
      <c r="G34" s="278"/>
      <c r="H34" s="278"/>
      <c r="I34" s="278"/>
      <c r="J34" s="278"/>
      <c r="K34" s="276"/>
    </row>
    <row r="35" ht="15" customHeight="1">
      <c r="B35" s="279"/>
      <c r="C35" s="280"/>
      <c r="D35" s="278" t="s">
        <v>335</v>
      </c>
      <c r="E35" s="278"/>
      <c r="F35" s="278"/>
      <c r="G35" s="278"/>
      <c r="H35" s="278"/>
      <c r="I35" s="278"/>
      <c r="J35" s="278"/>
      <c r="K35" s="276"/>
    </row>
    <row r="36" ht="15" customHeight="1">
      <c r="B36" s="279"/>
      <c r="C36" s="280"/>
      <c r="D36" s="278"/>
      <c r="E36" s="281" t="s">
        <v>76</v>
      </c>
      <c r="F36" s="278"/>
      <c r="G36" s="278" t="s">
        <v>336</v>
      </c>
      <c r="H36" s="278"/>
      <c r="I36" s="278"/>
      <c r="J36" s="278"/>
      <c r="K36" s="276"/>
    </row>
    <row r="37" ht="30.75" customHeight="1">
      <c r="B37" s="279"/>
      <c r="C37" s="280"/>
      <c r="D37" s="278"/>
      <c r="E37" s="281" t="s">
        <v>337</v>
      </c>
      <c r="F37" s="278"/>
      <c r="G37" s="278" t="s">
        <v>338</v>
      </c>
      <c r="H37" s="278"/>
      <c r="I37" s="278"/>
      <c r="J37" s="278"/>
      <c r="K37" s="276"/>
    </row>
    <row r="38" ht="15" customHeight="1">
      <c r="B38" s="279"/>
      <c r="C38" s="280"/>
      <c r="D38" s="278"/>
      <c r="E38" s="281" t="s">
        <v>43</v>
      </c>
      <c r="F38" s="278"/>
      <c r="G38" s="278" t="s">
        <v>339</v>
      </c>
      <c r="H38" s="278"/>
      <c r="I38" s="278"/>
      <c r="J38" s="278"/>
      <c r="K38" s="276"/>
    </row>
    <row r="39" ht="15" customHeight="1">
      <c r="B39" s="279"/>
      <c r="C39" s="280"/>
      <c r="D39" s="278"/>
      <c r="E39" s="281" t="s">
        <v>45</v>
      </c>
      <c r="F39" s="278"/>
      <c r="G39" s="278" t="s">
        <v>340</v>
      </c>
      <c r="H39" s="278"/>
      <c r="I39" s="278"/>
      <c r="J39" s="278"/>
      <c r="K39" s="276"/>
    </row>
    <row r="40" ht="15" customHeight="1">
      <c r="B40" s="279"/>
      <c r="C40" s="280"/>
      <c r="D40" s="278"/>
      <c r="E40" s="281" t="s">
        <v>77</v>
      </c>
      <c r="F40" s="278"/>
      <c r="G40" s="278" t="s">
        <v>341</v>
      </c>
      <c r="H40" s="278"/>
      <c r="I40" s="278"/>
      <c r="J40" s="278"/>
      <c r="K40" s="276"/>
    </row>
    <row r="41" ht="15" customHeight="1">
      <c r="B41" s="279"/>
      <c r="C41" s="280"/>
      <c r="D41" s="278"/>
      <c r="E41" s="281" t="s">
        <v>78</v>
      </c>
      <c r="F41" s="278"/>
      <c r="G41" s="278" t="s">
        <v>342</v>
      </c>
      <c r="H41" s="278"/>
      <c r="I41" s="278"/>
      <c r="J41" s="278"/>
      <c r="K41" s="276"/>
    </row>
    <row r="42" ht="15" customHeight="1">
      <c r="B42" s="279"/>
      <c r="C42" s="280"/>
      <c r="D42" s="278"/>
      <c r="E42" s="281" t="s">
        <v>343</v>
      </c>
      <c r="F42" s="278"/>
      <c r="G42" s="278" t="s">
        <v>344</v>
      </c>
      <c r="H42" s="278"/>
      <c r="I42" s="278"/>
      <c r="J42" s="278"/>
      <c r="K42" s="276"/>
    </row>
    <row r="43" ht="15" customHeight="1">
      <c r="B43" s="279"/>
      <c r="C43" s="280"/>
      <c r="D43" s="278"/>
      <c r="E43" s="281"/>
      <c r="F43" s="278"/>
      <c r="G43" s="278" t="s">
        <v>345</v>
      </c>
      <c r="H43" s="278"/>
      <c r="I43" s="278"/>
      <c r="J43" s="278"/>
      <c r="K43" s="276"/>
    </row>
    <row r="44" ht="15" customHeight="1">
      <c r="B44" s="279"/>
      <c r="C44" s="280"/>
      <c r="D44" s="278"/>
      <c r="E44" s="281" t="s">
        <v>346</v>
      </c>
      <c r="F44" s="278"/>
      <c r="G44" s="278" t="s">
        <v>347</v>
      </c>
      <c r="H44" s="278"/>
      <c r="I44" s="278"/>
      <c r="J44" s="278"/>
      <c r="K44" s="276"/>
    </row>
    <row r="45" ht="15" customHeight="1">
      <c r="B45" s="279"/>
      <c r="C45" s="280"/>
      <c r="D45" s="278"/>
      <c r="E45" s="281" t="s">
        <v>81</v>
      </c>
      <c r="F45" s="278"/>
      <c r="G45" s="278" t="s">
        <v>348</v>
      </c>
      <c r="H45" s="278"/>
      <c r="I45" s="278"/>
      <c r="J45" s="278"/>
      <c r="K45" s="276"/>
    </row>
    <row r="46" ht="12.75" customHeight="1">
      <c r="B46" s="279"/>
      <c r="C46" s="280"/>
      <c r="D46" s="278"/>
      <c r="E46" s="278"/>
      <c r="F46" s="278"/>
      <c r="G46" s="278"/>
      <c r="H46" s="278"/>
      <c r="I46" s="278"/>
      <c r="J46" s="278"/>
      <c r="K46" s="276"/>
    </row>
    <row r="47" ht="15" customHeight="1">
      <c r="B47" s="279"/>
      <c r="C47" s="280"/>
      <c r="D47" s="278" t="s">
        <v>349</v>
      </c>
      <c r="E47" s="278"/>
      <c r="F47" s="278"/>
      <c r="G47" s="278"/>
      <c r="H47" s="278"/>
      <c r="I47" s="278"/>
      <c r="J47" s="278"/>
      <c r="K47" s="276"/>
    </row>
    <row r="48" ht="15" customHeight="1">
      <c r="B48" s="279"/>
      <c r="C48" s="280"/>
      <c r="D48" s="280"/>
      <c r="E48" s="278" t="s">
        <v>350</v>
      </c>
      <c r="F48" s="278"/>
      <c r="G48" s="278"/>
      <c r="H48" s="278"/>
      <c r="I48" s="278"/>
      <c r="J48" s="278"/>
      <c r="K48" s="276"/>
    </row>
    <row r="49" ht="15" customHeight="1">
      <c r="B49" s="279"/>
      <c r="C49" s="280"/>
      <c r="D49" s="280"/>
      <c r="E49" s="278" t="s">
        <v>351</v>
      </c>
      <c r="F49" s="278"/>
      <c r="G49" s="278"/>
      <c r="H49" s="278"/>
      <c r="I49" s="278"/>
      <c r="J49" s="278"/>
      <c r="K49" s="276"/>
    </row>
    <row r="50" ht="15" customHeight="1">
      <c r="B50" s="279"/>
      <c r="C50" s="280"/>
      <c r="D50" s="280"/>
      <c r="E50" s="278" t="s">
        <v>352</v>
      </c>
      <c r="F50" s="278"/>
      <c r="G50" s="278"/>
      <c r="H50" s="278"/>
      <c r="I50" s="278"/>
      <c r="J50" s="278"/>
      <c r="K50" s="276"/>
    </row>
    <row r="51" ht="15" customHeight="1">
      <c r="B51" s="279"/>
      <c r="C51" s="280"/>
      <c r="D51" s="278" t="s">
        <v>353</v>
      </c>
      <c r="E51" s="278"/>
      <c r="F51" s="278"/>
      <c r="G51" s="278"/>
      <c r="H51" s="278"/>
      <c r="I51" s="278"/>
      <c r="J51" s="278"/>
      <c r="K51" s="276"/>
    </row>
    <row r="52" ht="25.5" customHeight="1">
      <c r="B52" s="274"/>
      <c r="C52" s="275" t="s">
        <v>354</v>
      </c>
      <c r="D52" s="275"/>
      <c r="E52" s="275"/>
      <c r="F52" s="275"/>
      <c r="G52" s="275"/>
      <c r="H52" s="275"/>
      <c r="I52" s="275"/>
      <c r="J52" s="275"/>
      <c r="K52" s="276"/>
    </row>
    <row r="53" ht="5.25" customHeight="1">
      <c r="B53" s="274"/>
      <c r="C53" s="277"/>
      <c r="D53" s="277"/>
      <c r="E53" s="277"/>
      <c r="F53" s="277"/>
      <c r="G53" s="277"/>
      <c r="H53" s="277"/>
      <c r="I53" s="277"/>
      <c r="J53" s="277"/>
      <c r="K53" s="276"/>
    </row>
    <row r="54" ht="15" customHeight="1">
      <c r="B54" s="274"/>
      <c r="C54" s="278" t="s">
        <v>355</v>
      </c>
      <c r="D54" s="278"/>
      <c r="E54" s="278"/>
      <c r="F54" s="278"/>
      <c r="G54" s="278"/>
      <c r="H54" s="278"/>
      <c r="I54" s="278"/>
      <c r="J54" s="278"/>
      <c r="K54" s="276"/>
    </row>
    <row r="55" ht="15" customHeight="1">
      <c r="B55" s="274"/>
      <c r="C55" s="278" t="s">
        <v>356</v>
      </c>
      <c r="D55" s="278"/>
      <c r="E55" s="278"/>
      <c r="F55" s="278"/>
      <c r="G55" s="278"/>
      <c r="H55" s="278"/>
      <c r="I55" s="278"/>
      <c r="J55" s="278"/>
      <c r="K55" s="276"/>
    </row>
    <row r="56" ht="12.75" customHeight="1">
      <c r="B56" s="274"/>
      <c r="C56" s="278"/>
      <c r="D56" s="278"/>
      <c r="E56" s="278"/>
      <c r="F56" s="278"/>
      <c r="G56" s="278"/>
      <c r="H56" s="278"/>
      <c r="I56" s="278"/>
      <c r="J56" s="278"/>
      <c r="K56" s="276"/>
    </row>
    <row r="57" ht="15" customHeight="1">
      <c r="B57" s="274"/>
      <c r="C57" s="278" t="s">
        <v>357</v>
      </c>
      <c r="D57" s="278"/>
      <c r="E57" s="278"/>
      <c r="F57" s="278"/>
      <c r="G57" s="278"/>
      <c r="H57" s="278"/>
      <c r="I57" s="278"/>
      <c r="J57" s="278"/>
      <c r="K57" s="276"/>
    </row>
    <row r="58" ht="15" customHeight="1">
      <c r="B58" s="274"/>
      <c r="C58" s="280"/>
      <c r="D58" s="278" t="s">
        <v>358</v>
      </c>
      <c r="E58" s="278"/>
      <c r="F58" s="278"/>
      <c r="G58" s="278"/>
      <c r="H58" s="278"/>
      <c r="I58" s="278"/>
      <c r="J58" s="278"/>
      <c r="K58" s="276"/>
    </row>
    <row r="59" ht="15" customHeight="1">
      <c r="B59" s="274"/>
      <c r="C59" s="280"/>
      <c r="D59" s="278" t="s">
        <v>359</v>
      </c>
      <c r="E59" s="278"/>
      <c r="F59" s="278"/>
      <c r="G59" s="278"/>
      <c r="H59" s="278"/>
      <c r="I59" s="278"/>
      <c r="J59" s="278"/>
      <c r="K59" s="276"/>
    </row>
    <row r="60" ht="15" customHeight="1">
      <c r="B60" s="274"/>
      <c r="C60" s="280"/>
      <c r="D60" s="278" t="s">
        <v>360</v>
      </c>
      <c r="E60" s="278"/>
      <c r="F60" s="278"/>
      <c r="G60" s="278"/>
      <c r="H60" s="278"/>
      <c r="I60" s="278"/>
      <c r="J60" s="278"/>
      <c r="K60" s="276"/>
    </row>
    <row r="61" ht="15" customHeight="1">
      <c r="B61" s="274"/>
      <c r="C61" s="280"/>
      <c r="D61" s="278" t="s">
        <v>361</v>
      </c>
      <c r="E61" s="278"/>
      <c r="F61" s="278"/>
      <c r="G61" s="278"/>
      <c r="H61" s="278"/>
      <c r="I61" s="278"/>
      <c r="J61" s="278"/>
      <c r="K61" s="276"/>
    </row>
    <row r="62" ht="15" customHeight="1">
      <c r="B62" s="274"/>
      <c r="C62" s="280"/>
      <c r="D62" s="283" t="s">
        <v>362</v>
      </c>
      <c r="E62" s="283"/>
      <c r="F62" s="283"/>
      <c r="G62" s="283"/>
      <c r="H62" s="283"/>
      <c r="I62" s="283"/>
      <c r="J62" s="283"/>
      <c r="K62" s="276"/>
    </row>
    <row r="63" ht="15" customHeight="1">
      <c r="B63" s="274"/>
      <c r="C63" s="280"/>
      <c r="D63" s="278" t="s">
        <v>363</v>
      </c>
      <c r="E63" s="278"/>
      <c r="F63" s="278"/>
      <c r="G63" s="278"/>
      <c r="H63" s="278"/>
      <c r="I63" s="278"/>
      <c r="J63" s="278"/>
      <c r="K63" s="276"/>
    </row>
    <row r="64" ht="12.75" customHeight="1">
      <c r="B64" s="274"/>
      <c r="C64" s="280"/>
      <c r="D64" s="280"/>
      <c r="E64" s="284"/>
      <c r="F64" s="280"/>
      <c r="G64" s="280"/>
      <c r="H64" s="280"/>
      <c r="I64" s="280"/>
      <c r="J64" s="280"/>
      <c r="K64" s="276"/>
    </row>
    <row r="65" ht="15" customHeight="1">
      <c r="B65" s="274"/>
      <c r="C65" s="280"/>
      <c r="D65" s="278" t="s">
        <v>364</v>
      </c>
      <c r="E65" s="278"/>
      <c r="F65" s="278"/>
      <c r="G65" s="278"/>
      <c r="H65" s="278"/>
      <c r="I65" s="278"/>
      <c r="J65" s="278"/>
      <c r="K65" s="276"/>
    </row>
    <row r="66" ht="15" customHeight="1">
      <c r="B66" s="274"/>
      <c r="C66" s="280"/>
      <c r="D66" s="283" t="s">
        <v>365</v>
      </c>
      <c r="E66" s="283"/>
      <c r="F66" s="283"/>
      <c r="G66" s="283"/>
      <c r="H66" s="283"/>
      <c r="I66" s="283"/>
      <c r="J66" s="283"/>
      <c r="K66" s="276"/>
    </row>
    <row r="67" ht="15" customHeight="1">
      <c r="B67" s="274"/>
      <c r="C67" s="280"/>
      <c r="D67" s="278" t="s">
        <v>366</v>
      </c>
      <c r="E67" s="278"/>
      <c r="F67" s="278"/>
      <c r="G67" s="278"/>
      <c r="H67" s="278"/>
      <c r="I67" s="278"/>
      <c r="J67" s="278"/>
      <c r="K67" s="276"/>
    </row>
    <row r="68" ht="15" customHeight="1">
      <c r="B68" s="274"/>
      <c r="C68" s="280"/>
      <c r="D68" s="278" t="s">
        <v>367</v>
      </c>
      <c r="E68" s="278"/>
      <c r="F68" s="278"/>
      <c r="G68" s="278"/>
      <c r="H68" s="278"/>
      <c r="I68" s="278"/>
      <c r="J68" s="278"/>
      <c r="K68" s="276"/>
    </row>
    <row r="69" ht="15" customHeight="1">
      <c r="B69" s="274"/>
      <c r="C69" s="280"/>
      <c r="D69" s="278" t="s">
        <v>368</v>
      </c>
      <c r="E69" s="278"/>
      <c r="F69" s="278"/>
      <c r="G69" s="278"/>
      <c r="H69" s="278"/>
      <c r="I69" s="278"/>
      <c r="J69" s="278"/>
      <c r="K69" s="276"/>
    </row>
    <row r="70" ht="15" customHeight="1">
      <c r="B70" s="274"/>
      <c r="C70" s="280"/>
      <c r="D70" s="278" t="s">
        <v>369</v>
      </c>
      <c r="E70" s="278"/>
      <c r="F70" s="278"/>
      <c r="G70" s="278"/>
      <c r="H70" s="278"/>
      <c r="I70" s="278"/>
      <c r="J70" s="278"/>
      <c r="K70" s="276"/>
    </row>
    <row r="71" ht="12.75" customHeight="1">
      <c r="B71" s="285"/>
      <c r="C71" s="286"/>
      <c r="D71" s="286"/>
      <c r="E71" s="286"/>
      <c r="F71" s="286"/>
      <c r="G71" s="286"/>
      <c r="H71" s="286"/>
      <c r="I71" s="286"/>
      <c r="J71" s="286"/>
      <c r="K71" s="287"/>
    </row>
    <row r="72" ht="18.75" customHeight="1">
      <c r="B72" s="288"/>
      <c r="C72" s="288"/>
      <c r="D72" s="288"/>
      <c r="E72" s="288"/>
      <c r="F72" s="288"/>
      <c r="G72" s="288"/>
      <c r="H72" s="288"/>
      <c r="I72" s="288"/>
      <c r="J72" s="288"/>
      <c r="K72" s="289"/>
    </row>
    <row r="73" ht="18.75" customHeight="1">
      <c r="B73" s="289"/>
      <c r="C73" s="289"/>
      <c r="D73" s="289"/>
      <c r="E73" s="289"/>
      <c r="F73" s="289"/>
      <c r="G73" s="289"/>
      <c r="H73" s="289"/>
      <c r="I73" s="289"/>
      <c r="J73" s="289"/>
      <c r="K73" s="289"/>
    </row>
    <row r="74" ht="7.5" customHeight="1">
      <c r="B74" s="290"/>
      <c r="C74" s="291"/>
      <c r="D74" s="291"/>
      <c r="E74" s="291"/>
      <c r="F74" s="291"/>
      <c r="G74" s="291"/>
      <c r="H74" s="291"/>
      <c r="I74" s="291"/>
      <c r="J74" s="291"/>
      <c r="K74" s="292"/>
    </row>
    <row r="75" ht="45" customHeight="1">
      <c r="B75" s="293"/>
      <c r="C75" s="294" t="s">
        <v>370</v>
      </c>
      <c r="D75" s="294"/>
      <c r="E75" s="294"/>
      <c r="F75" s="294"/>
      <c r="G75" s="294"/>
      <c r="H75" s="294"/>
      <c r="I75" s="294"/>
      <c r="J75" s="294"/>
      <c r="K75" s="295"/>
    </row>
    <row r="76" ht="17.25" customHeight="1">
      <c r="B76" s="293"/>
      <c r="C76" s="296" t="s">
        <v>371</v>
      </c>
      <c r="D76" s="296"/>
      <c r="E76" s="296"/>
      <c r="F76" s="296" t="s">
        <v>372</v>
      </c>
      <c r="G76" s="297"/>
      <c r="H76" s="296" t="s">
        <v>45</v>
      </c>
      <c r="I76" s="296" t="s">
        <v>48</v>
      </c>
      <c r="J76" s="296" t="s">
        <v>373</v>
      </c>
      <c r="K76" s="295"/>
    </row>
    <row r="77" ht="17.25" customHeight="1">
      <c r="B77" s="293"/>
      <c r="C77" s="298" t="s">
        <v>374</v>
      </c>
      <c r="D77" s="298"/>
      <c r="E77" s="298"/>
      <c r="F77" s="299" t="s">
        <v>375</v>
      </c>
      <c r="G77" s="300"/>
      <c r="H77" s="298"/>
      <c r="I77" s="298"/>
      <c r="J77" s="298" t="s">
        <v>376</v>
      </c>
      <c r="K77" s="295"/>
    </row>
    <row r="78" ht="5.25" customHeight="1">
      <c r="B78" s="293"/>
      <c r="C78" s="301"/>
      <c r="D78" s="301"/>
      <c r="E78" s="301"/>
      <c r="F78" s="301"/>
      <c r="G78" s="302"/>
      <c r="H78" s="301"/>
      <c r="I78" s="301"/>
      <c r="J78" s="301"/>
      <c r="K78" s="295"/>
    </row>
    <row r="79" ht="15" customHeight="1">
      <c r="B79" s="293"/>
      <c r="C79" s="281" t="s">
        <v>43</v>
      </c>
      <c r="D79" s="303"/>
      <c r="E79" s="303"/>
      <c r="F79" s="304" t="s">
        <v>377</v>
      </c>
      <c r="G79" s="305"/>
      <c r="H79" s="281" t="s">
        <v>378</v>
      </c>
      <c r="I79" s="281" t="s">
        <v>379</v>
      </c>
      <c r="J79" s="281">
        <v>20</v>
      </c>
      <c r="K79" s="295"/>
    </row>
    <row r="80" ht="15" customHeight="1">
      <c r="B80" s="293"/>
      <c r="C80" s="281" t="s">
        <v>380</v>
      </c>
      <c r="D80" s="281"/>
      <c r="E80" s="281"/>
      <c r="F80" s="304" t="s">
        <v>377</v>
      </c>
      <c r="G80" s="305"/>
      <c r="H80" s="281" t="s">
        <v>381</v>
      </c>
      <c r="I80" s="281" t="s">
        <v>379</v>
      </c>
      <c r="J80" s="281">
        <v>120</v>
      </c>
      <c r="K80" s="295"/>
    </row>
    <row r="81" ht="15" customHeight="1">
      <c r="B81" s="306"/>
      <c r="C81" s="281" t="s">
        <v>382</v>
      </c>
      <c r="D81" s="281"/>
      <c r="E81" s="281"/>
      <c r="F81" s="304" t="s">
        <v>383</v>
      </c>
      <c r="G81" s="305"/>
      <c r="H81" s="281" t="s">
        <v>384</v>
      </c>
      <c r="I81" s="281" t="s">
        <v>379</v>
      </c>
      <c r="J81" s="281">
        <v>50</v>
      </c>
      <c r="K81" s="295"/>
    </row>
    <row r="82" ht="15" customHeight="1">
      <c r="B82" s="306"/>
      <c r="C82" s="281" t="s">
        <v>385</v>
      </c>
      <c r="D82" s="281"/>
      <c r="E82" s="281"/>
      <c r="F82" s="304" t="s">
        <v>377</v>
      </c>
      <c r="G82" s="305"/>
      <c r="H82" s="281" t="s">
        <v>386</v>
      </c>
      <c r="I82" s="281" t="s">
        <v>387</v>
      </c>
      <c r="J82" s="281"/>
      <c r="K82" s="295"/>
    </row>
    <row r="83" ht="15" customHeight="1">
      <c r="B83" s="306"/>
      <c r="C83" s="307" t="s">
        <v>388</v>
      </c>
      <c r="D83" s="307"/>
      <c r="E83" s="307"/>
      <c r="F83" s="308" t="s">
        <v>383</v>
      </c>
      <c r="G83" s="307"/>
      <c r="H83" s="307" t="s">
        <v>389</v>
      </c>
      <c r="I83" s="307" t="s">
        <v>379</v>
      </c>
      <c r="J83" s="307">
        <v>15</v>
      </c>
      <c r="K83" s="295"/>
    </row>
    <row r="84" ht="15" customHeight="1">
      <c r="B84" s="306"/>
      <c r="C84" s="307" t="s">
        <v>390</v>
      </c>
      <c r="D84" s="307"/>
      <c r="E84" s="307"/>
      <c r="F84" s="308" t="s">
        <v>383</v>
      </c>
      <c r="G84" s="307"/>
      <c r="H84" s="307" t="s">
        <v>391</v>
      </c>
      <c r="I84" s="307" t="s">
        <v>379</v>
      </c>
      <c r="J84" s="307">
        <v>15</v>
      </c>
      <c r="K84" s="295"/>
    </row>
    <row r="85" ht="15" customHeight="1">
      <c r="B85" s="306"/>
      <c r="C85" s="307" t="s">
        <v>392</v>
      </c>
      <c r="D85" s="307"/>
      <c r="E85" s="307"/>
      <c r="F85" s="308" t="s">
        <v>383</v>
      </c>
      <c r="G85" s="307"/>
      <c r="H85" s="307" t="s">
        <v>393</v>
      </c>
      <c r="I85" s="307" t="s">
        <v>379</v>
      </c>
      <c r="J85" s="307">
        <v>20</v>
      </c>
      <c r="K85" s="295"/>
    </row>
    <row r="86" ht="15" customHeight="1">
      <c r="B86" s="306"/>
      <c r="C86" s="307" t="s">
        <v>394</v>
      </c>
      <c r="D86" s="307"/>
      <c r="E86" s="307"/>
      <c r="F86" s="308" t="s">
        <v>383</v>
      </c>
      <c r="G86" s="307"/>
      <c r="H86" s="307" t="s">
        <v>395</v>
      </c>
      <c r="I86" s="307" t="s">
        <v>379</v>
      </c>
      <c r="J86" s="307">
        <v>20</v>
      </c>
      <c r="K86" s="295"/>
    </row>
    <row r="87" ht="15" customHeight="1">
      <c r="B87" s="306"/>
      <c r="C87" s="281" t="s">
        <v>396</v>
      </c>
      <c r="D87" s="281"/>
      <c r="E87" s="281"/>
      <c r="F87" s="304" t="s">
        <v>383</v>
      </c>
      <c r="G87" s="305"/>
      <c r="H87" s="281" t="s">
        <v>397</v>
      </c>
      <c r="I87" s="281" t="s">
        <v>379</v>
      </c>
      <c r="J87" s="281">
        <v>50</v>
      </c>
      <c r="K87" s="295"/>
    </row>
    <row r="88" ht="15" customHeight="1">
      <c r="B88" s="306"/>
      <c r="C88" s="281" t="s">
        <v>398</v>
      </c>
      <c r="D88" s="281"/>
      <c r="E88" s="281"/>
      <c r="F88" s="304" t="s">
        <v>383</v>
      </c>
      <c r="G88" s="305"/>
      <c r="H88" s="281" t="s">
        <v>399</v>
      </c>
      <c r="I88" s="281" t="s">
        <v>379</v>
      </c>
      <c r="J88" s="281">
        <v>20</v>
      </c>
      <c r="K88" s="295"/>
    </row>
    <row r="89" ht="15" customHeight="1">
      <c r="B89" s="306"/>
      <c r="C89" s="281" t="s">
        <v>400</v>
      </c>
      <c r="D89" s="281"/>
      <c r="E89" s="281"/>
      <c r="F89" s="304" t="s">
        <v>383</v>
      </c>
      <c r="G89" s="305"/>
      <c r="H89" s="281" t="s">
        <v>401</v>
      </c>
      <c r="I89" s="281" t="s">
        <v>379</v>
      </c>
      <c r="J89" s="281">
        <v>20</v>
      </c>
      <c r="K89" s="295"/>
    </row>
    <row r="90" ht="15" customHeight="1">
      <c r="B90" s="306"/>
      <c r="C90" s="281" t="s">
        <v>402</v>
      </c>
      <c r="D90" s="281"/>
      <c r="E90" s="281"/>
      <c r="F90" s="304" t="s">
        <v>383</v>
      </c>
      <c r="G90" s="305"/>
      <c r="H90" s="281" t="s">
        <v>403</v>
      </c>
      <c r="I90" s="281" t="s">
        <v>379</v>
      </c>
      <c r="J90" s="281">
        <v>50</v>
      </c>
      <c r="K90" s="295"/>
    </row>
    <row r="91" ht="15" customHeight="1">
      <c r="B91" s="306"/>
      <c r="C91" s="281" t="s">
        <v>404</v>
      </c>
      <c r="D91" s="281"/>
      <c r="E91" s="281"/>
      <c r="F91" s="304" t="s">
        <v>383</v>
      </c>
      <c r="G91" s="305"/>
      <c r="H91" s="281" t="s">
        <v>404</v>
      </c>
      <c r="I91" s="281" t="s">
        <v>379</v>
      </c>
      <c r="J91" s="281">
        <v>50</v>
      </c>
      <c r="K91" s="295"/>
    </row>
    <row r="92" ht="15" customHeight="1">
      <c r="B92" s="306"/>
      <c r="C92" s="281" t="s">
        <v>405</v>
      </c>
      <c r="D92" s="281"/>
      <c r="E92" s="281"/>
      <c r="F92" s="304" t="s">
        <v>383</v>
      </c>
      <c r="G92" s="305"/>
      <c r="H92" s="281" t="s">
        <v>406</v>
      </c>
      <c r="I92" s="281" t="s">
        <v>379</v>
      </c>
      <c r="J92" s="281">
        <v>255</v>
      </c>
      <c r="K92" s="295"/>
    </row>
    <row r="93" ht="15" customHeight="1">
      <c r="B93" s="306"/>
      <c r="C93" s="281" t="s">
        <v>407</v>
      </c>
      <c r="D93" s="281"/>
      <c r="E93" s="281"/>
      <c r="F93" s="304" t="s">
        <v>377</v>
      </c>
      <c r="G93" s="305"/>
      <c r="H93" s="281" t="s">
        <v>408</v>
      </c>
      <c r="I93" s="281" t="s">
        <v>409</v>
      </c>
      <c r="J93" s="281"/>
      <c r="K93" s="295"/>
    </row>
    <row r="94" ht="15" customHeight="1">
      <c r="B94" s="306"/>
      <c r="C94" s="281" t="s">
        <v>410</v>
      </c>
      <c r="D94" s="281"/>
      <c r="E94" s="281"/>
      <c r="F94" s="304" t="s">
        <v>377</v>
      </c>
      <c r="G94" s="305"/>
      <c r="H94" s="281" t="s">
        <v>411</v>
      </c>
      <c r="I94" s="281" t="s">
        <v>412</v>
      </c>
      <c r="J94" s="281"/>
      <c r="K94" s="295"/>
    </row>
    <row r="95" ht="15" customHeight="1">
      <c r="B95" s="306"/>
      <c r="C95" s="281" t="s">
        <v>413</v>
      </c>
      <c r="D95" s="281"/>
      <c r="E95" s="281"/>
      <c r="F95" s="304" t="s">
        <v>377</v>
      </c>
      <c r="G95" s="305"/>
      <c r="H95" s="281" t="s">
        <v>413</v>
      </c>
      <c r="I95" s="281" t="s">
        <v>412</v>
      </c>
      <c r="J95" s="281"/>
      <c r="K95" s="295"/>
    </row>
    <row r="96" ht="15" customHeight="1">
      <c r="B96" s="306"/>
      <c r="C96" s="281" t="s">
        <v>32</v>
      </c>
      <c r="D96" s="281"/>
      <c r="E96" s="281"/>
      <c r="F96" s="304" t="s">
        <v>377</v>
      </c>
      <c r="G96" s="305"/>
      <c r="H96" s="281" t="s">
        <v>414</v>
      </c>
      <c r="I96" s="281" t="s">
        <v>412</v>
      </c>
      <c r="J96" s="281"/>
      <c r="K96" s="295"/>
    </row>
    <row r="97" ht="15" customHeight="1">
      <c r="B97" s="306"/>
      <c r="C97" s="281" t="s">
        <v>37</v>
      </c>
      <c r="D97" s="281"/>
      <c r="E97" s="281"/>
      <c r="F97" s="304" t="s">
        <v>377</v>
      </c>
      <c r="G97" s="305"/>
      <c r="H97" s="281" t="s">
        <v>415</v>
      </c>
      <c r="I97" s="281" t="s">
        <v>412</v>
      </c>
      <c r="J97" s="281"/>
      <c r="K97" s="295"/>
    </row>
    <row r="98" ht="15" customHeight="1">
      <c r="B98" s="309"/>
      <c r="C98" s="310"/>
      <c r="D98" s="310"/>
      <c r="E98" s="310"/>
      <c r="F98" s="310"/>
      <c r="G98" s="310"/>
      <c r="H98" s="310"/>
      <c r="I98" s="310"/>
      <c r="J98" s="310"/>
      <c r="K98" s="311"/>
    </row>
    <row r="99" ht="18.75" customHeight="1">
      <c r="B99" s="312"/>
      <c r="C99" s="313"/>
      <c r="D99" s="313"/>
      <c r="E99" s="313"/>
      <c r="F99" s="313"/>
      <c r="G99" s="313"/>
      <c r="H99" s="313"/>
      <c r="I99" s="313"/>
      <c r="J99" s="313"/>
      <c r="K99" s="312"/>
    </row>
    <row r="100" ht="18.75" customHeight="1">
      <c r="B100" s="289"/>
      <c r="C100" s="289"/>
      <c r="D100" s="289"/>
      <c r="E100" s="289"/>
      <c r="F100" s="289"/>
      <c r="G100" s="289"/>
      <c r="H100" s="289"/>
      <c r="I100" s="289"/>
      <c r="J100" s="289"/>
      <c r="K100" s="289"/>
    </row>
    <row r="101" ht="7.5" customHeight="1">
      <c r="B101" s="290"/>
      <c r="C101" s="291"/>
      <c r="D101" s="291"/>
      <c r="E101" s="291"/>
      <c r="F101" s="291"/>
      <c r="G101" s="291"/>
      <c r="H101" s="291"/>
      <c r="I101" s="291"/>
      <c r="J101" s="291"/>
      <c r="K101" s="292"/>
    </row>
    <row r="102" ht="45" customHeight="1">
      <c r="B102" s="293"/>
      <c r="C102" s="294" t="s">
        <v>416</v>
      </c>
      <c r="D102" s="294"/>
      <c r="E102" s="294"/>
      <c r="F102" s="294"/>
      <c r="G102" s="294"/>
      <c r="H102" s="294"/>
      <c r="I102" s="294"/>
      <c r="J102" s="294"/>
      <c r="K102" s="295"/>
    </row>
    <row r="103" ht="17.25" customHeight="1">
      <c r="B103" s="293"/>
      <c r="C103" s="296" t="s">
        <v>371</v>
      </c>
      <c r="D103" s="296"/>
      <c r="E103" s="296"/>
      <c r="F103" s="296" t="s">
        <v>372</v>
      </c>
      <c r="G103" s="297"/>
      <c r="H103" s="296" t="s">
        <v>45</v>
      </c>
      <c r="I103" s="296" t="s">
        <v>48</v>
      </c>
      <c r="J103" s="296" t="s">
        <v>373</v>
      </c>
      <c r="K103" s="295"/>
    </row>
    <row r="104" ht="17.25" customHeight="1">
      <c r="B104" s="293"/>
      <c r="C104" s="298" t="s">
        <v>374</v>
      </c>
      <c r="D104" s="298"/>
      <c r="E104" s="298"/>
      <c r="F104" s="299" t="s">
        <v>375</v>
      </c>
      <c r="G104" s="300"/>
      <c r="H104" s="298"/>
      <c r="I104" s="298"/>
      <c r="J104" s="298" t="s">
        <v>376</v>
      </c>
      <c r="K104" s="295"/>
    </row>
    <row r="105" ht="5.25" customHeight="1">
      <c r="B105" s="293"/>
      <c r="C105" s="296"/>
      <c r="D105" s="296"/>
      <c r="E105" s="296"/>
      <c r="F105" s="296"/>
      <c r="G105" s="314"/>
      <c r="H105" s="296"/>
      <c r="I105" s="296"/>
      <c r="J105" s="296"/>
      <c r="K105" s="295"/>
    </row>
    <row r="106" ht="15" customHeight="1">
      <c r="B106" s="293"/>
      <c r="C106" s="281" t="s">
        <v>43</v>
      </c>
      <c r="D106" s="303"/>
      <c r="E106" s="303"/>
      <c r="F106" s="304" t="s">
        <v>377</v>
      </c>
      <c r="G106" s="281"/>
      <c r="H106" s="281" t="s">
        <v>417</v>
      </c>
      <c r="I106" s="281" t="s">
        <v>379</v>
      </c>
      <c r="J106" s="281">
        <v>20</v>
      </c>
      <c r="K106" s="295"/>
    </row>
    <row r="107" ht="15" customHeight="1">
      <c r="B107" s="293"/>
      <c r="C107" s="281" t="s">
        <v>380</v>
      </c>
      <c r="D107" s="281"/>
      <c r="E107" s="281"/>
      <c r="F107" s="304" t="s">
        <v>377</v>
      </c>
      <c r="G107" s="281"/>
      <c r="H107" s="281" t="s">
        <v>417</v>
      </c>
      <c r="I107" s="281" t="s">
        <v>379</v>
      </c>
      <c r="J107" s="281">
        <v>120</v>
      </c>
      <c r="K107" s="295"/>
    </row>
    <row r="108" ht="15" customHeight="1">
      <c r="B108" s="306"/>
      <c r="C108" s="281" t="s">
        <v>382</v>
      </c>
      <c r="D108" s="281"/>
      <c r="E108" s="281"/>
      <c r="F108" s="304" t="s">
        <v>383</v>
      </c>
      <c r="G108" s="281"/>
      <c r="H108" s="281" t="s">
        <v>417</v>
      </c>
      <c r="I108" s="281" t="s">
        <v>379</v>
      </c>
      <c r="J108" s="281">
        <v>50</v>
      </c>
      <c r="K108" s="295"/>
    </row>
    <row r="109" ht="15" customHeight="1">
      <c r="B109" s="306"/>
      <c r="C109" s="281" t="s">
        <v>385</v>
      </c>
      <c r="D109" s="281"/>
      <c r="E109" s="281"/>
      <c r="F109" s="304" t="s">
        <v>377</v>
      </c>
      <c r="G109" s="281"/>
      <c r="H109" s="281" t="s">
        <v>417</v>
      </c>
      <c r="I109" s="281" t="s">
        <v>387</v>
      </c>
      <c r="J109" s="281"/>
      <c r="K109" s="295"/>
    </row>
    <row r="110" ht="15" customHeight="1">
      <c r="B110" s="306"/>
      <c r="C110" s="281" t="s">
        <v>396</v>
      </c>
      <c r="D110" s="281"/>
      <c r="E110" s="281"/>
      <c r="F110" s="304" t="s">
        <v>383</v>
      </c>
      <c r="G110" s="281"/>
      <c r="H110" s="281" t="s">
        <v>417</v>
      </c>
      <c r="I110" s="281" t="s">
        <v>379</v>
      </c>
      <c r="J110" s="281">
        <v>50</v>
      </c>
      <c r="K110" s="295"/>
    </row>
    <row r="111" ht="15" customHeight="1">
      <c r="B111" s="306"/>
      <c r="C111" s="281" t="s">
        <v>404</v>
      </c>
      <c r="D111" s="281"/>
      <c r="E111" s="281"/>
      <c r="F111" s="304" t="s">
        <v>383</v>
      </c>
      <c r="G111" s="281"/>
      <c r="H111" s="281" t="s">
        <v>417</v>
      </c>
      <c r="I111" s="281" t="s">
        <v>379</v>
      </c>
      <c r="J111" s="281">
        <v>50</v>
      </c>
      <c r="K111" s="295"/>
    </row>
    <row r="112" ht="15" customHeight="1">
      <c r="B112" s="306"/>
      <c r="C112" s="281" t="s">
        <v>402</v>
      </c>
      <c r="D112" s="281"/>
      <c r="E112" s="281"/>
      <c r="F112" s="304" t="s">
        <v>383</v>
      </c>
      <c r="G112" s="281"/>
      <c r="H112" s="281" t="s">
        <v>417</v>
      </c>
      <c r="I112" s="281" t="s">
        <v>379</v>
      </c>
      <c r="J112" s="281">
        <v>50</v>
      </c>
      <c r="K112" s="295"/>
    </row>
    <row r="113" ht="15" customHeight="1">
      <c r="B113" s="306"/>
      <c r="C113" s="281" t="s">
        <v>43</v>
      </c>
      <c r="D113" s="281"/>
      <c r="E113" s="281"/>
      <c r="F113" s="304" t="s">
        <v>377</v>
      </c>
      <c r="G113" s="281"/>
      <c r="H113" s="281" t="s">
        <v>418</v>
      </c>
      <c r="I113" s="281" t="s">
        <v>379</v>
      </c>
      <c r="J113" s="281">
        <v>20</v>
      </c>
      <c r="K113" s="295"/>
    </row>
    <row r="114" ht="15" customHeight="1">
      <c r="B114" s="306"/>
      <c r="C114" s="281" t="s">
        <v>419</v>
      </c>
      <c r="D114" s="281"/>
      <c r="E114" s="281"/>
      <c r="F114" s="304" t="s">
        <v>377</v>
      </c>
      <c r="G114" s="281"/>
      <c r="H114" s="281" t="s">
        <v>420</v>
      </c>
      <c r="I114" s="281" t="s">
        <v>379</v>
      </c>
      <c r="J114" s="281">
        <v>120</v>
      </c>
      <c r="K114" s="295"/>
    </row>
    <row r="115" ht="15" customHeight="1">
      <c r="B115" s="306"/>
      <c r="C115" s="281" t="s">
        <v>32</v>
      </c>
      <c r="D115" s="281"/>
      <c r="E115" s="281"/>
      <c r="F115" s="304" t="s">
        <v>377</v>
      </c>
      <c r="G115" s="281"/>
      <c r="H115" s="281" t="s">
        <v>421</v>
      </c>
      <c r="I115" s="281" t="s">
        <v>412</v>
      </c>
      <c r="J115" s="281"/>
      <c r="K115" s="295"/>
    </row>
    <row r="116" ht="15" customHeight="1">
      <c r="B116" s="306"/>
      <c r="C116" s="281" t="s">
        <v>37</v>
      </c>
      <c r="D116" s="281"/>
      <c r="E116" s="281"/>
      <c r="F116" s="304" t="s">
        <v>377</v>
      </c>
      <c r="G116" s="281"/>
      <c r="H116" s="281" t="s">
        <v>422</v>
      </c>
      <c r="I116" s="281" t="s">
        <v>412</v>
      </c>
      <c r="J116" s="281"/>
      <c r="K116" s="295"/>
    </row>
    <row r="117" ht="15" customHeight="1">
      <c r="B117" s="306"/>
      <c r="C117" s="281" t="s">
        <v>48</v>
      </c>
      <c r="D117" s="281"/>
      <c r="E117" s="281"/>
      <c r="F117" s="304" t="s">
        <v>377</v>
      </c>
      <c r="G117" s="281"/>
      <c r="H117" s="281" t="s">
        <v>423</v>
      </c>
      <c r="I117" s="281" t="s">
        <v>424</v>
      </c>
      <c r="J117" s="281"/>
      <c r="K117" s="295"/>
    </row>
    <row r="118" ht="15" customHeight="1">
      <c r="B118" s="309"/>
      <c r="C118" s="315"/>
      <c r="D118" s="315"/>
      <c r="E118" s="315"/>
      <c r="F118" s="315"/>
      <c r="G118" s="315"/>
      <c r="H118" s="315"/>
      <c r="I118" s="315"/>
      <c r="J118" s="315"/>
      <c r="K118" s="311"/>
    </row>
    <row r="119" ht="18.75" customHeight="1">
      <c r="B119" s="316"/>
      <c r="C119" s="317"/>
      <c r="D119" s="317"/>
      <c r="E119" s="317"/>
      <c r="F119" s="318"/>
      <c r="G119" s="317"/>
      <c r="H119" s="317"/>
      <c r="I119" s="317"/>
      <c r="J119" s="317"/>
      <c r="K119" s="316"/>
    </row>
    <row r="120" ht="18.75" customHeight="1">
      <c r="B120" s="289"/>
      <c r="C120" s="289"/>
      <c r="D120" s="289"/>
      <c r="E120" s="289"/>
      <c r="F120" s="289"/>
      <c r="G120" s="289"/>
      <c r="H120" s="289"/>
      <c r="I120" s="289"/>
      <c r="J120" s="289"/>
      <c r="K120" s="289"/>
    </row>
    <row r="121" ht="7.5" customHeight="1">
      <c r="B121" s="319"/>
      <c r="C121" s="320"/>
      <c r="D121" s="320"/>
      <c r="E121" s="320"/>
      <c r="F121" s="320"/>
      <c r="G121" s="320"/>
      <c r="H121" s="320"/>
      <c r="I121" s="320"/>
      <c r="J121" s="320"/>
      <c r="K121" s="321"/>
    </row>
    <row r="122" ht="45" customHeight="1">
      <c r="B122" s="322"/>
      <c r="C122" s="272" t="s">
        <v>425</v>
      </c>
      <c r="D122" s="272"/>
      <c r="E122" s="272"/>
      <c r="F122" s="272"/>
      <c r="G122" s="272"/>
      <c r="H122" s="272"/>
      <c r="I122" s="272"/>
      <c r="J122" s="272"/>
      <c r="K122" s="323"/>
    </row>
    <row r="123" ht="17.25" customHeight="1">
      <c r="B123" s="324"/>
      <c r="C123" s="296" t="s">
        <v>371</v>
      </c>
      <c r="D123" s="296"/>
      <c r="E123" s="296"/>
      <c r="F123" s="296" t="s">
        <v>372</v>
      </c>
      <c r="G123" s="297"/>
      <c r="H123" s="296" t="s">
        <v>45</v>
      </c>
      <c r="I123" s="296" t="s">
        <v>48</v>
      </c>
      <c r="J123" s="296" t="s">
        <v>373</v>
      </c>
      <c r="K123" s="325"/>
    </row>
    <row r="124" ht="17.25" customHeight="1">
      <c r="B124" s="324"/>
      <c r="C124" s="298" t="s">
        <v>374</v>
      </c>
      <c r="D124" s="298"/>
      <c r="E124" s="298"/>
      <c r="F124" s="299" t="s">
        <v>375</v>
      </c>
      <c r="G124" s="300"/>
      <c r="H124" s="298"/>
      <c r="I124" s="298"/>
      <c r="J124" s="298" t="s">
        <v>376</v>
      </c>
      <c r="K124" s="325"/>
    </row>
    <row r="125" ht="5.25" customHeight="1">
      <c r="B125" s="326"/>
      <c r="C125" s="301"/>
      <c r="D125" s="301"/>
      <c r="E125" s="301"/>
      <c r="F125" s="301"/>
      <c r="G125" s="327"/>
      <c r="H125" s="301"/>
      <c r="I125" s="301"/>
      <c r="J125" s="301"/>
      <c r="K125" s="328"/>
    </row>
    <row r="126" ht="15" customHeight="1">
      <c r="B126" s="326"/>
      <c r="C126" s="281" t="s">
        <v>380</v>
      </c>
      <c r="D126" s="303"/>
      <c r="E126" s="303"/>
      <c r="F126" s="304" t="s">
        <v>377</v>
      </c>
      <c r="G126" s="281"/>
      <c r="H126" s="281" t="s">
        <v>417</v>
      </c>
      <c r="I126" s="281" t="s">
        <v>379</v>
      </c>
      <c r="J126" s="281">
        <v>120</v>
      </c>
      <c r="K126" s="329"/>
    </row>
    <row r="127" ht="15" customHeight="1">
      <c r="B127" s="326"/>
      <c r="C127" s="281" t="s">
        <v>426</v>
      </c>
      <c r="D127" s="281"/>
      <c r="E127" s="281"/>
      <c r="F127" s="304" t="s">
        <v>377</v>
      </c>
      <c r="G127" s="281"/>
      <c r="H127" s="281" t="s">
        <v>427</v>
      </c>
      <c r="I127" s="281" t="s">
        <v>379</v>
      </c>
      <c r="J127" s="281" t="s">
        <v>428</v>
      </c>
      <c r="K127" s="329"/>
    </row>
    <row r="128" ht="15" customHeight="1">
      <c r="B128" s="326"/>
      <c r="C128" s="281" t="s">
        <v>325</v>
      </c>
      <c r="D128" s="281"/>
      <c r="E128" s="281"/>
      <c r="F128" s="304" t="s">
        <v>377</v>
      </c>
      <c r="G128" s="281"/>
      <c r="H128" s="281" t="s">
        <v>429</v>
      </c>
      <c r="I128" s="281" t="s">
        <v>379</v>
      </c>
      <c r="J128" s="281" t="s">
        <v>428</v>
      </c>
      <c r="K128" s="329"/>
    </row>
    <row r="129" ht="15" customHeight="1">
      <c r="B129" s="326"/>
      <c r="C129" s="281" t="s">
        <v>388</v>
      </c>
      <c r="D129" s="281"/>
      <c r="E129" s="281"/>
      <c r="F129" s="304" t="s">
        <v>383</v>
      </c>
      <c r="G129" s="281"/>
      <c r="H129" s="281" t="s">
        <v>389</v>
      </c>
      <c r="I129" s="281" t="s">
        <v>379</v>
      </c>
      <c r="J129" s="281">
        <v>15</v>
      </c>
      <c r="K129" s="329"/>
    </row>
    <row r="130" ht="15" customHeight="1">
      <c r="B130" s="326"/>
      <c r="C130" s="307" t="s">
        <v>390</v>
      </c>
      <c r="D130" s="307"/>
      <c r="E130" s="307"/>
      <c r="F130" s="308" t="s">
        <v>383</v>
      </c>
      <c r="G130" s="307"/>
      <c r="H130" s="307" t="s">
        <v>391</v>
      </c>
      <c r="I130" s="307" t="s">
        <v>379</v>
      </c>
      <c r="J130" s="307">
        <v>15</v>
      </c>
      <c r="K130" s="329"/>
    </row>
    <row r="131" ht="15" customHeight="1">
      <c r="B131" s="326"/>
      <c r="C131" s="307" t="s">
        <v>392</v>
      </c>
      <c r="D131" s="307"/>
      <c r="E131" s="307"/>
      <c r="F131" s="308" t="s">
        <v>383</v>
      </c>
      <c r="G131" s="307"/>
      <c r="H131" s="307" t="s">
        <v>393</v>
      </c>
      <c r="I131" s="307" t="s">
        <v>379</v>
      </c>
      <c r="J131" s="307">
        <v>20</v>
      </c>
      <c r="K131" s="329"/>
    </row>
    <row r="132" ht="15" customHeight="1">
      <c r="B132" s="326"/>
      <c r="C132" s="307" t="s">
        <v>394</v>
      </c>
      <c r="D132" s="307"/>
      <c r="E132" s="307"/>
      <c r="F132" s="308" t="s">
        <v>383</v>
      </c>
      <c r="G132" s="307"/>
      <c r="H132" s="307" t="s">
        <v>395</v>
      </c>
      <c r="I132" s="307" t="s">
        <v>379</v>
      </c>
      <c r="J132" s="307">
        <v>20</v>
      </c>
      <c r="K132" s="329"/>
    </row>
    <row r="133" ht="15" customHeight="1">
      <c r="B133" s="326"/>
      <c r="C133" s="281" t="s">
        <v>382</v>
      </c>
      <c r="D133" s="281"/>
      <c r="E133" s="281"/>
      <c r="F133" s="304" t="s">
        <v>383</v>
      </c>
      <c r="G133" s="281"/>
      <c r="H133" s="281" t="s">
        <v>417</v>
      </c>
      <c r="I133" s="281" t="s">
        <v>379</v>
      </c>
      <c r="J133" s="281">
        <v>50</v>
      </c>
      <c r="K133" s="329"/>
    </row>
    <row r="134" ht="15" customHeight="1">
      <c r="B134" s="326"/>
      <c r="C134" s="281" t="s">
        <v>396</v>
      </c>
      <c r="D134" s="281"/>
      <c r="E134" s="281"/>
      <c r="F134" s="304" t="s">
        <v>383</v>
      </c>
      <c r="G134" s="281"/>
      <c r="H134" s="281" t="s">
        <v>417</v>
      </c>
      <c r="I134" s="281" t="s">
        <v>379</v>
      </c>
      <c r="J134" s="281">
        <v>50</v>
      </c>
      <c r="K134" s="329"/>
    </row>
    <row r="135" ht="15" customHeight="1">
      <c r="B135" s="326"/>
      <c r="C135" s="281" t="s">
        <v>402</v>
      </c>
      <c r="D135" s="281"/>
      <c r="E135" s="281"/>
      <c r="F135" s="304" t="s">
        <v>383</v>
      </c>
      <c r="G135" s="281"/>
      <c r="H135" s="281" t="s">
        <v>417</v>
      </c>
      <c r="I135" s="281" t="s">
        <v>379</v>
      </c>
      <c r="J135" s="281">
        <v>50</v>
      </c>
      <c r="K135" s="329"/>
    </row>
    <row r="136" ht="15" customHeight="1">
      <c r="B136" s="326"/>
      <c r="C136" s="281" t="s">
        <v>404</v>
      </c>
      <c r="D136" s="281"/>
      <c r="E136" s="281"/>
      <c r="F136" s="304" t="s">
        <v>383</v>
      </c>
      <c r="G136" s="281"/>
      <c r="H136" s="281" t="s">
        <v>417</v>
      </c>
      <c r="I136" s="281" t="s">
        <v>379</v>
      </c>
      <c r="J136" s="281">
        <v>50</v>
      </c>
      <c r="K136" s="329"/>
    </row>
    <row r="137" ht="15" customHeight="1">
      <c r="B137" s="326"/>
      <c r="C137" s="281" t="s">
        <v>405</v>
      </c>
      <c r="D137" s="281"/>
      <c r="E137" s="281"/>
      <c r="F137" s="304" t="s">
        <v>383</v>
      </c>
      <c r="G137" s="281"/>
      <c r="H137" s="281" t="s">
        <v>430</v>
      </c>
      <c r="I137" s="281" t="s">
        <v>379</v>
      </c>
      <c r="J137" s="281">
        <v>255</v>
      </c>
      <c r="K137" s="329"/>
    </row>
    <row r="138" ht="15" customHeight="1">
      <c r="B138" s="326"/>
      <c r="C138" s="281" t="s">
        <v>407</v>
      </c>
      <c r="D138" s="281"/>
      <c r="E138" s="281"/>
      <c r="F138" s="304" t="s">
        <v>377</v>
      </c>
      <c r="G138" s="281"/>
      <c r="H138" s="281" t="s">
        <v>431</v>
      </c>
      <c r="I138" s="281" t="s">
        <v>409</v>
      </c>
      <c r="J138" s="281"/>
      <c r="K138" s="329"/>
    </row>
    <row r="139" ht="15" customHeight="1">
      <c r="B139" s="326"/>
      <c r="C139" s="281" t="s">
        <v>410</v>
      </c>
      <c r="D139" s="281"/>
      <c r="E139" s="281"/>
      <c r="F139" s="304" t="s">
        <v>377</v>
      </c>
      <c r="G139" s="281"/>
      <c r="H139" s="281" t="s">
        <v>432</v>
      </c>
      <c r="I139" s="281" t="s">
        <v>412</v>
      </c>
      <c r="J139" s="281"/>
      <c r="K139" s="329"/>
    </row>
    <row r="140" ht="15" customHeight="1">
      <c r="B140" s="326"/>
      <c r="C140" s="281" t="s">
        <v>413</v>
      </c>
      <c r="D140" s="281"/>
      <c r="E140" s="281"/>
      <c r="F140" s="304" t="s">
        <v>377</v>
      </c>
      <c r="G140" s="281"/>
      <c r="H140" s="281" t="s">
        <v>413</v>
      </c>
      <c r="I140" s="281" t="s">
        <v>412</v>
      </c>
      <c r="J140" s="281"/>
      <c r="K140" s="329"/>
    </row>
    <row r="141" ht="15" customHeight="1">
      <c r="B141" s="326"/>
      <c r="C141" s="281" t="s">
        <v>32</v>
      </c>
      <c r="D141" s="281"/>
      <c r="E141" s="281"/>
      <c r="F141" s="304" t="s">
        <v>377</v>
      </c>
      <c r="G141" s="281"/>
      <c r="H141" s="281" t="s">
        <v>433</v>
      </c>
      <c r="I141" s="281" t="s">
        <v>412</v>
      </c>
      <c r="J141" s="281"/>
      <c r="K141" s="329"/>
    </row>
    <row r="142" ht="15" customHeight="1">
      <c r="B142" s="326"/>
      <c r="C142" s="281" t="s">
        <v>434</v>
      </c>
      <c r="D142" s="281"/>
      <c r="E142" s="281"/>
      <c r="F142" s="304" t="s">
        <v>377</v>
      </c>
      <c r="G142" s="281"/>
      <c r="H142" s="281" t="s">
        <v>435</v>
      </c>
      <c r="I142" s="281" t="s">
        <v>412</v>
      </c>
      <c r="J142" s="281"/>
      <c r="K142" s="329"/>
    </row>
    <row r="143" ht="15" customHeight="1">
      <c r="B143" s="330"/>
      <c r="C143" s="331"/>
      <c r="D143" s="331"/>
      <c r="E143" s="331"/>
      <c r="F143" s="331"/>
      <c r="G143" s="331"/>
      <c r="H143" s="331"/>
      <c r="I143" s="331"/>
      <c r="J143" s="331"/>
      <c r="K143" s="332"/>
    </row>
    <row r="144" ht="18.75" customHeight="1">
      <c r="B144" s="317"/>
      <c r="C144" s="317"/>
      <c r="D144" s="317"/>
      <c r="E144" s="317"/>
      <c r="F144" s="318"/>
      <c r="G144" s="317"/>
      <c r="H144" s="317"/>
      <c r="I144" s="317"/>
      <c r="J144" s="317"/>
      <c r="K144" s="317"/>
    </row>
    <row r="145" ht="18.75" customHeight="1">
      <c r="B145" s="289"/>
      <c r="C145" s="289"/>
      <c r="D145" s="289"/>
      <c r="E145" s="289"/>
      <c r="F145" s="289"/>
      <c r="G145" s="289"/>
      <c r="H145" s="289"/>
      <c r="I145" s="289"/>
      <c r="J145" s="289"/>
      <c r="K145" s="289"/>
    </row>
    <row r="146" ht="7.5" customHeight="1">
      <c r="B146" s="290"/>
      <c r="C146" s="291"/>
      <c r="D146" s="291"/>
      <c r="E146" s="291"/>
      <c r="F146" s="291"/>
      <c r="G146" s="291"/>
      <c r="H146" s="291"/>
      <c r="I146" s="291"/>
      <c r="J146" s="291"/>
      <c r="K146" s="292"/>
    </row>
    <row r="147" ht="45" customHeight="1">
      <c r="B147" s="293"/>
      <c r="C147" s="294" t="s">
        <v>436</v>
      </c>
      <c r="D147" s="294"/>
      <c r="E147" s="294"/>
      <c r="F147" s="294"/>
      <c r="G147" s="294"/>
      <c r="H147" s="294"/>
      <c r="I147" s="294"/>
      <c r="J147" s="294"/>
      <c r="K147" s="295"/>
    </row>
    <row r="148" ht="17.25" customHeight="1">
      <c r="B148" s="293"/>
      <c r="C148" s="296" t="s">
        <v>371</v>
      </c>
      <c r="D148" s="296"/>
      <c r="E148" s="296"/>
      <c r="F148" s="296" t="s">
        <v>372</v>
      </c>
      <c r="G148" s="297"/>
      <c r="H148" s="296" t="s">
        <v>45</v>
      </c>
      <c r="I148" s="296" t="s">
        <v>48</v>
      </c>
      <c r="J148" s="296" t="s">
        <v>373</v>
      </c>
      <c r="K148" s="295"/>
    </row>
    <row r="149" ht="17.25" customHeight="1">
      <c r="B149" s="293"/>
      <c r="C149" s="298" t="s">
        <v>374</v>
      </c>
      <c r="D149" s="298"/>
      <c r="E149" s="298"/>
      <c r="F149" s="299" t="s">
        <v>375</v>
      </c>
      <c r="G149" s="300"/>
      <c r="H149" s="298"/>
      <c r="I149" s="298"/>
      <c r="J149" s="298" t="s">
        <v>376</v>
      </c>
      <c r="K149" s="295"/>
    </row>
    <row r="150" ht="5.25" customHeight="1">
      <c r="B150" s="306"/>
      <c r="C150" s="301"/>
      <c r="D150" s="301"/>
      <c r="E150" s="301"/>
      <c r="F150" s="301"/>
      <c r="G150" s="302"/>
      <c r="H150" s="301"/>
      <c r="I150" s="301"/>
      <c r="J150" s="301"/>
      <c r="K150" s="329"/>
    </row>
    <row r="151" ht="15" customHeight="1">
      <c r="B151" s="306"/>
      <c r="C151" s="333" t="s">
        <v>380</v>
      </c>
      <c r="D151" s="281"/>
      <c r="E151" s="281"/>
      <c r="F151" s="334" t="s">
        <v>377</v>
      </c>
      <c r="G151" s="281"/>
      <c r="H151" s="333" t="s">
        <v>417</v>
      </c>
      <c r="I151" s="333" t="s">
        <v>379</v>
      </c>
      <c r="J151" s="333">
        <v>120</v>
      </c>
      <c r="K151" s="329"/>
    </row>
    <row r="152" ht="15" customHeight="1">
      <c r="B152" s="306"/>
      <c r="C152" s="333" t="s">
        <v>426</v>
      </c>
      <c r="D152" s="281"/>
      <c r="E152" s="281"/>
      <c r="F152" s="334" t="s">
        <v>377</v>
      </c>
      <c r="G152" s="281"/>
      <c r="H152" s="333" t="s">
        <v>437</v>
      </c>
      <c r="I152" s="333" t="s">
        <v>379</v>
      </c>
      <c r="J152" s="333" t="s">
        <v>428</v>
      </c>
      <c r="K152" s="329"/>
    </row>
    <row r="153" ht="15" customHeight="1">
      <c r="B153" s="306"/>
      <c r="C153" s="333" t="s">
        <v>325</v>
      </c>
      <c r="D153" s="281"/>
      <c r="E153" s="281"/>
      <c r="F153" s="334" t="s">
        <v>377</v>
      </c>
      <c r="G153" s="281"/>
      <c r="H153" s="333" t="s">
        <v>438</v>
      </c>
      <c r="I153" s="333" t="s">
        <v>379</v>
      </c>
      <c r="J153" s="333" t="s">
        <v>428</v>
      </c>
      <c r="K153" s="329"/>
    </row>
    <row r="154" ht="15" customHeight="1">
      <c r="B154" s="306"/>
      <c r="C154" s="333" t="s">
        <v>382</v>
      </c>
      <c r="D154" s="281"/>
      <c r="E154" s="281"/>
      <c r="F154" s="334" t="s">
        <v>383</v>
      </c>
      <c r="G154" s="281"/>
      <c r="H154" s="333" t="s">
        <v>417</v>
      </c>
      <c r="I154" s="333" t="s">
        <v>379</v>
      </c>
      <c r="J154" s="333">
        <v>50</v>
      </c>
      <c r="K154" s="329"/>
    </row>
    <row r="155" ht="15" customHeight="1">
      <c r="B155" s="306"/>
      <c r="C155" s="333" t="s">
        <v>385</v>
      </c>
      <c r="D155" s="281"/>
      <c r="E155" s="281"/>
      <c r="F155" s="334" t="s">
        <v>377</v>
      </c>
      <c r="G155" s="281"/>
      <c r="H155" s="333" t="s">
        <v>417</v>
      </c>
      <c r="I155" s="333" t="s">
        <v>387</v>
      </c>
      <c r="J155" s="333"/>
      <c r="K155" s="329"/>
    </row>
    <row r="156" ht="15" customHeight="1">
      <c r="B156" s="306"/>
      <c r="C156" s="333" t="s">
        <v>396</v>
      </c>
      <c r="D156" s="281"/>
      <c r="E156" s="281"/>
      <c r="F156" s="334" t="s">
        <v>383</v>
      </c>
      <c r="G156" s="281"/>
      <c r="H156" s="333" t="s">
        <v>417</v>
      </c>
      <c r="I156" s="333" t="s">
        <v>379</v>
      </c>
      <c r="J156" s="333">
        <v>50</v>
      </c>
      <c r="K156" s="329"/>
    </row>
    <row r="157" ht="15" customHeight="1">
      <c r="B157" s="306"/>
      <c r="C157" s="333" t="s">
        <v>404</v>
      </c>
      <c r="D157" s="281"/>
      <c r="E157" s="281"/>
      <c r="F157" s="334" t="s">
        <v>383</v>
      </c>
      <c r="G157" s="281"/>
      <c r="H157" s="333" t="s">
        <v>417</v>
      </c>
      <c r="I157" s="333" t="s">
        <v>379</v>
      </c>
      <c r="J157" s="333">
        <v>50</v>
      </c>
      <c r="K157" s="329"/>
    </row>
    <row r="158" ht="15" customHeight="1">
      <c r="B158" s="306"/>
      <c r="C158" s="333" t="s">
        <v>402</v>
      </c>
      <c r="D158" s="281"/>
      <c r="E158" s="281"/>
      <c r="F158" s="334" t="s">
        <v>383</v>
      </c>
      <c r="G158" s="281"/>
      <c r="H158" s="333" t="s">
        <v>417</v>
      </c>
      <c r="I158" s="333" t="s">
        <v>379</v>
      </c>
      <c r="J158" s="333">
        <v>50</v>
      </c>
      <c r="K158" s="329"/>
    </row>
    <row r="159" ht="15" customHeight="1">
      <c r="B159" s="306"/>
      <c r="C159" s="333" t="s">
        <v>439</v>
      </c>
      <c r="D159" s="281"/>
      <c r="E159" s="281"/>
      <c r="F159" s="334" t="s">
        <v>377</v>
      </c>
      <c r="G159" s="281"/>
      <c r="H159" s="333" t="s">
        <v>440</v>
      </c>
      <c r="I159" s="333" t="s">
        <v>379</v>
      </c>
      <c r="J159" s="333" t="s">
        <v>441</v>
      </c>
      <c r="K159" s="329"/>
    </row>
    <row r="160" ht="15" customHeight="1">
      <c r="B160" s="306"/>
      <c r="C160" s="333" t="s">
        <v>442</v>
      </c>
      <c r="D160" s="281"/>
      <c r="E160" s="281"/>
      <c r="F160" s="334" t="s">
        <v>377</v>
      </c>
      <c r="G160" s="281"/>
      <c r="H160" s="333" t="s">
        <v>443</v>
      </c>
      <c r="I160" s="333" t="s">
        <v>412</v>
      </c>
      <c r="J160" s="333"/>
      <c r="K160" s="329"/>
    </row>
    <row r="161" ht="15" customHeight="1">
      <c r="B161" s="335"/>
      <c r="C161" s="315"/>
      <c r="D161" s="315"/>
      <c r="E161" s="315"/>
      <c r="F161" s="315"/>
      <c r="G161" s="315"/>
      <c r="H161" s="315"/>
      <c r="I161" s="315"/>
      <c r="J161" s="315"/>
      <c r="K161" s="336"/>
    </row>
    <row r="162" ht="18.75" customHeight="1">
      <c r="B162" s="317"/>
      <c r="C162" s="327"/>
      <c r="D162" s="327"/>
      <c r="E162" s="327"/>
      <c r="F162" s="337"/>
      <c r="G162" s="327"/>
      <c r="H162" s="327"/>
      <c r="I162" s="327"/>
      <c r="J162" s="327"/>
      <c r="K162" s="317"/>
    </row>
    <row r="163" ht="18.75" customHeight="1">
      <c r="B163" s="289"/>
      <c r="C163" s="289"/>
      <c r="D163" s="289"/>
      <c r="E163" s="289"/>
      <c r="F163" s="289"/>
      <c r="G163" s="289"/>
      <c r="H163" s="289"/>
      <c r="I163" s="289"/>
      <c r="J163" s="289"/>
      <c r="K163" s="289"/>
    </row>
    <row r="164" ht="7.5" customHeight="1">
      <c r="B164" s="268"/>
      <c r="C164" s="269"/>
      <c r="D164" s="269"/>
      <c r="E164" s="269"/>
      <c r="F164" s="269"/>
      <c r="G164" s="269"/>
      <c r="H164" s="269"/>
      <c r="I164" s="269"/>
      <c r="J164" s="269"/>
      <c r="K164" s="270"/>
    </row>
    <row r="165" ht="45" customHeight="1">
      <c r="B165" s="271"/>
      <c r="C165" s="272" t="s">
        <v>444</v>
      </c>
      <c r="D165" s="272"/>
      <c r="E165" s="272"/>
      <c r="F165" s="272"/>
      <c r="G165" s="272"/>
      <c r="H165" s="272"/>
      <c r="I165" s="272"/>
      <c r="J165" s="272"/>
      <c r="K165" s="273"/>
    </row>
    <row r="166" ht="17.25" customHeight="1">
      <c r="B166" s="271"/>
      <c r="C166" s="296" t="s">
        <v>371</v>
      </c>
      <c r="D166" s="296"/>
      <c r="E166" s="296"/>
      <c r="F166" s="296" t="s">
        <v>372</v>
      </c>
      <c r="G166" s="338"/>
      <c r="H166" s="339" t="s">
        <v>45</v>
      </c>
      <c r="I166" s="339" t="s">
        <v>48</v>
      </c>
      <c r="J166" s="296" t="s">
        <v>373</v>
      </c>
      <c r="K166" s="273"/>
    </row>
    <row r="167" ht="17.25" customHeight="1">
      <c r="B167" s="274"/>
      <c r="C167" s="298" t="s">
        <v>374</v>
      </c>
      <c r="D167" s="298"/>
      <c r="E167" s="298"/>
      <c r="F167" s="299" t="s">
        <v>375</v>
      </c>
      <c r="G167" s="340"/>
      <c r="H167" s="341"/>
      <c r="I167" s="341"/>
      <c r="J167" s="298" t="s">
        <v>376</v>
      </c>
      <c r="K167" s="276"/>
    </row>
    <row r="168" ht="5.25" customHeight="1">
      <c r="B168" s="306"/>
      <c r="C168" s="301"/>
      <c r="D168" s="301"/>
      <c r="E168" s="301"/>
      <c r="F168" s="301"/>
      <c r="G168" s="302"/>
      <c r="H168" s="301"/>
      <c r="I168" s="301"/>
      <c r="J168" s="301"/>
      <c r="K168" s="329"/>
    </row>
    <row r="169" ht="15" customHeight="1">
      <c r="B169" s="306"/>
      <c r="C169" s="281" t="s">
        <v>380</v>
      </c>
      <c r="D169" s="281"/>
      <c r="E169" s="281"/>
      <c r="F169" s="304" t="s">
        <v>377</v>
      </c>
      <c r="G169" s="281"/>
      <c r="H169" s="281" t="s">
        <v>417</v>
      </c>
      <c r="I169" s="281" t="s">
        <v>379</v>
      </c>
      <c r="J169" s="281">
        <v>120</v>
      </c>
      <c r="K169" s="329"/>
    </row>
    <row r="170" ht="15" customHeight="1">
      <c r="B170" s="306"/>
      <c r="C170" s="281" t="s">
        <v>426</v>
      </c>
      <c r="D170" s="281"/>
      <c r="E170" s="281"/>
      <c r="F170" s="304" t="s">
        <v>377</v>
      </c>
      <c r="G170" s="281"/>
      <c r="H170" s="281" t="s">
        <v>427</v>
      </c>
      <c r="I170" s="281" t="s">
        <v>379</v>
      </c>
      <c r="J170" s="281" t="s">
        <v>428</v>
      </c>
      <c r="K170" s="329"/>
    </row>
    <row r="171" ht="15" customHeight="1">
      <c r="B171" s="306"/>
      <c r="C171" s="281" t="s">
        <v>325</v>
      </c>
      <c r="D171" s="281"/>
      <c r="E171" s="281"/>
      <c r="F171" s="304" t="s">
        <v>377</v>
      </c>
      <c r="G171" s="281"/>
      <c r="H171" s="281" t="s">
        <v>445</v>
      </c>
      <c r="I171" s="281" t="s">
        <v>379</v>
      </c>
      <c r="J171" s="281" t="s">
        <v>428</v>
      </c>
      <c r="K171" s="329"/>
    </row>
    <row r="172" ht="15" customHeight="1">
      <c r="B172" s="306"/>
      <c r="C172" s="281" t="s">
        <v>382</v>
      </c>
      <c r="D172" s="281"/>
      <c r="E172" s="281"/>
      <c r="F172" s="304" t="s">
        <v>383</v>
      </c>
      <c r="G172" s="281"/>
      <c r="H172" s="281" t="s">
        <v>445</v>
      </c>
      <c r="I172" s="281" t="s">
        <v>379</v>
      </c>
      <c r="J172" s="281">
        <v>50</v>
      </c>
      <c r="K172" s="329"/>
    </row>
    <row r="173" ht="15" customHeight="1">
      <c r="B173" s="306"/>
      <c r="C173" s="281" t="s">
        <v>385</v>
      </c>
      <c r="D173" s="281"/>
      <c r="E173" s="281"/>
      <c r="F173" s="304" t="s">
        <v>377</v>
      </c>
      <c r="G173" s="281"/>
      <c r="H173" s="281" t="s">
        <v>445</v>
      </c>
      <c r="I173" s="281" t="s">
        <v>387</v>
      </c>
      <c r="J173" s="281"/>
      <c r="K173" s="329"/>
    </row>
    <row r="174" ht="15" customHeight="1">
      <c r="B174" s="306"/>
      <c r="C174" s="281" t="s">
        <v>396</v>
      </c>
      <c r="D174" s="281"/>
      <c r="E174" s="281"/>
      <c r="F174" s="304" t="s">
        <v>383</v>
      </c>
      <c r="G174" s="281"/>
      <c r="H174" s="281" t="s">
        <v>445</v>
      </c>
      <c r="I174" s="281" t="s">
        <v>379</v>
      </c>
      <c r="J174" s="281">
        <v>50</v>
      </c>
      <c r="K174" s="329"/>
    </row>
    <row r="175" ht="15" customHeight="1">
      <c r="B175" s="306"/>
      <c r="C175" s="281" t="s">
        <v>404</v>
      </c>
      <c r="D175" s="281"/>
      <c r="E175" s="281"/>
      <c r="F175" s="304" t="s">
        <v>383</v>
      </c>
      <c r="G175" s="281"/>
      <c r="H175" s="281" t="s">
        <v>445</v>
      </c>
      <c r="I175" s="281" t="s">
        <v>379</v>
      </c>
      <c r="J175" s="281">
        <v>50</v>
      </c>
      <c r="K175" s="329"/>
    </row>
    <row r="176" ht="15" customHeight="1">
      <c r="B176" s="306"/>
      <c r="C176" s="281" t="s">
        <v>402</v>
      </c>
      <c r="D176" s="281"/>
      <c r="E176" s="281"/>
      <c r="F176" s="304" t="s">
        <v>383</v>
      </c>
      <c r="G176" s="281"/>
      <c r="H176" s="281" t="s">
        <v>445</v>
      </c>
      <c r="I176" s="281" t="s">
        <v>379</v>
      </c>
      <c r="J176" s="281">
        <v>50</v>
      </c>
      <c r="K176" s="329"/>
    </row>
    <row r="177" ht="15" customHeight="1">
      <c r="B177" s="306"/>
      <c r="C177" s="281" t="s">
        <v>76</v>
      </c>
      <c r="D177" s="281"/>
      <c r="E177" s="281"/>
      <c r="F177" s="304" t="s">
        <v>377</v>
      </c>
      <c r="G177" s="281"/>
      <c r="H177" s="281" t="s">
        <v>446</v>
      </c>
      <c r="I177" s="281" t="s">
        <v>447</v>
      </c>
      <c r="J177" s="281"/>
      <c r="K177" s="329"/>
    </row>
    <row r="178" ht="15" customHeight="1">
      <c r="B178" s="306"/>
      <c r="C178" s="281" t="s">
        <v>48</v>
      </c>
      <c r="D178" s="281"/>
      <c r="E178" s="281"/>
      <c r="F178" s="304" t="s">
        <v>377</v>
      </c>
      <c r="G178" s="281"/>
      <c r="H178" s="281" t="s">
        <v>448</v>
      </c>
      <c r="I178" s="281" t="s">
        <v>449</v>
      </c>
      <c r="J178" s="281">
        <v>1</v>
      </c>
      <c r="K178" s="329"/>
    </row>
    <row r="179" ht="15" customHeight="1">
      <c r="B179" s="306"/>
      <c r="C179" s="281" t="s">
        <v>43</v>
      </c>
      <c r="D179" s="281"/>
      <c r="E179" s="281"/>
      <c r="F179" s="304" t="s">
        <v>377</v>
      </c>
      <c r="G179" s="281"/>
      <c r="H179" s="281" t="s">
        <v>450</v>
      </c>
      <c r="I179" s="281" t="s">
        <v>379</v>
      </c>
      <c r="J179" s="281">
        <v>20</v>
      </c>
      <c r="K179" s="329"/>
    </row>
    <row r="180" ht="15" customHeight="1">
      <c r="B180" s="306"/>
      <c r="C180" s="281" t="s">
        <v>45</v>
      </c>
      <c r="D180" s="281"/>
      <c r="E180" s="281"/>
      <c r="F180" s="304" t="s">
        <v>377</v>
      </c>
      <c r="G180" s="281"/>
      <c r="H180" s="281" t="s">
        <v>451</v>
      </c>
      <c r="I180" s="281" t="s">
        <v>379</v>
      </c>
      <c r="J180" s="281">
        <v>255</v>
      </c>
      <c r="K180" s="329"/>
    </row>
    <row r="181" ht="15" customHeight="1">
      <c r="B181" s="306"/>
      <c r="C181" s="281" t="s">
        <v>77</v>
      </c>
      <c r="D181" s="281"/>
      <c r="E181" s="281"/>
      <c r="F181" s="304" t="s">
        <v>377</v>
      </c>
      <c r="G181" s="281"/>
      <c r="H181" s="281" t="s">
        <v>341</v>
      </c>
      <c r="I181" s="281" t="s">
        <v>379</v>
      </c>
      <c r="J181" s="281">
        <v>10</v>
      </c>
      <c r="K181" s="329"/>
    </row>
    <row r="182" ht="15" customHeight="1">
      <c r="B182" s="306"/>
      <c r="C182" s="281" t="s">
        <v>78</v>
      </c>
      <c r="D182" s="281"/>
      <c r="E182" s="281"/>
      <c r="F182" s="304" t="s">
        <v>377</v>
      </c>
      <c r="G182" s="281"/>
      <c r="H182" s="281" t="s">
        <v>452</v>
      </c>
      <c r="I182" s="281" t="s">
        <v>412</v>
      </c>
      <c r="J182" s="281"/>
      <c r="K182" s="329"/>
    </row>
    <row r="183" ht="15" customHeight="1">
      <c r="B183" s="306"/>
      <c r="C183" s="281" t="s">
        <v>453</v>
      </c>
      <c r="D183" s="281"/>
      <c r="E183" s="281"/>
      <c r="F183" s="304" t="s">
        <v>377</v>
      </c>
      <c r="G183" s="281"/>
      <c r="H183" s="281" t="s">
        <v>454</v>
      </c>
      <c r="I183" s="281" t="s">
        <v>412</v>
      </c>
      <c r="J183" s="281"/>
      <c r="K183" s="329"/>
    </row>
    <row r="184" ht="15" customHeight="1">
      <c r="B184" s="306"/>
      <c r="C184" s="281" t="s">
        <v>442</v>
      </c>
      <c r="D184" s="281"/>
      <c r="E184" s="281"/>
      <c r="F184" s="304" t="s">
        <v>377</v>
      </c>
      <c r="G184" s="281"/>
      <c r="H184" s="281" t="s">
        <v>455</v>
      </c>
      <c r="I184" s="281" t="s">
        <v>412</v>
      </c>
      <c r="J184" s="281"/>
      <c r="K184" s="329"/>
    </row>
    <row r="185" ht="15" customHeight="1">
      <c r="B185" s="306"/>
      <c r="C185" s="281" t="s">
        <v>81</v>
      </c>
      <c r="D185" s="281"/>
      <c r="E185" s="281"/>
      <c r="F185" s="304" t="s">
        <v>383</v>
      </c>
      <c r="G185" s="281"/>
      <c r="H185" s="281" t="s">
        <v>456</v>
      </c>
      <c r="I185" s="281" t="s">
        <v>379</v>
      </c>
      <c r="J185" s="281">
        <v>50</v>
      </c>
      <c r="K185" s="329"/>
    </row>
    <row r="186" ht="15" customHeight="1">
      <c r="B186" s="306"/>
      <c r="C186" s="281" t="s">
        <v>457</v>
      </c>
      <c r="D186" s="281"/>
      <c r="E186" s="281"/>
      <c r="F186" s="304" t="s">
        <v>383</v>
      </c>
      <c r="G186" s="281"/>
      <c r="H186" s="281" t="s">
        <v>458</v>
      </c>
      <c r="I186" s="281" t="s">
        <v>459</v>
      </c>
      <c r="J186" s="281"/>
      <c r="K186" s="329"/>
    </row>
    <row r="187" ht="15" customHeight="1">
      <c r="B187" s="306"/>
      <c r="C187" s="281" t="s">
        <v>460</v>
      </c>
      <c r="D187" s="281"/>
      <c r="E187" s="281"/>
      <c r="F187" s="304" t="s">
        <v>383</v>
      </c>
      <c r="G187" s="281"/>
      <c r="H187" s="281" t="s">
        <v>461</v>
      </c>
      <c r="I187" s="281" t="s">
        <v>459</v>
      </c>
      <c r="J187" s="281"/>
      <c r="K187" s="329"/>
    </row>
    <row r="188" ht="15" customHeight="1">
      <c r="B188" s="306"/>
      <c r="C188" s="281" t="s">
        <v>462</v>
      </c>
      <c r="D188" s="281"/>
      <c r="E188" s="281"/>
      <c r="F188" s="304" t="s">
        <v>383</v>
      </c>
      <c r="G188" s="281"/>
      <c r="H188" s="281" t="s">
        <v>463</v>
      </c>
      <c r="I188" s="281" t="s">
        <v>459</v>
      </c>
      <c r="J188" s="281"/>
      <c r="K188" s="329"/>
    </row>
    <row r="189" ht="15" customHeight="1">
      <c r="B189" s="306"/>
      <c r="C189" s="342" t="s">
        <v>464</v>
      </c>
      <c r="D189" s="281"/>
      <c r="E189" s="281"/>
      <c r="F189" s="304" t="s">
        <v>383</v>
      </c>
      <c r="G189" s="281"/>
      <c r="H189" s="281" t="s">
        <v>465</v>
      </c>
      <c r="I189" s="281" t="s">
        <v>466</v>
      </c>
      <c r="J189" s="343" t="s">
        <v>467</v>
      </c>
      <c r="K189" s="329"/>
    </row>
    <row r="190" s="17" customFormat="1" ht="15" customHeight="1">
      <c r="B190" s="344"/>
      <c r="C190" s="345" t="s">
        <v>468</v>
      </c>
      <c r="D190" s="346"/>
      <c r="E190" s="346"/>
      <c r="F190" s="347" t="s">
        <v>383</v>
      </c>
      <c r="G190" s="346"/>
      <c r="H190" s="346" t="s">
        <v>469</v>
      </c>
      <c r="I190" s="346" t="s">
        <v>466</v>
      </c>
      <c r="J190" s="348" t="s">
        <v>467</v>
      </c>
      <c r="K190" s="349"/>
    </row>
    <row r="191" ht="15" customHeight="1">
      <c r="B191" s="306"/>
      <c r="C191" s="342" t="s">
        <v>36</v>
      </c>
      <c r="D191" s="281"/>
      <c r="E191" s="281"/>
      <c r="F191" s="304" t="s">
        <v>377</v>
      </c>
      <c r="G191" s="281"/>
      <c r="H191" s="278" t="s">
        <v>470</v>
      </c>
      <c r="I191" s="281" t="s">
        <v>471</v>
      </c>
      <c r="J191" s="281"/>
      <c r="K191" s="329"/>
    </row>
    <row r="192" ht="15" customHeight="1">
      <c r="B192" s="306"/>
      <c r="C192" s="342" t="s">
        <v>472</v>
      </c>
      <c r="D192" s="281"/>
      <c r="E192" s="281"/>
      <c r="F192" s="304" t="s">
        <v>377</v>
      </c>
      <c r="G192" s="281"/>
      <c r="H192" s="281" t="s">
        <v>473</v>
      </c>
      <c r="I192" s="281" t="s">
        <v>412</v>
      </c>
      <c r="J192" s="281"/>
      <c r="K192" s="329"/>
    </row>
    <row r="193" ht="15" customHeight="1">
      <c r="B193" s="306"/>
      <c r="C193" s="342" t="s">
        <v>474</v>
      </c>
      <c r="D193" s="281"/>
      <c r="E193" s="281"/>
      <c r="F193" s="304" t="s">
        <v>377</v>
      </c>
      <c r="G193" s="281"/>
      <c r="H193" s="281" t="s">
        <v>475</v>
      </c>
      <c r="I193" s="281" t="s">
        <v>412</v>
      </c>
      <c r="J193" s="281"/>
      <c r="K193" s="329"/>
    </row>
    <row r="194" ht="15" customHeight="1">
      <c r="B194" s="306"/>
      <c r="C194" s="342" t="s">
        <v>476</v>
      </c>
      <c r="D194" s="281"/>
      <c r="E194" s="281"/>
      <c r="F194" s="304" t="s">
        <v>383</v>
      </c>
      <c r="G194" s="281"/>
      <c r="H194" s="281" t="s">
        <v>477</v>
      </c>
      <c r="I194" s="281" t="s">
        <v>412</v>
      </c>
      <c r="J194" s="281"/>
      <c r="K194" s="329"/>
    </row>
    <row r="195" ht="15" customHeight="1">
      <c r="B195" s="335"/>
      <c r="C195" s="350"/>
      <c r="D195" s="315"/>
      <c r="E195" s="315"/>
      <c r="F195" s="315"/>
      <c r="G195" s="315"/>
      <c r="H195" s="315"/>
      <c r="I195" s="315"/>
      <c r="J195" s="315"/>
      <c r="K195" s="336"/>
    </row>
    <row r="196" ht="18.75" customHeight="1">
      <c r="B196" s="317"/>
      <c r="C196" s="327"/>
      <c r="D196" s="327"/>
      <c r="E196" s="327"/>
      <c r="F196" s="337"/>
      <c r="G196" s="327"/>
      <c r="H196" s="327"/>
      <c r="I196" s="327"/>
      <c r="J196" s="327"/>
      <c r="K196" s="317"/>
    </row>
    <row r="197" ht="18.75" customHeight="1">
      <c r="B197" s="317"/>
      <c r="C197" s="327"/>
      <c r="D197" s="327"/>
      <c r="E197" s="327"/>
      <c r="F197" s="337"/>
      <c r="G197" s="327"/>
      <c r="H197" s="327"/>
      <c r="I197" s="327"/>
      <c r="J197" s="327"/>
      <c r="K197" s="317"/>
    </row>
    <row r="198" ht="18.75" customHeight="1">
      <c r="B198" s="289"/>
      <c r="C198" s="289"/>
      <c r="D198" s="289"/>
      <c r="E198" s="289"/>
      <c r="F198" s="289"/>
      <c r="G198" s="289"/>
      <c r="H198" s="289"/>
      <c r="I198" s="289"/>
      <c r="J198" s="289"/>
      <c r="K198" s="289"/>
    </row>
    <row r="199">
      <c r="B199" s="268"/>
      <c r="C199" s="269"/>
      <c r="D199" s="269"/>
      <c r="E199" s="269"/>
      <c r="F199" s="269"/>
      <c r="G199" s="269"/>
      <c r="H199" s="269"/>
      <c r="I199" s="269"/>
      <c r="J199" s="269"/>
      <c r="K199" s="270"/>
    </row>
    <row r="200" ht="21">
      <c r="B200" s="271"/>
      <c r="C200" s="272" t="s">
        <v>478</v>
      </c>
      <c r="D200" s="272"/>
      <c r="E200" s="272"/>
      <c r="F200" s="272"/>
      <c r="G200" s="272"/>
      <c r="H200" s="272"/>
      <c r="I200" s="272"/>
      <c r="J200" s="272"/>
      <c r="K200" s="273"/>
    </row>
    <row r="201" ht="25.5" customHeight="1">
      <c r="B201" s="271"/>
      <c r="C201" s="351" t="s">
        <v>479</v>
      </c>
      <c r="D201" s="351"/>
      <c r="E201" s="351"/>
      <c r="F201" s="351" t="s">
        <v>480</v>
      </c>
      <c r="G201" s="352"/>
      <c r="H201" s="351" t="s">
        <v>481</v>
      </c>
      <c r="I201" s="351"/>
      <c r="J201" s="351"/>
      <c r="K201" s="273"/>
    </row>
    <row r="202" ht="5.25" customHeight="1">
      <c r="B202" s="306"/>
      <c r="C202" s="301"/>
      <c r="D202" s="301"/>
      <c r="E202" s="301"/>
      <c r="F202" s="301"/>
      <c r="G202" s="327"/>
      <c r="H202" s="301"/>
      <c r="I202" s="301"/>
      <c r="J202" s="301"/>
      <c r="K202" s="329"/>
    </row>
    <row r="203" ht="15" customHeight="1">
      <c r="B203" s="306"/>
      <c r="C203" s="281" t="s">
        <v>471</v>
      </c>
      <c r="D203" s="281"/>
      <c r="E203" s="281"/>
      <c r="F203" s="304" t="s">
        <v>98</v>
      </c>
      <c r="G203" s="281"/>
      <c r="H203" s="281" t="s">
        <v>482</v>
      </c>
      <c r="I203" s="281"/>
      <c r="J203" s="281"/>
      <c r="K203" s="329"/>
    </row>
    <row r="204" ht="15" customHeight="1">
      <c r="B204" s="306"/>
      <c r="C204" s="281"/>
      <c r="D204" s="281"/>
      <c r="E204" s="281"/>
      <c r="F204" s="304" t="s">
        <v>483</v>
      </c>
      <c r="G204" s="281"/>
      <c r="H204" s="281" t="s">
        <v>484</v>
      </c>
      <c r="I204" s="281"/>
      <c r="J204" s="281"/>
      <c r="K204" s="329"/>
    </row>
    <row r="205" ht="15" customHeight="1">
      <c r="B205" s="306"/>
      <c r="C205" s="281"/>
      <c r="D205" s="281"/>
      <c r="E205" s="281"/>
      <c r="F205" s="304" t="s">
        <v>485</v>
      </c>
      <c r="G205" s="281"/>
      <c r="H205" s="281" t="s">
        <v>486</v>
      </c>
      <c r="I205" s="281"/>
      <c r="J205" s="281"/>
      <c r="K205" s="329"/>
    </row>
    <row r="206" ht="15" customHeight="1">
      <c r="B206" s="306"/>
      <c r="C206" s="281"/>
      <c r="D206" s="281"/>
      <c r="E206" s="281"/>
      <c r="F206" s="304" t="s">
        <v>487</v>
      </c>
      <c r="G206" s="281"/>
      <c r="H206" s="281" t="s">
        <v>488</v>
      </c>
      <c r="I206" s="281"/>
      <c r="J206" s="281"/>
      <c r="K206" s="329"/>
    </row>
    <row r="207" ht="15" customHeight="1">
      <c r="B207" s="306"/>
      <c r="C207" s="281"/>
      <c r="D207" s="281"/>
      <c r="E207" s="281"/>
      <c r="F207" s="304" t="s">
        <v>489</v>
      </c>
      <c r="G207" s="281"/>
      <c r="H207" s="281" t="s">
        <v>490</v>
      </c>
      <c r="I207" s="281"/>
      <c r="J207" s="281"/>
      <c r="K207" s="329"/>
    </row>
    <row r="208" ht="15" customHeight="1">
      <c r="B208" s="306"/>
      <c r="C208" s="281"/>
      <c r="D208" s="281"/>
      <c r="E208" s="281"/>
      <c r="F208" s="304"/>
      <c r="G208" s="281"/>
      <c r="H208" s="281"/>
      <c r="I208" s="281"/>
      <c r="J208" s="281"/>
      <c r="K208" s="329"/>
    </row>
    <row r="209" ht="15" customHeight="1">
      <c r="B209" s="306"/>
      <c r="C209" s="281" t="s">
        <v>424</v>
      </c>
      <c r="D209" s="281"/>
      <c r="E209" s="281"/>
      <c r="F209" s="304" t="s">
        <v>70</v>
      </c>
      <c r="G209" s="281"/>
      <c r="H209" s="281" t="s">
        <v>491</v>
      </c>
      <c r="I209" s="281"/>
      <c r="J209" s="281"/>
      <c r="K209" s="329"/>
    </row>
    <row r="210" ht="15" customHeight="1">
      <c r="B210" s="306"/>
      <c r="C210" s="281"/>
      <c r="D210" s="281"/>
      <c r="E210" s="281"/>
      <c r="F210" s="304" t="s">
        <v>319</v>
      </c>
      <c r="G210" s="281"/>
      <c r="H210" s="281" t="s">
        <v>320</v>
      </c>
      <c r="I210" s="281"/>
      <c r="J210" s="281"/>
      <c r="K210" s="329"/>
    </row>
    <row r="211" ht="15" customHeight="1">
      <c r="B211" s="306"/>
      <c r="C211" s="281"/>
      <c r="D211" s="281"/>
      <c r="E211" s="281"/>
      <c r="F211" s="304" t="s">
        <v>317</v>
      </c>
      <c r="G211" s="281"/>
      <c r="H211" s="281" t="s">
        <v>492</v>
      </c>
      <c r="I211" s="281"/>
      <c r="J211" s="281"/>
      <c r="K211" s="329"/>
    </row>
    <row r="212" ht="15" customHeight="1">
      <c r="B212" s="353"/>
      <c r="C212" s="281"/>
      <c r="D212" s="281"/>
      <c r="E212" s="281"/>
      <c r="F212" s="304" t="s">
        <v>321</v>
      </c>
      <c r="G212" s="342"/>
      <c r="H212" s="333" t="s">
        <v>322</v>
      </c>
      <c r="I212" s="333"/>
      <c r="J212" s="333"/>
      <c r="K212" s="354"/>
    </row>
    <row r="213" ht="15" customHeight="1">
      <c r="B213" s="353"/>
      <c r="C213" s="281"/>
      <c r="D213" s="281"/>
      <c r="E213" s="281"/>
      <c r="F213" s="304" t="s">
        <v>323</v>
      </c>
      <c r="G213" s="342"/>
      <c r="H213" s="333" t="s">
        <v>493</v>
      </c>
      <c r="I213" s="333"/>
      <c r="J213" s="333"/>
      <c r="K213" s="354"/>
    </row>
    <row r="214" ht="15" customHeight="1">
      <c r="B214" s="353"/>
      <c r="C214" s="281"/>
      <c r="D214" s="281"/>
      <c r="E214" s="281"/>
      <c r="F214" s="304"/>
      <c r="G214" s="342"/>
      <c r="H214" s="333"/>
      <c r="I214" s="333"/>
      <c r="J214" s="333"/>
      <c r="K214" s="354"/>
    </row>
    <row r="215" ht="15" customHeight="1">
      <c r="B215" s="353"/>
      <c r="C215" s="281" t="s">
        <v>449</v>
      </c>
      <c r="D215" s="281"/>
      <c r="E215" s="281"/>
      <c r="F215" s="304">
        <v>1</v>
      </c>
      <c r="G215" s="342"/>
      <c r="H215" s="333" t="s">
        <v>494</v>
      </c>
      <c r="I215" s="333"/>
      <c r="J215" s="333"/>
      <c r="K215" s="354"/>
    </row>
    <row r="216" ht="15" customHeight="1">
      <c r="B216" s="353"/>
      <c r="C216" s="281"/>
      <c r="D216" s="281"/>
      <c r="E216" s="281"/>
      <c r="F216" s="304">
        <v>2</v>
      </c>
      <c r="G216" s="342"/>
      <c r="H216" s="333" t="s">
        <v>495</v>
      </c>
      <c r="I216" s="333"/>
      <c r="J216" s="333"/>
      <c r="K216" s="354"/>
    </row>
    <row r="217" ht="15" customHeight="1">
      <c r="B217" s="353"/>
      <c r="C217" s="281"/>
      <c r="D217" s="281"/>
      <c r="E217" s="281"/>
      <c r="F217" s="304">
        <v>3</v>
      </c>
      <c r="G217" s="342"/>
      <c r="H217" s="333" t="s">
        <v>496</v>
      </c>
      <c r="I217" s="333"/>
      <c r="J217" s="333"/>
      <c r="K217" s="354"/>
    </row>
    <row r="218" ht="15" customHeight="1">
      <c r="B218" s="353"/>
      <c r="C218" s="281"/>
      <c r="D218" s="281"/>
      <c r="E218" s="281"/>
      <c r="F218" s="304">
        <v>4</v>
      </c>
      <c r="G218" s="342"/>
      <c r="H218" s="333" t="s">
        <v>497</v>
      </c>
      <c r="I218" s="333"/>
      <c r="J218" s="333"/>
      <c r="K218" s="354"/>
    </row>
    <row r="219" ht="12.75" customHeight="1">
      <c r="B219" s="355"/>
      <c r="C219" s="356"/>
      <c r="D219" s="356"/>
      <c r="E219" s="356"/>
      <c r="F219" s="356"/>
      <c r="G219" s="356"/>
      <c r="H219" s="356"/>
      <c r="I219" s="356"/>
      <c r="J219" s="356"/>
      <c r="K219" s="357"/>
    </row>
  </sheetData>
  <sheetProtection sheet="1" formatColumns="0" formatRows="0" objects="1" scenarios="1" spinCount="100000" saltValue="gyejCl1EBXzSvrotW8vJ2pPLO+kLe2Y/N86z6cYdZLhI34E9/G/0jm2WUDoM+281bX+e58E1mCMIyvlYXFcEkw==" hashValue="YcWbSWEDYb/IKxcs4nJPuQMYe1ozYWgSQ6zxOLcBAOP9JrK6Js7RCJlge393HiEen1bttBklrYft/Kj7U0Y3Gw==" algorithmName="SHA-512" password="CC35"/>
  <mergeCells count="77">
    <mergeCell ref="D30:J30"/>
    <mergeCell ref="D31:J31"/>
    <mergeCell ref="D33:J33"/>
    <mergeCell ref="D34:J34"/>
    <mergeCell ref="D35:J35"/>
    <mergeCell ref="G36:J36"/>
    <mergeCell ref="G37:J37"/>
    <mergeCell ref="G38:J38"/>
    <mergeCell ref="G39:J39"/>
    <mergeCell ref="G40:J40"/>
    <mergeCell ref="G41:J41"/>
    <mergeCell ref="G42:J42"/>
    <mergeCell ref="G43:J43"/>
    <mergeCell ref="G44:J44"/>
    <mergeCell ref="G45:J45"/>
    <mergeCell ref="D47:J47"/>
    <mergeCell ref="E48:J48"/>
    <mergeCell ref="E49:J49"/>
    <mergeCell ref="E50:J50"/>
    <mergeCell ref="D51:J51"/>
    <mergeCell ref="C52:J52"/>
    <mergeCell ref="C3:J3"/>
    <mergeCell ref="C4:J4"/>
    <mergeCell ref="C6:J6"/>
    <mergeCell ref="C7:J7"/>
    <mergeCell ref="C9:J9"/>
    <mergeCell ref="D10:J10"/>
    <mergeCell ref="D11:J11"/>
    <mergeCell ref="D15:J15"/>
    <mergeCell ref="D16:J16"/>
    <mergeCell ref="D17:J17"/>
    <mergeCell ref="F18:J18"/>
    <mergeCell ref="F19:J19"/>
    <mergeCell ref="F20:J20"/>
    <mergeCell ref="F21:J21"/>
    <mergeCell ref="F22:J22"/>
    <mergeCell ref="F23:J23"/>
    <mergeCell ref="C25:J25"/>
    <mergeCell ref="C26:J26"/>
    <mergeCell ref="D27:J27"/>
    <mergeCell ref="D28:J28"/>
    <mergeCell ref="C54:J54"/>
    <mergeCell ref="C55:J55"/>
    <mergeCell ref="C57:J57"/>
    <mergeCell ref="D58:J58"/>
    <mergeCell ref="D59:J59"/>
    <mergeCell ref="D60:J60"/>
    <mergeCell ref="D61:J61"/>
    <mergeCell ref="D62:J62"/>
    <mergeCell ref="D63:J63"/>
    <mergeCell ref="D65:J65"/>
    <mergeCell ref="D66:J66"/>
    <mergeCell ref="D67:J67"/>
    <mergeCell ref="D68:J68"/>
    <mergeCell ref="D69:J69"/>
    <mergeCell ref="D70:J70"/>
    <mergeCell ref="C75:J75"/>
    <mergeCell ref="C102:J102"/>
    <mergeCell ref="C122:J122"/>
    <mergeCell ref="C147:J147"/>
    <mergeCell ref="C165:J165"/>
    <mergeCell ref="C200:J200"/>
    <mergeCell ref="H201:J201"/>
    <mergeCell ref="H203:J203"/>
    <mergeCell ref="H204:J204"/>
    <mergeCell ref="H205:J205"/>
    <mergeCell ref="H206:J206"/>
    <mergeCell ref="H207:J207"/>
    <mergeCell ref="H209:J209"/>
    <mergeCell ref="H211:J211"/>
    <mergeCell ref="H215:J215"/>
    <mergeCell ref="H217:J217"/>
    <mergeCell ref="H218:J218"/>
    <mergeCell ref="H216:J216"/>
    <mergeCell ref="H213:J213"/>
    <mergeCell ref="H212:J212"/>
    <mergeCell ref="H210:J210"/>
  </mergeCells>
  <pageMargins left="0.5902778" right="0.5902778" top="0.5902778" bottom="0.5902778" header="0" footer="0"/>
  <pageSetup r:id="rId1" paperSize="9" orientation="portrait" scale="77" fitToHeight="0"/>
</worksheet>
</file>

<file path=docProps/app.xml><?xml version="1.0" encoding="utf-8"?>
<Properties xmlns="http://schemas.openxmlformats.org/officeDocument/2006/extended-properties">
  <AppVersion>25.2</AppVersion>
</Properties>
</file>

<file path=docProps/core.xml><?xml version="1.0" encoding="utf-8"?>
<cp:coreProperties xmlns:dc="http://purl.org/dc/elements/1.1/" xmlns:dcterms="http://purl.org/dc/terms/" xmlns:xsi="http://www.w3.org/2001/XMLSchema-instance" xmlns:cp="http://schemas.openxmlformats.org/package/2006/metadata/core-properties">
  <cp:lastPrinted>2020-06-02T10:46:26Z</cp:lastPrinted>
  <dcterms:created xsi:type="dcterms:W3CDTF">2012-09-17T09:18:14Z</dcterms:created>
  <dcterms:modified xsi:type="dcterms:W3CDTF">2026-04-01T12:19:04Z</dcterms:modified>
</cp:coreProperties>
</file>