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B - Slaboproudé rozvody" sheetId="2" r:id="rId2"/>
    <sheet name="VON - Vedlejší a ostatní ..." sheetId="3" r:id="rId3"/>
    <sheet name="Pokyny pro vyplnění" sheetId="4" r:id="rId4"/>
  </sheets>
  <definedNames>
    <definedName name="_xlnm._FilterDatabase" localSheetId="1" hidden="1">'2B - Slaboproudé rozvody'!$C$112:$K$112</definedName>
    <definedName name="_xlnm._FilterDatabase" localSheetId="2" hidden="1">'VON - Vedlejší a ostatní ...'!$C$78:$K$78</definedName>
    <definedName name="_xlnm.Print_Titles" localSheetId="1">'2B - Slaboproudé rozvody'!$112:$112</definedName>
    <definedName name="_xlnm.Print_Titles" localSheetId="0">'Rekapitulace stavby'!$49:$49</definedName>
    <definedName name="_xlnm.Print_Titles" localSheetId="2">'VON - Vedlejší a ostatní ...'!$78:$78</definedName>
    <definedName name="_xlnm.Print_Area" localSheetId="1">'2B - Slaboproudé rozvody'!$C$4:$J$38,'2B - Slaboproudé rozvody'!$C$44:$J$92,'2B - Slaboproudé rozvody'!$C$98:$K$1054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2">'VON - Vedlejší a ostatní ...'!$C$4:$J$36,'VON - Vedlejší a ostatní ...'!$C$42:$J$60,'VON - Vedlejší a ostatní ...'!$C$66:$K$86</definedName>
  </definedNames>
  <calcPr fullCalcOnLoad="1"/>
</workbook>
</file>

<file path=xl/sharedStrings.xml><?xml version="1.0" encoding="utf-8"?>
<sst xmlns="http://schemas.openxmlformats.org/spreadsheetml/2006/main" count="8800" uniqueCount="1417">
  <si>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</si>
  <si>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</si>
  <si>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</si>
  <si>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</si>
  <si>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</si>
  <si>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</si>
  <si>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</si>
  <si>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</si>
  <si>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</si>
  <si>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</si>
  <si>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</si>
  <si>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</si>
  <si>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</si>
  <si>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</si>
  <si>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</si>
  <si>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</si>
  <si>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</si>
  <si>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</si>
  <si>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</si>
  <si>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</si>
  <si>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</si>
  <si>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</si>
  <si>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</si>
  <si>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</si>
  <si>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</si>
  <si>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</si>
  <si>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</si>
  <si>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</si>
  <si>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</si>
  <si>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</si>
  <si>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</si>
  <si>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</si>
  <si>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</si>
  <si>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</si>
  <si>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</si>
  <si>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</si>
  <si>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</si>
  <si>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</si>
  <si>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</si>
  <si>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</si>
  <si>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</si>
  <si>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</si>
  <si>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</si>
  <si>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</si>
  <si>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</si>
  <si>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</si>
  <si>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</si>
  <si>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</si>
  <si>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</si>
  <si>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</si>
  <si>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</si>
  <si>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</si>
  <si>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</si>
  <si>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</si>
  <si>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</si>
  <si>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</si>
  <si>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</si>
  <si>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</si>
  <si>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</si>
  <si>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</si>
  <si>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</si>
  <si>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</si>
  <si>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</si>
  <si>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</si>
  <si>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</si>
  <si>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</si>
  <si>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</si>
  <si>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</si>
  <si>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</si>
  <si>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</si>
  <si>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</si>
  <si>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</si>
  <si>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</si>
  <si>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</si>
  <si>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</si>
  <si>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</si>
  <si>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</si>
  <si>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</si>
  <si>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</si>
  <si>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</si>
  <si>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</si>
  <si>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</si>
  <si>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</si>
  <si>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</si>
  <si>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</si>
  <si>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</si>
  <si>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</si>
  <si>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</si>
  <si>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</si>
  <si>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</si>
  <si>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</si>
  <si>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</si>
  <si>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</si>
  <si>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</si>
  <si>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</si>
  <si>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</si>
  <si>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</si>
  <si>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</si>
  <si>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</si>
  <si>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</si>
  <si>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</si>
  <si>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</si>
  <si>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</si>
  <si>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</si>
  <si>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</si>
  <si>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</si>
  <si>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</si>
  <si>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</si>
  <si>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</si>
  <si>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</si>
  <si>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</si>
  <si>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</si>
  <si>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</si>
  <si>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</si>
  <si>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</si>
  <si>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</si>
  <si>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</si>
  <si>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</si>
  <si>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</si>
  <si>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</si>
  <si>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</si>
  <si>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</si>
  <si>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False</t>
  </si>
  <si>
    <t>{811B8B01-FE68-4B1E-815F-82A2D89DD04F}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</si>
  <si>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</si>
  <si>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</si>
  <si>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</si>
  <si>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</si>
  <si>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</si>
  <si>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</si>
  <si>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</si>
  <si>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</si>
  <si>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14z045slab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</si>
  <si>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</si>
  <si>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</si>
  <si>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Magistrát města  Karlovy Vary , U Spořitelny 2</t>
  </si>
  <si>
    <t>0,1</t>
  </si>
  <si>
    <t>KSO:</t>
  </si>
  <si>
    <t>CC-CZ:</t>
  </si>
  <si>
    <t>1</t>
  </si>
  <si>
    <t>Místo:</t>
  </si>
  <si>
    <t>Karlovy Vary</t>
  </si>
  <si>
    <t>Datum:</t>
  </si>
  <si>
    <t>28.05.2014</t>
  </si>
  <si>
    <t>10</t>
  </si>
  <si>
    <t>100</t>
  </si>
  <si>
    <t>Zadavatel:</t>
  </si>
  <si>
    <t>IČ:</t>
  </si>
  <si>
    <t>MM Karlovy Vary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</si>
  <si>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</si>
  <si>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</si>
  <si>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</si>
  <si>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</si>
  <si>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</si>
  <si>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</si>
  <si>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</si>
  <si>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</si>
  <si>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</si>
  <si>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</si>
  <si>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</si>
  <si>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</si>
  <si>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</si>
  <si>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</si>
  <si>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</si>
  <si>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</si>
  <si>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</si>
  <si>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</si>
  <si>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</si>
  <si>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</si>
  <si>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</si>
  <si>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</si>
  <si>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</si>
  <si>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</si>
  <si>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</si>
  <si>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</si>
  <si>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</si>
  <si>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</si>
  <si>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</si>
  <si>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</si>
  <si>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</si>
  <si>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</si>
  <si>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</si>
  <si>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</si>
  <si>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</si>
  <si>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</si>
  <si>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</si>
  <si>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</si>
  <si>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</si>
  <si>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</si>
  <si>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</si>
  <si>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</si>
  <si>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</si>
  <si>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</si>
  <si>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</si>
  <si>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</t>
  </si>
  <si>
    <t>Obnova el. inst. slaboproudých rozvodů</t>
  </si>
  <si>
    <t>STA</t>
  </si>
  <si>
    <t>{A3EC8CB1-F8A8-4E51-A9A8-E66B04B61FB4}</t>
  </si>
  <si>
    <t>2B</t>
  </si>
  <si>
    <t>Slaboproudé rozvody</t>
  </si>
  <si>
    <t>Soupis</t>
  </si>
  <si>
    <t>{1836AA92-1C8D-4F87-B7C8-8C0DE4A5ACFB}</t>
  </si>
  <si>
    <t>VON</t>
  </si>
  <si>
    <t>Vedlejší a ostatní náklady</t>
  </si>
  <si>
    <t>{EE5097AF-026D-49DB-BA7C-FF492F10118E}</t>
  </si>
  <si>
    <t>Zpět na list:</t>
  </si>
  <si>
    <t>KRYCÍ LIST SOUPISU</t>
  </si>
  <si>
    <t>Objekt:</t>
  </si>
  <si>
    <t>2 - Obnova el. inst. slaboproudých rozvodů</t>
  </si>
  <si>
    <t>Soupis:</t>
  </si>
  <si>
    <t>2B - Slaboproudé rozvody</t>
  </si>
  <si>
    <t>REKAPITULACE ČLENĚNÍ SOUPISU PRACÍ</t>
  </si>
  <si>
    <t>Kód dílu - Popis</t>
  </si>
  <si>
    <t>Cena celkem [CZK]</t>
  </si>
  <si>
    <t>Náklady soupisu celkem</t>
  </si>
  <si>
    <t>-1</t>
  </si>
  <si>
    <t>D1 - Dodávka materiálů pro hlavní datovou rozvodnu  m.č. 110</t>
  </si>
  <si>
    <t xml:space="preserve">    D2 - Dodávka materiálů pro hlavní datovou rozvodnu - zhášecí systém</t>
  </si>
  <si>
    <t xml:space="preserve">    D3 - Dodávka materiálů pro hlavní datovou rozvodnu - chlazení</t>
  </si>
  <si>
    <t>D4 - Dodávka materiálů pro 1.podružnou datovou rozvodnu  m.č. 311A</t>
  </si>
  <si>
    <t xml:space="preserve">    D5 - Dodávka materiálů pro hlavní datovou rozvodnu - chlazení m.č.311A</t>
  </si>
  <si>
    <t>D6 - Dodávka materiálů pro 1.podružnou datovou rozvodnu  m.č. 328</t>
  </si>
  <si>
    <t xml:space="preserve">    D7 - Ostatní náklady výstavba dělící příčky 100mm  3x2,6m  místnosti  m.č.328</t>
  </si>
  <si>
    <t xml:space="preserve">    D8 - Dodávka materiálů pro hlavní datovou rozvodnu - chlazení  m.č.328</t>
  </si>
  <si>
    <t xml:space="preserve">    D9 - Dodávka materiálů pro přepojení datového rozv na chodbě u  m.č. 428</t>
  </si>
  <si>
    <t>D10 - Dodávka materiálů pro ozvučení</t>
  </si>
  <si>
    <t>D11 - Dodávka kabelů a tras pro ozvučení</t>
  </si>
  <si>
    <t>D12 - Dodávka materiálů pro zdravotní signalizaci</t>
  </si>
  <si>
    <t>D13 - Dodávka kabelů a materiálu pro kabelové rozvody po budově část 1.PP RS 0.4</t>
  </si>
  <si>
    <t>D14 - Dodávka kabelů a materiálu pro kabelové rozvody po budově část 1.PP RS 0.1 a 0.2</t>
  </si>
  <si>
    <t>D15 - Dodávka kabelů a materiálu pro kabelové rozvody po budově část 1.NP RS 1.4</t>
  </si>
  <si>
    <t>D16 - Dodávka kabelů a materiálu pro kabelové rozvody po budově část 1.NP RS 1.3</t>
  </si>
  <si>
    <t>D17 - Dodávka kabelů a materiálu pro kabelové rozvody po budově část 1.NP RS 1.2</t>
  </si>
  <si>
    <t>D18 - Dodávka kabelů a materiálu pro kabelové rozvody po budově část 2.NP RS 2.4</t>
  </si>
  <si>
    <t>D19 - Dodávka kabelů a materiálu pro kabelové rozvody po budově část 2.NP RS 2.3</t>
  </si>
  <si>
    <t>D20 - Dodávka kabelů a materiálu pro kabelové rozvody po budově část 2.NP RS 2.1</t>
  </si>
  <si>
    <t>D21 - Dodávka kabelů a materiálu pro kabelové rozvody po budově část 2.NP RS 2.2</t>
  </si>
  <si>
    <t>D22 - Dodávka kabelů a materiálu pro kabelové rozvody po budově část 3.NP RS 3.4</t>
  </si>
  <si>
    <t>D23 - Dodávka kabelů a materiálu pro kabelové rozvody po budově část 3.NP RS 3.3</t>
  </si>
  <si>
    <t>D24 - Dodávka kabelů a materiálu pro kabelové rozvody po budově část 3.NP RS 3.1</t>
  </si>
  <si>
    <t>D25 - Dodávka kabelů a materiálu pro kabelové rozvody po budově část 3.NP RS 3.2</t>
  </si>
  <si>
    <t>D26 - Dodávka kabelů a materiálu pro kabelové rozvody po budově část 4.NP RS 4.4</t>
  </si>
  <si>
    <t>D27 - Dodávka kabelů a materiálu pro kabelové rozvody po budově část 4.NP RS 4.3</t>
  </si>
  <si>
    <t>D28 - Dodávka kabelů a materiálu pro kabelové rozvody po budově část 4.NP RS 4.1</t>
  </si>
  <si>
    <t>D29 - Dodávka kabelů a materiálu pro kabelové rozvody po budově část 4.NP RS 4.2</t>
  </si>
  <si>
    <t>D30 - Společné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</si>
  <si>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</si>
  <si>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</si>
  <si>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</si>
  <si>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</si>
  <si>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</si>
  <si>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</si>
  <si>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</si>
  <si>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</si>
  <si>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</si>
  <si>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</si>
  <si>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</si>
  <si>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</si>
  <si>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</si>
  <si>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</si>
  <si>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</si>
  <si>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</si>
  <si>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Dodávka materiálů pro hlavní datovou rozvodnu  m.č. 110</t>
  </si>
  <si>
    <t>3</t>
  </si>
  <si>
    <t>ROZPOCET</t>
  </si>
  <si>
    <t>M</t>
  </si>
  <si>
    <t>Pol1</t>
  </si>
  <si>
    <t>Datový rozvaděč rack 42U, 800x1000, uzamykatelné přední i zadní dveře, odnímatelné boční kryty, Hmotnost brutto(kg): 163</t>
  </si>
  <si>
    <t>ks</t>
  </si>
  <si>
    <t>256</t>
  </si>
  <si>
    <t>64</t>
  </si>
  <si>
    <t>163581485</t>
  </si>
  <si>
    <t>PP</t>
  </si>
  <si>
    <t>Pol2</t>
  </si>
  <si>
    <t>Příslušenství pro motáž rozvaděče</t>
  </si>
  <si>
    <t>-1635075743</t>
  </si>
  <si>
    <t>Pol3</t>
  </si>
  <si>
    <t>Police do rozvaděče dle rozměru</t>
  </si>
  <si>
    <t>1722341366</t>
  </si>
  <si>
    <t>4</t>
  </si>
  <si>
    <t>Pol4</t>
  </si>
  <si>
    <t>19" vyvazovací panel 1U, jednostranný, plastový kanál 60x80mm, černý</t>
  </si>
  <si>
    <t>-1321301394</t>
  </si>
  <si>
    <t>5</t>
  </si>
  <si>
    <t>Pol5</t>
  </si>
  <si>
    <t>19" vyvazovací panel 2U, jednostranný, plastový kanál 60x80mm, černý</t>
  </si>
  <si>
    <t>821675084</t>
  </si>
  <si>
    <t>6</t>
  </si>
  <si>
    <t>Pol6</t>
  </si>
  <si>
    <t>Vertikální vyvazovací panel 21U</t>
  </si>
  <si>
    <t>1970551022</t>
  </si>
  <si>
    <t>7</t>
  </si>
  <si>
    <t>Pol7</t>
  </si>
  <si>
    <t>Kartáčová záslepka 300x70mm</t>
  </si>
  <si>
    <t>1353532785</t>
  </si>
  <si>
    <t>8</t>
  </si>
  <si>
    <t>Pol8</t>
  </si>
  <si>
    <t>Zálepky pro vyvazovací panel</t>
  </si>
  <si>
    <t>877009408</t>
  </si>
  <si>
    <t>9</t>
  </si>
  <si>
    <t>Pol9</t>
  </si>
  <si>
    <t>Montážní sada šroubů M5 (50ks / bal.) 16mm</t>
  </si>
  <si>
    <t>-1419822562</t>
  </si>
  <si>
    <t>Pol10</t>
  </si>
  <si>
    <t>Zámek do dveří racku + 6ks klíčů</t>
  </si>
  <si>
    <t>-1965425355</t>
  </si>
  <si>
    <t>11</t>
  </si>
  <si>
    <t>Pol11</t>
  </si>
  <si>
    <t>Ventilační jednotka s termostatem 6x ventilátory (Samostatný ventilátor:  230V/15W/50Hz/0,09A/ 160m3/hod</t>
  </si>
  <si>
    <t>-60847079</t>
  </si>
  <si>
    <t>12</t>
  </si>
  <si>
    <t>Pol12</t>
  </si>
  <si>
    <t>19" rozvodný panel 1U, 8x zásuvka podle ČSN, max 16A, kabel 3x1,5mm, 2m + zástrčka univerzál CZ-DE max. 16A, kontrolka, RAL 9005</t>
  </si>
  <si>
    <t>-911986708</t>
  </si>
  <si>
    <t>13</t>
  </si>
  <si>
    <t>Pol13</t>
  </si>
  <si>
    <t>Zakončovací krabice do racku se zásuvkou pro napojení silového přívodu a rozvodného panelu 230V</t>
  </si>
  <si>
    <t>1054424009</t>
  </si>
  <si>
    <t>14</t>
  </si>
  <si>
    <t>Pol14</t>
  </si>
  <si>
    <t>Patch panel 2U 24 protů cat. 5e pro telefonní propoje na stávaj. Ústřednu</t>
  </si>
  <si>
    <t>1390814385</t>
  </si>
  <si>
    <t>Pol15</t>
  </si>
  <si>
    <t>Patch panel 1U 24 protů cat. 5e</t>
  </si>
  <si>
    <t>1980785082</t>
  </si>
  <si>
    <t>16</t>
  </si>
  <si>
    <t>Pol16</t>
  </si>
  <si>
    <t>Patch panel 1U 24 protů cat. 6</t>
  </si>
  <si>
    <t>-1878528837</t>
  </si>
  <si>
    <t>17</t>
  </si>
  <si>
    <t>Pol17</t>
  </si>
  <si>
    <t>Optická výsuvná vana (19" výsuvný rozvaděč) výšky 1U do 19" racku v černé barvě pro 24 simplex SC/E2000/duplex LC adaptorů. Vana má 4 přímé kabelové vstupy zaslepené plastovými krytkami, dodávána je bez kabelových průchodek. Uvnitř vany jsou na trnu umíst</t>
  </si>
  <si>
    <t>2111518268</t>
  </si>
  <si>
    <t>Optická výsuvná vana (19" výsuvný rozvaděč) výšky 1U do 19" racku v černé barvě pro 24 simplex SC/E2000/duplex LC adaptorů. Vana má 4 přímé kabelové vstupy zaslepené plastovými krytkami, dodávána je bez kabelových průchodek. Uvnitř vany jsou na trnu umístněny 2 kazety s držáky ochran svárů každá pro 12 svárů - celkem 24 pro svárů, držák k uchycení tahového prvku kabelu.</t>
  </si>
  <si>
    <t>18</t>
  </si>
  <si>
    <t>Pol18</t>
  </si>
  <si>
    <t>Svitch: Porty 24 RJ-45 autosensing 10/100/1000 ports(IEEE 802.3 Type 10BASE-T, IEEE 802.3u Type 100BASE-TX, IEEE 802.3ab Type 1000BASE-T), Duplex: 10BASE-T/100BASE-TX: half or full; 1000BASE-T: full only; 4 dual-personality ports, auto-sensing 10/100/1000</t>
  </si>
  <si>
    <t>154848365</t>
  </si>
  <si>
    <t>Svitch: Porty 24 RJ-45 autosensing 10/100/1000 ports(IEEE 802.3 Type 10BASE-T, IEEE 802.3u Type 100BASE-TX, IEEE 802.3ab Type 1000BASE-T), Duplex: 10BASE-T/100BASE-TX: half or full; 1000BASE-T: full only; 4 dual-personality ports, auto-sensing 10/100/1000Base-T or SFP; 1 RJ-45 serial console port, Rámování Mounts in an EIA-standard 19 in. telco rack or equipment cabinet (hardware included), Paměť a procesor 128 MB SDRAM, packet buffer size: 2 MB, 16 MB flash, Čekací doba 1000 Mb Latency: &lt; 3.2 µs Datový tok 35.7 million pps  Kapacita směrování/přepínání  48 Gbps, Velikost směrovací tabulky  32 entries, Funkce správy IMC - Intelligent Management Center; command-line interface; Web browser; SNMP Manager, Spotřeba energie 62 W (maximum), 100-240 VAC, 50/60 Hz, Bezpečnost  UL 60950-1; EN 60825-1 Safety of Laser Products-Part 1; EN 60825-2 Safety of Laser Products-Part 2; IEC 60950-1; CAN/CSA-C22.2 No. 60950-1; Anatel; ULAR; GOST; EN 60950-1/A11; FDA 21 CFR Subchapter J; NOM; ROHS Compliance, Kompatibilita s elektromagnetickými normami  FCC part 15 Class A; VCCI Class A; EN 55022 Class A; CISPR 22 Class A; ICES-003 Class A; ANSI C63.4 2003; ETSI EN 300 386 V1.3.3; AS/NZS CISPR22 Class A; EN 61000-3-2; EN 61000-3-3; EN 61000-4-2; EN 61000-4-3; EN 61000-4-4; EN 61000-4-5; EN 61000-4-6; EN 61000-4-11; EN 61000-3-2:2006; EN 61000-3-3:1995 +A1:2001+A2:2005; EMC Directive 2004/108/EC; FCC (CFR 47, Part 15) Class A</t>
  </si>
  <si>
    <t>19</t>
  </si>
  <si>
    <t>Pol19</t>
  </si>
  <si>
    <t>SFP modul určený pro dodaný SWITCH, Rychlost datového přenosu (maximální): 1000 Mbit/s Konektor pro optická vlákna: LC Typ SFP vysílače</t>
  </si>
  <si>
    <t>2012830229</t>
  </si>
  <si>
    <t>20</t>
  </si>
  <si>
    <t>Pol20</t>
  </si>
  <si>
    <t>APC Network Management Card pro UPS</t>
  </si>
  <si>
    <t>-1320256914</t>
  </si>
  <si>
    <t>Pol21</t>
  </si>
  <si>
    <t>Záložní napájecí zdroj UPS do racku výška 2U, 2200VA</t>
  </si>
  <si>
    <t>-1900710773</t>
  </si>
  <si>
    <t>22</t>
  </si>
  <si>
    <t>Pol22</t>
  </si>
  <si>
    <t>Patch kabel utp cat. 5e 1,0m</t>
  </si>
  <si>
    <t>-595407729</t>
  </si>
  <si>
    <t>23</t>
  </si>
  <si>
    <t>Pol23</t>
  </si>
  <si>
    <t>Patch kabel utp cat. 5e 1,5m</t>
  </si>
  <si>
    <t>1495546316</t>
  </si>
  <si>
    <t>24</t>
  </si>
  <si>
    <t>Pol24</t>
  </si>
  <si>
    <t>Patch kabel utp cat. 6 1,5m</t>
  </si>
  <si>
    <t>1023668102</t>
  </si>
  <si>
    <t>25</t>
  </si>
  <si>
    <t>Pol25</t>
  </si>
  <si>
    <t>Optický 9/125um SM 1mPatch kabel 1,5m typ konektoru dle osaz prvků</t>
  </si>
  <si>
    <t>1010719065</t>
  </si>
  <si>
    <t>26</t>
  </si>
  <si>
    <t>Pol26</t>
  </si>
  <si>
    <t>Optický 9/125um SM 1mPatch kabel 3,0m typ konektoru dle osaz prvků</t>
  </si>
  <si>
    <t>-1876473177</t>
  </si>
  <si>
    <t>27</t>
  </si>
  <si>
    <t>Pol27</t>
  </si>
  <si>
    <t>Příprava pro 2x optický propoj do m.č. 311 a 428 - Dura-Line - HDPE mikrotrubička tlustostěnná 12/8mm,lubrikační vrstva SILICORE™ pro snížení tření</t>
  </si>
  <si>
    <t>m</t>
  </si>
  <si>
    <t>-2127070956</t>
  </si>
  <si>
    <t>28</t>
  </si>
  <si>
    <t>Pol28</t>
  </si>
  <si>
    <t>Kabel optický k zafouknutí MIKRO AIRBLOWN, 24 vláken SM 9/125, G.652D, MLT, MDPE černý, d5,8mm, 500N</t>
  </si>
  <si>
    <t>54773834</t>
  </si>
  <si>
    <t>29</t>
  </si>
  <si>
    <t>K</t>
  </si>
  <si>
    <t>Pol29</t>
  </si>
  <si>
    <t>Montážní práce - příprava pro optickou kabeláž - instalaceí mikrotubiček</t>
  </si>
  <si>
    <t>30</t>
  </si>
  <si>
    <t>Pol30</t>
  </si>
  <si>
    <t>Montážní práce - zafouknití optických kabelů</t>
  </si>
  <si>
    <t>31</t>
  </si>
  <si>
    <t>Pol31</t>
  </si>
  <si>
    <t>Kompletace datových rozvaděčů v m.č. 110, včetně osazení, zapojení a ožívení všech prvků včetně příslušenství. Dále přepojení všech stávajících telefonních linek a optických rozvodů.</t>
  </si>
  <si>
    <t>h</t>
  </si>
  <si>
    <t>32</t>
  </si>
  <si>
    <t>Pol32</t>
  </si>
  <si>
    <t>Proměření a zakončení optické kabeláže mezi datovými rozvaděči 2x 24vláken</t>
  </si>
  <si>
    <t>D2</t>
  </si>
  <si>
    <t>Dodávka materiálů pro hlavní datovou rozvodnu - zhášecí systém</t>
  </si>
  <si>
    <t>33</t>
  </si>
  <si>
    <t>Pol33</t>
  </si>
  <si>
    <t>Instalace plynového SHZ zařízení s globální záplavou chráněného prostoru včetně detekční a ovládací jednotky.</t>
  </si>
  <si>
    <t>D3</t>
  </si>
  <si>
    <t>Dodávka materiálů pro hlavní datovou rozvodnu - chlazení</t>
  </si>
  <si>
    <t>34</t>
  </si>
  <si>
    <t>Pol34</t>
  </si>
  <si>
    <t>Venkovní jednotk +  vnitrní nástenná jednotka SPLIT, Qch/t=2,4/3,2kW</t>
  </si>
  <si>
    <t>-1952217408</t>
  </si>
  <si>
    <t>35</t>
  </si>
  <si>
    <t>Pol35</t>
  </si>
  <si>
    <t>Infracervený ovladac IR</t>
  </si>
  <si>
    <t>397914131</t>
  </si>
  <si>
    <t>36</t>
  </si>
  <si>
    <t>Pol36</t>
  </si>
  <si>
    <t>Konstrukce pro venkovní jednotku - podstavce, konzoly</t>
  </si>
  <si>
    <t>-1711753968</t>
  </si>
  <si>
    <t>37</t>
  </si>
  <si>
    <t>Pol37</t>
  </si>
  <si>
    <t>Montáž venkovní a vnitrní klimatizacní jednotky, propojení mezi, vnitrní a venkovní jednotkou, Cu potrubí, plyn/kapalina, izolace,, elektrokomunikacní kabel, chladivo, montážní materiál, tlakové, zkoušky, uvedení do provozu, zaškolení obsluhy.</t>
  </si>
  <si>
    <t>38</t>
  </si>
  <si>
    <t>Pol38</t>
  </si>
  <si>
    <t>Drobné kompletacní práce: odvod kondenzátu včetně potrubí 10m</t>
  </si>
  <si>
    <t>D4</t>
  </si>
  <si>
    <t>Dodávka materiálů pro 1.podružnou datovou rozvodnu  m.č. 311A</t>
  </si>
  <si>
    <t>39</t>
  </si>
  <si>
    <t>-826666210</t>
  </si>
  <si>
    <t>40</t>
  </si>
  <si>
    <t>41</t>
  </si>
  <si>
    <t>1900890086</t>
  </si>
  <si>
    <t>42</t>
  </si>
  <si>
    <t>-298082988</t>
  </si>
  <si>
    <t>43</t>
  </si>
  <si>
    <t>-1647018488</t>
  </si>
  <si>
    <t>44</t>
  </si>
  <si>
    <t>613793328</t>
  </si>
  <si>
    <t>45</t>
  </si>
  <si>
    <t>2102394084</t>
  </si>
  <si>
    <t>46</t>
  </si>
  <si>
    <t>-1032604101</t>
  </si>
  <si>
    <t>47</t>
  </si>
  <si>
    <t>1196690538</t>
  </si>
  <si>
    <t>48</t>
  </si>
  <si>
    <t>971499463</t>
  </si>
  <si>
    <t>49</t>
  </si>
  <si>
    <t>800756701</t>
  </si>
  <si>
    <t>50</t>
  </si>
  <si>
    <t>1961590884</t>
  </si>
  <si>
    <t>51</t>
  </si>
  <si>
    <t>1530712612</t>
  </si>
  <si>
    <t>52</t>
  </si>
  <si>
    <t>-1175369279</t>
  </si>
  <si>
    <t>53</t>
  </si>
  <si>
    <t>-416869976</t>
  </si>
  <si>
    <t>54</t>
  </si>
  <si>
    <t>1831030643</t>
  </si>
  <si>
    <t>55</t>
  </si>
  <si>
    <t>-314838332</t>
  </si>
  <si>
    <t>56</t>
  </si>
  <si>
    <t>2099522965</t>
  </si>
  <si>
    <t>57</t>
  </si>
  <si>
    <t>204288348</t>
  </si>
  <si>
    <t>58</t>
  </si>
  <si>
    <t>-963056679</t>
  </si>
  <si>
    <t>59</t>
  </si>
  <si>
    <t>Pol21a</t>
  </si>
  <si>
    <t>-1121597355</t>
  </si>
  <si>
    <t>60</t>
  </si>
  <si>
    <t>Pol39</t>
  </si>
  <si>
    <t>Patch kabel utp cat. 5e 0,5m</t>
  </si>
  <si>
    <t>-1476175064</t>
  </si>
  <si>
    <t>61</t>
  </si>
  <si>
    <t>-268501953</t>
  </si>
  <si>
    <t>62</t>
  </si>
  <si>
    <t>1550168335</t>
  </si>
  <si>
    <t>63</t>
  </si>
  <si>
    <t>1518913352</t>
  </si>
  <si>
    <t>-69730720</t>
  </si>
  <si>
    <t>65</t>
  </si>
  <si>
    <t>-1372960585</t>
  </si>
  <si>
    <t>66</t>
  </si>
  <si>
    <t>Pol40</t>
  </si>
  <si>
    <t>Příprava pro 2x optický propoj do m.č. 428 - Dura-Line - HDPE mikrotrubička tlustostěnná 12/8mm,lubrikační vrstva SILICORE™ pro snížení tření</t>
  </si>
  <si>
    <t>-529139750</t>
  </si>
  <si>
    <t>67</t>
  </si>
  <si>
    <t>1262704907</t>
  </si>
  <si>
    <t>68</t>
  </si>
  <si>
    <t>69</t>
  </si>
  <si>
    <t>70</t>
  </si>
  <si>
    <t>Pol41</t>
  </si>
  <si>
    <t>Kompletace datových rozvaděčů v m.č. 311A, včetně osazení, zapojení a ožívení všech prvků včetně příslušenství.</t>
  </si>
  <si>
    <t>71</t>
  </si>
  <si>
    <t>D5</t>
  </si>
  <si>
    <t>Dodávka materiálů pro hlavní datovou rozvodnu - chlazení m.č.311A</t>
  </si>
  <si>
    <t>72</t>
  </si>
  <si>
    <t>1900607281</t>
  </si>
  <si>
    <t>73</t>
  </si>
  <si>
    <t>-2133872168</t>
  </si>
  <si>
    <t>74</t>
  </si>
  <si>
    <t>-1318497940</t>
  </si>
  <si>
    <t>75</t>
  </si>
  <si>
    <t>Pol42</t>
  </si>
  <si>
    <t>76</t>
  </si>
  <si>
    <t>Pol43</t>
  </si>
  <si>
    <t>D6</t>
  </si>
  <si>
    <t>Dodávka materiálů pro 1.podružnou datovou rozvodnu  m.č. 328</t>
  </si>
  <si>
    <t>77</t>
  </si>
  <si>
    <t>-1753242544</t>
  </si>
  <si>
    <t>78</t>
  </si>
  <si>
    <t>79</t>
  </si>
  <si>
    <t>-1078786659</t>
  </si>
  <si>
    <t>80</t>
  </si>
  <si>
    <t>1778232525</t>
  </si>
  <si>
    <t>81</t>
  </si>
  <si>
    <t>-171340756</t>
  </si>
  <si>
    <t>82</t>
  </si>
  <si>
    <t>1321234278</t>
  </si>
  <si>
    <t>83</t>
  </si>
  <si>
    <t>1635992790</t>
  </si>
  <si>
    <t>84</t>
  </si>
  <si>
    <t>-131397579</t>
  </si>
  <si>
    <t>85</t>
  </si>
  <si>
    <t>1312826362</t>
  </si>
  <si>
    <t>86</t>
  </si>
  <si>
    <t>1415443887</t>
  </si>
  <si>
    <t>87</t>
  </si>
  <si>
    <t>-999984985</t>
  </si>
  <si>
    <t>88</t>
  </si>
  <si>
    <t>1595592852</t>
  </si>
  <si>
    <t>89</t>
  </si>
  <si>
    <t>-808231403</t>
  </si>
  <si>
    <t>90</t>
  </si>
  <si>
    <t>-182204717</t>
  </si>
  <si>
    <t>91</t>
  </si>
  <si>
    <t>2034510394</t>
  </si>
  <si>
    <t>92</t>
  </si>
  <si>
    <t>1088028119</t>
  </si>
  <si>
    <t>93</t>
  </si>
  <si>
    <t>1953561219</t>
  </si>
  <si>
    <t>94</t>
  </si>
  <si>
    <t>1480563956</t>
  </si>
  <si>
    <t>95</t>
  </si>
  <si>
    <t>-301312317</t>
  </si>
  <si>
    <t>96</t>
  </si>
  <si>
    <t>-1096852256</t>
  </si>
  <si>
    <t>97</t>
  </si>
  <si>
    <t>-1728835026</t>
  </si>
  <si>
    <t>98</t>
  </si>
  <si>
    <t>642318283</t>
  </si>
  <si>
    <t>99</t>
  </si>
  <si>
    <t>-1175471268</t>
  </si>
  <si>
    <t>898008702</t>
  </si>
  <si>
    <t>101</t>
  </si>
  <si>
    <t>-2061876591</t>
  </si>
  <si>
    <t>102</t>
  </si>
  <si>
    <t>-1243037537</t>
  </si>
  <si>
    <t>103</t>
  </si>
  <si>
    <t>246604843</t>
  </si>
  <si>
    <t>104</t>
  </si>
  <si>
    <t>-1386446450</t>
  </si>
  <si>
    <t>105</t>
  </si>
  <si>
    <t>106</t>
  </si>
  <si>
    <t>107</t>
  </si>
  <si>
    <t>Pol44</t>
  </si>
  <si>
    <t>Kompletace datových rozvaděčů v m.č. 328, včetně osazení, zapojení a ožívení všech prvků včetně příslušenství.</t>
  </si>
  <si>
    <t>108</t>
  </si>
  <si>
    <t>D7</t>
  </si>
  <si>
    <t>Ostatní náklady výstavba dělící příčky 100mm  3x2,6m  místnosti  m.č.328</t>
  </si>
  <si>
    <t>109</t>
  </si>
  <si>
    <t>Pol45</t>
  </si>
  <si>
    <t>Příprava pro montáž SDD příčky</t>
  </si>
  <si>
    <t>110</t>
  </si>
  <si>
    <t>Pol46</t>
  </si>
  <si>
    <t>Konstrukční materiál profily</t>
  </si>
  <si>
    <t>-1096701914</t>
  </si>
  <si>
    <t>111</t>
  </si>
  <si>
    <t>Pol47</t>
  </si>
  <si>
    <t>Izolační materiál 7,5cm pro odhlučnění</t>
  </si>
  <si>
    <t>1884398338</t>
  </si>
  <si>
    <t>112</t>
  </si>
  <si>
    <t>Pol48</t>
  </si>
  <si>
    <t>Sádrokartonová deska RB běžná 12,5mm 1250x2000</t>
  </si>
  <si>
    <t>1542056306</t>
  </si>
  <si>
    <t>113</t>
  </si>
  <si>
    <t>Pol49</t>
  </si>
  <si>
    <t>Montáž konstrukce - profily, izolace a opláštění včetně zatmelění a zabroušení, začištění</t>
  </si>
  <si>
    <t>114</t>
  </si>
  <si>
    <t>Pol50</t>
  </si>
  <si>
    <t>Vymalování 50m2 a úklid celého prostoru</t>
  </si>
  <si>
    <t>D8</t>
  </si>
  <si>
    <t>Dodávka materiálů pro hlavní datovou rozvodnu - chlazení  m.č.328</t>
  </si>
  <si>
    <t>115</t>
  </si>
  <si>
    <t>684877841</t>
  </si>
  <si>
    <t>116</t>
  </si>
  <si>
    <t>-1692802513</t>
  </si>
  <si>
    <t>117</t>
  </si>
  <si>
    <t>1136490603</t>
  </si>
  <si>
    <t>118</t>
  </si>
  <si>
    <t>119</t>
  </si>
  <si>
    <t>D9</t>
  </si>
  <si>
    <t>Dodávka materiálů pro přepojení datového rozv na chodbě u  m.č. 428</t>
  </si>
  <si>
    <t>120</t>
  </si>
  <si>
    <t>Pol51</t>
  </si>
  <si>
    <t>Datový rozvaděč - úpravy a demontáže spojené s instalací nové rackovny m.č. 328</t>
  </si>
  <si>
    <t>2061387521</t>
  </si>
  <si>
    <t>121</t>
  </si>
  <si>
    <t>122</t>
  </si>
  <si>
    <t>Pol52</t>
  </si>
  <si>
    <t>Zprovoznění a kompletce po úpravě rozvaděče + kontrola funkčnosti rozvodů v 5.NP</t>
  </si>
  <si>
    <t>D10</t>
  </si>
  <si>
    <t>Dodávka materiálů pro ozvučení</t>
  </si>
  <si>
    <t>123</t>
  </si>
  <si>
    <t>Pol53</t>
  </si>
  <si>
    <t>Datový závěsný rozvaděč rack 18U, 800x600, pro komponenty ozvučení odnímatelné boční kryty, včetně napájecího panelu a příslušenství</t>
  </si>
  <si>
    <t>-1500842862</t>
  </si>
  <si>
    <t>124</t>
  </si>
  <si>
    <t>Pol54</t>
  </si>
  <si>
    <t>Digitální výkonový zesilovač 4x240W @ 100V, možnost můstkového zapojení 2x480W @ 100V, vysoká účinnost, spínaný zdroj, vestavěný ventilátor aktivovaný ochranným obvodem zesilovače - bežný provoz s pasivním chlazením bez ventilátoru pro maximálně tichý cho</t>
  </si>
  <si>
    <t>-797310215</t>
  </si>
  <si>
    <t>Digitální výkonový zesilovač 4x240W @ 100V, možnost můstkového zapojení 2x480W @ 100V, vysoká účinnost, spínaný zdroj, vestavěný ventilátor aktivovaný ochranným obvodem zesilovače - bežný provoz s pasivním chlazením bez ventilátoru pro maximálně tichý chod, 2HU</t>
  </si>
  <si>
    <t>125</t>
  </si>
  <si>
    <t>Pol55</t>
  </si>
  <si>
    <t>Napájecí zdroj 24VDC</t>
  </si>
  <si>
    <t>-977423296</t>
  </si>
  <si>
    <t>126</t>
  </si>
  <si>
    <t>Pol56</t>
  </si>
  <si>
    <t>Vestavný panelový mixážní předzesilovač, 1x mono vstup Mic (XLR) + 1x stereo vstup AUX (cinch), 1x symetrický výstup Line, možnost vestavby do běžných evropských vypínačových krabic (3x)</t>
  </si>
  <si>
    <t>-1866395009</t>
  </si>
  <si>
    <t>127</t>
  </si>
  <si>
    <t>Pol57</t>
  </si>
  <si>
    <t>Dynamický mikrofon s vypínačem, vč. kabelu XLR-Jack, odolné kovové tělo</t>
  </si>
  <si>
    <t>-1329485587</t>
  </si>
  <si>
    <t>128</t>
  </si>
  <si>
    <t>Pol58</t>
  </si>
  <si>
    <t>Mikrofonní symetrický stíněný kabel s koncovkami XLR samice - XLR samec, délka 5 metrů, konektory Rean</t>
  </si>
  <si>
    <t>-719321612</t>
  </si>
  <si>
    <t>129</t>
  </si>
  <si>
    <t>Pol59</t>
  </si>
  <si>
    <t>Stolní mikrofonní stojánek výsuvný, výška 120-175 mm</t>
  </si>
  <si>
    <t>-2000053033</t>
  </si>
  <si>
    <t>130</t>
  </si>
  <si>
    <t>Pol60</t>
  </si>
  <si>
    <t>Multimediální přehrávač DVD/CD/SD/USB s podporou MP3/WMA, maximální počet skladeb až 9999, RS-232, IR dálk. ovl.</t>
  </si>
  <si>
    <t>-1168489875</t>
  </si>
  <si>
    <t>131</t>
  </si>
  <si>
    <t>Pol61</t>
  </si>
  <si>
    <t>Nástěnný reproduktor, 6W @ 100V, bílý</t>
  </si>
  <si>
    <t>-1622438653</t>
  </si>
  <si>
    <t>132</t>
  </si>
  <si>
    <t>Pol62</t>
  </si>
  <si>
    <t>Montážní práce - sestavení vybavení v racku nastavení systému a kompletní oživení a odzkoušení celéhp ozvučovacího systému.</t>
  </si>
  <si>
    <t>133</t>
  </si>
  <si>
    <t>Pol63</t>
  </si>
  <si>
    <t>Montážní práce - osazení reproduktorů</t>
  </si>
  <si>
    <t>134</t>
  </si>
  <si>
    <t>Pol64</t>
  </si>
  <si>
    <t>Demontáž stávajívajících reproduktorů a likvidace</t>
  </si>
  <si>
    <t>sada</t>
  </si>
  <si>
    <t>D11</t>
  </si>
  <si>
    <t>Dodávka kabelů a tras pro ozvučení</t>
  </si>
  <si>
    <t>135</t>
  </si>
  <si>
    <t>Pol65</t>
  </si>
  <si>
    <t>Kabel UTP cat. 5e včetně uložení do drážky (lišty)</t>
  </si>
  <si>
    <t>-1607690032</t>
  </si>
  <si>
    <t>136</t>
  </si>
  <si>
    <t>Pol66</t>
  </si>
  <si>
    <t>PVC trubka 16mm ohebná do zdi</t>
  </si>
  <si>
    <t>738215320</t>
  </si>
  <si>
    <t>137</t>
  </si>
  <si>
    <t>Pol67</t>
  </si>
  <si>
    <t>KOPOS Lišty-kanál 20x20, bezhalogenový</t>
  </si>
  <si>
    <t>1627720898</t>
  </si>
  <si>
    <t>138</t>
  </si>
  <si>
    <t>Pol68</t>
  </si>
  <si>
    <t>Kabel CYKY 750 V 2x1,5 mm2 včetně uložení do drážky (lišty)</t>
  </si>
  <si>
    <t>35147788</t>
  </si>
  <si>
    <t>139</t>
  </si>
  <si>
    <t>Pol69</t>
  </si>
  <si>
    <t>Kabel CYKY 750 V 2x2,5 mm2 včetně uložení do drážky (lišty)</t>
  </si>
  <si>
    <t>-653014202</t>
  </si>
  <si>
    <t>140</t>
  </si>
  <si>
    <t>Pol70</t>
  </si>
  <si>
    <t>Vysekání rýh ve zdi cihelné 3 x 3 cm</t>
  </si>
  <si>
    <t>-1584602417</t>
  </si>
  <si>
    <t>141</t>
  </si>
  <si>
    <t>Pol71</t>
  </si>
  <si>
    <t>protipožární ucpávky d= 20mm</t>
  </si>
  <si>
    <t>-1636164321</t>
  </si>
  <si>
    <t>142</t>
  </si>
  <si>
    <t>Pol72</t>
  </si>
  <si>
    <t>Průraz zdivem v betonové zdi tloušťky 15 cm plochy do 0,025 m2</t>
  </si>
  <si>
    <t>-1444998657</t>
  </si>
  <si>
    <t>143</t>
  </si>
  <si>
    <t>Pol73</t>
  </si>
  <si>
    <t>Drobný mont.materiál</t>
  </si>
  <si>
    <t>544102333</t>
  </si>
  <si>
    <t>144</t>
  </si>
  <si>
    <t>Pol74</t>
  </si>
  <si>
    <t>Demontáž stávajívajících kabelů a likvidace</t>
  </si>
  <si>
    <t>145</t>
  </si>
  <si>
    <t>Pol75</t>
  </si>
  <si>
    <t>Montážní práce - kabeláž a kabelové trasy vč.zásuvek</t>
  </si>
  <si>
    <t>D12</t>
  </si>
  <si>
    <t>Dodávka materiálů pro zdravotní signalizaci</t>
  </si>
  <si>
    <t>146</t>
  </si>
  <si>
    <t>Pol76</t>
  </si>
  <si>
    <t>Tahové signální tlačítko k aktivaci alarmu na WC. Má jedno zapínací prosvětlené tlačítko na čelní ploše modulu a jedno zapínací tahové tlačítko se šňůrou o délce 2,5 m. Napájení15-28 V AC / 18-35 V DC</t>
  </si>
  <si>
    <t>1063452164</t>
  </si>
  <si>
    <t>147</t>
  </si>
  <si>
    <t>Pol77</t>
  </si>
  <si>
    <t>Resetovací tlačítko k deaktivaci alarmu na vrátnici Napájení15-28 V AC / 18-35 V DC</t>
  </si>
  <si>
    <t>1226144127</t>
  </si>
  <si>
    <t>148</t>
  </si>
  <si>
    <t>Pol78</t>
  </si>
  <si>
    <t>Optická signalizace červenými diodami LED. Kryt tvaru zakřivené čočky. Světlo může být použito jako samostatný signalizační prvek nebo jako součást poplachového systému. 15-28 V AC / 18-35 V DC</t>
  </si>
  <si>
    <t>-2047522139</t>
  </si>
  <si>
    <t>149</t>
  </si>
  <si>
    <t>Pol79</t>
  </si>
  <si>
    <t>Napájecí zdroj pro signalizační moduly .Sekundární napětí: 15 V 2 VA, 230 V AC</t>
  </si>
  <si>
    <t>1092764196</t>
  </si>
  <si>
    <t>150</t>
  </si>
  <si>
    <t>Pol80</t>
  </si>
  <si>
    <t>Kontrolní modul s alarmem, bzučák a blikající signální světlo, reset, napěťový a bezpotenciálový výstup. Funkce paměti je volitelná. 15-28 V AC / 18-35 V DC</t>
  </si>
  <si>
    <t>1955680027</t>
  </si>
  <si>
    <t>151</t>
  </si>
  <si>
    <t>Pol81</t>
  </si>
  <si>
    <t>Rámečky pro signalizační prvky dle požadavku instalace</t>
  </si>
  <si>
    <t>1010124822</t>
  </si>
  <si>
    <t>152</t>
  </si>
  <si>
    <t>Pol82</t>
  </si>
  <si>
    <t>Elekroinstalační krabice do zdi pr.68mm</t>
  </si>
  <si>
    <t>-1568047263</t>
  </si>
  <si>
    <t>153</t>
  </si>
  <si>
    <t>Pol83</t>
  </si>
  <si>
    <t>Nástěnný rozvaděč 12 modulů včetně reslé a svorek dle schématuv PD</t>
  </si>
  <si>
    <t>-1134190902</t>
  </si>
  <si>
    <t>154</t>
  </si>
  <si>
    <t>Pol84</t>
  </si>
  <si>
    <t>Montážní práce - montáž, kompletace oživení a odzkoušení všech prvků ZS</t>
  </si>
  <si>
    <t>155</t>
  </si>
  <si>
    <t>Pol85</t>
  </si>
  <si>
    <t>Kabel sykfy 5x2x0,5 včetně uložení do drážky (lišty)</t>
  </si>
  <si>
    <t>-25134659</t>
  </si>
  <si>
    <t>156</t>
  </si>
  <si>
    <t>Pol86</t>
  </si>
  <si>
    <t>KOPOS Lišty-kanál 20x20</t>
  </si>
  <si>
    <t>-1797042073</t>
  </si>
  <si>
    <t>157</t>
  </si>
  <si>
    <t>-2142687784</t>
  </si>
  <si>
    <t>158</t>
  </si>
  <si>
    <t>116927574</t>
  </si>
  <si>
    <t>159</t>
  </si>
  <si>
    <t>-2058948283</t>
  </si>
  <si>
    <t>160</t>
  </si>
  <si>
    <t>Pol87</t>
  </si>
  <si>
    <t>-908158180</t>
  </si>
  <si>
    <t>161</t>
  </si>
  <si>
    <t>Pol88</t>
  </si>
  <si>
    <t>Montážní práce - kabeláž a kabelové trasy</t>
  </si>
  <si>
    <t>D13</t>
  </si>
  <si>
    <t>Dodávka kabelů a materiálu pro kabelové rozvody po budově část 1.PP RS 0.4</t>
  </si>
  <si>
    <t>162</t>
  </si>
  <si>
    <t>Pol89</t>
  </si>
  <si>
    <t>Dvojzásuvka ABB v nestíněném provedení určená k montáži pod omítku, 2x RJ45 Cat.5e, UTP (White)</t>
  </si>
  <si>
    <t>1825149130</t>
  </si>
  <si>
    <t>163</t>
  </si>
  <si>
    <t>Pol90</t>
  </si>
  <si>
    <t>Elekroinstalační krabice do zdi pr.68mm včetně zapuštění do zdi a začištění</t>
  </si>
  <si>
    <t>-865241752</t>
  </si>
  <si>
    <t>164</t>
  </si>
  <si>
    <t>Pol91</t>
  </si>
  <si>
    <t>Kabel UTP cat. 5e</t>
  </si>
  <si>
    <t>-1210607046</t>
  </si>
  <si>
    <t>165</t>
  </si>
  <si>
    <t>Pol92</t>
  </si>
  <si>
    <t>Kabelový žlab drátěný 100/60  vč. spojek a závěsů</t>
  </si>
  <si>
    <t>1807922230</t>
  </si>
  <si>
    <t>166</t>
  </si>
  <si>
    <t>Pol93</t>
  </si>
  <si>
    <t>Kabelový žlab drátěný 200/60</t>
  </si>
  <si>
    <t>2077671253</t>
  </si>
  <si>
    <t>167</t>
  </si>
  <si>
    <t>Pol94</t>
  </si>
  <si>
    <t>Parapetní kanál dutý PK 110X70 uložení k podlaze</t>
  </si>
  <si>
    <t>-646974525</t>
  </si>
  <si>
    <t>168</t>
  </si>
  <si>
    <t>326484227</t>
  </si>
  <si>
    <t>169</t>
  </si>
  <si>
    <t>Pol95</t>
  </si>
  <si>
    <t>Elektroinstalční trubka do zdi ohebná PVC 16mm</t>
  </si>
  <si>
    <t>-618785279</t>
  </si>
  <si>
    <t>170</t>
  </si>
  <si>
    <t>-563650748</t>
  </si>
  <si>
    <t>171</t>
  </si>
  <si>
    <t>Pol96</t>
  </si>
  <si>
    <t>Průraz zdivem v betonové zdi tloušťky 15 cm plochy do 0,25 m2</t>
  </si>
  <si>
    <t>1547271631</t>
  </si>
  <si>
    <t>172</t>
  </si>
  <si>
    <t>Pol97</t>
  </si>
  <si>
    <t>protipožární ucpávky d= 120mm</t>
  </si>
  <si>
    <t>1080348794</t>
  </si>
  <si>
    <t>173</t>
  </si>
  <si>
    <t>Pol98</t>
  </si>
  <si>
    <t>Sádrokartonové opláštění 12x25cm stoupacího vedení v drátěném žlabu z protipožárního sádrokartonu včetně servisních dvířek (20x20) 20cm od stropu a podlahy</t>
  </si>
  <si>
    <t>174</t>
  </si>
  <si>
    <t>Pol99</t>
  </si>
  <si>
    <t>Sádrokartonové opláštění 12x25cm podstropního vedení v drátěném žlabu z protipožárního sádrokartonu včetně servisních dvířek (20x20) 20cm od stropu a podlahy</t>
  </si>
  <si>
    <t>175</t>
  </si>
  <si>
    <t>Pol100</t>
  </si>
  <si>
    <t>1556550427</t>
  </si>
  <si>
    <t>176</t>
  </si>
  <si>
    <t>Pol101</t>
  </si>
  <si>
    <t>Úprava kabelových rozvodů stávajícího systému EZS</t>
  </si>
  <si>
    <t>177</t>
  </si>
  <si>
    <t>Pol102</t>
  </si>
  <si>
    <t>Projektová dokumentace skutečného stavu</t>
  </si>
  <si>
    <t>178</t>
  </si>
  <si>
    <t>Pol103</t>
  </si>
  <si>
    <t>D14</t>
  </si>
  <si>
    <t>Dodávka kabelů a materiálu pro kabelové rozvody po budově část 1.PP RS 0.1 a 0.2</t>
  </si>
  <si>
    <t>179</t>
  </si>
  <si>
    <t>358550526</t>
  </si>
  <si>
    <t>180</t>
  </si>
  <si>
    <t>1335275189</t>
  </si>
  <si>
    <t>181</t>
  </si>
  <si>
    <t>1975067597</t>
  </si>
  <si>
    <t>182</t>
  </si>
  <si>
    <t>Pol104</t>
  </si>
  <si>
    <t>KOPOS Lišty-kanál, bezhalogenový</t>
  </si>
  <si>
    <t>533465475</t>
  </si>
  <si>
    <t>183</t>
  </si>
  <si>
    <t>275876018</t>
  </si>
  <si>
    <t>184</t>
  </si>
  <si>
    <t>285473581</t>
  </si>
  <si>
    <t>185</t>
  </si>
  <si>
    <t>-1110663044</t>
  </si>
  <si>
    <t>186</t>
  </si>
  <si>
    <t>1097788302</t>
  </si>
  <si>
    <t>187</t>
  </si>
  <si>
    <t>-1752900289</t>
  </si>
  <si>
    <t>188</t>
  </si>
  <si>
    <t>-2086237772</t>
  </si>
  <si>
    <t>189</t>
  </si>
  <si>
    <t>1555384721</t>
  </si>
  <si>
    <t>190</t>
  </si>
  <si>
    <t>1318538741</t>
  </si>
  <si>
    <t>191</t>
  </si>
  <si>
    <t>192</t>
  </si>
  <si>
    <t>193</t>
  </si>
  <si>
    <t>1664450676</t>
  </si>
  <si>
    <t>194</t>
  </si>
  <si>
    <t>Pol105</t>
  </si>
  <si>
    <t>195</t>
  </si>
  <si>
    <t>Pol106</t>
  </si>
  <si>
    <t>196</t>
  </si>
  <si>
    <t>Pol107</t>
  </si>
  <si>
    <t>D15</t>
  </si>
  <si>
    <t>Dodávka kabelů a materiálu pro kabelové rozvody po budově část 1.NP RS 1.4</t>
  </si>
  <si>
    <t>197</t>
  </si>
  <si>
    <t>1627212115</t>
  </si>
  <si>
    <t>198</t>
  </si>
  <si>
    <t>-1982892033</t>
  </si>
  <si>
    <t>199</t>
  </si>
  <si>
    <t>-461751780</t>
  </si>
  <si>
    <t>200</t>
  </si>
  <si>
    <t>2110160519</t>
  </si>
  <si>
    <t>201</t>
  </si>
  <si>
    <t>-173090531</t>
  </si>
  <si>
    <t>202</t>
  </si>
  <si>
    <t>1344082595</t>
  </si>
  <si>
    <t>203</t>
  </si>
  <si>
    <t>-2052403714</t>
  </si>
  <si>
    <t>204</t>
  </si>
  <si>
    <t>-1810918252</t>
  </si>
  <si>
    <t>205</t>
  </si>
  <si>
    <t>-1758748192</t>
  </si>
  <si>
    <t>206</t>
  </si>
  <si>
    <t>-1114386598</t>
  </si>
  <si>
    <t>207</t>
  </si>
  <si>
    <t>59837850</t>
  </si>
  <si>
    <t>208</t>
  </si>
  <si>
    <t>209</t>
  </si>
  <si>
    <t>210</t>
  </si>
  <si>
    <t>890831881</t>
  </si>
  <si>
    <t>211</t>
  </si>
  <si>
    <t>212</t>
  </si>
  <si>
    <t>213</t>
  </si>
  <si>
    <t>Pol108</t>
  </si>
  <si>
    <t>D16</t>
  </si>
  <si>
    <t>Dodávka kabelů a materiálu pro kabelové rozvody po budově část 1.NP RS 1.3</t>
  </si>
  <si>
    <t>214</t>
  </si>
  <si>
    <t>-2011824183</t>
  </si>
  <si>
    <t>215</t>
  </si>
  <si>
    <t>603563194</t>
  </si>
  <si>
    <t>216</t>
  </si>
  <si>
    <t>-1715799277</t>
  </si>
  <si>
    <t>217</t>
  </si>
  <si>
    <t>1495058362</t>
  </si>
  <si>
    <t>218</t>
  </si>
  <si>
    <t>9455339</t>
  </si>
  <si>
    <t>219</t>
  </si>
  <si>
    <t>-1816798002</t>
  </si>
  <si>
    <t>220</t>
  </si>
  <si>
    <t>1024563195</t>
  </si>
  <si>
    <t>221</t>
  </si>
  <si>
    <t>-1619537033</t>
  </si>
  <si>
    <t>222</t>
  </si>
  <si>
    <t>-2042097669</t>
  </si>
  <si>
    <t>223</t>
  </si>
  <si>
    <t>1532479036</t>
  </si>
  <si>
    <t>224</t>
  </si>
  <si>
    <t>1188671412</t>
  </si>
  <si>
    <t>225</t>
  </si>
  <si>
    <t>226</t>
  </si>
  <si>
    <t>227</t>
  </si>
  <si>
    <t>1215503951</t>
  </si>
  <si>
    <t>228</t>
  </si>
  <si>
    <t>229</t>
  </si>
  <si>
    <t>230</t>
  </si>
  <si>
    <t>Pol109</t>
  </si>
  <si>
    <t>D17</t>
  </si>
  <si>
    <t>Dodávka kabelů a materiálu pro kabelové rozvody po budově část 1.NP RS 1.2</t>
  </si>
  <si>
    <t>231</t>
  </si>
  <si>
    <t>1555330188</t>
  </si>
  <si>
    <t>232</t>
  </si>
  <si>
    <t>1862225868</t>
  </si>
  <si>
    <t>233</t>
  </si>
  <si>
    <t>1849319535</t>
  </si>
  <si>
    <t>234</t>
  </si>
  <si>
    <t>-615324939</t>
  </si>
  <si>
    <t>235</t>
  </si>
  <si>
    <t>-95670162</t>
  </si>
  <si>
    <t>236</t>
  </si>
  <si>
    <t>-1924617593</t>
  </si>
  <si>
    <t>237</t>
  </si>
  <si>
    <t>1986583155</t>
  </si>
  <si>
    <t>238</t>
  </si>
  <si>
    <t>1196891432</t>
  </si>
  <si>
    <t>239</t>
  </si>
  <si>
    <t>-1790347943</t>
  </si>
  <si>
    <t>240</t>
  </si>
  <si>
    <t>-756194866</t>
  </si>
  <si>
    <t>241</t>
  </si>
  <si>
    <t>-1998279050</t>
  </si>
  <si>
    <t>242</t>
  </si>
  <si>
    <t>243</t>
  </si>
  <si>
    <t>244</t>
  </si>
  <si>
    <t>-497628554</t>
  </si>
  <si>
    <t>245</t>
  </si>
  <si>
    <t>246</t>
  </si>
  <si>
    <t>247</t>
  </si>
  <si>
    <t>Pol110</t>
  </si>
  <si>
    <t>D18</t>
  </si>
  <si>
    <t>Dodávka kabelů a materiálu pro kabelové rozvody po budově část 2.NP RS 2.4</t>
  </si>
  <si>
    <t>248</t>
  </si>
  <si>
    <t>859898685</t>
  </si>
  <si>
    <t>249</t>
  </si>
  <si>
    <t>2096775581</t>
  </si>
  <si>
    <t>250</t>
  </si>
  <si>
    <t>-1892780395</t>
  </si>
  <si>
    <t>251</t>
  </si>
  <si>
    <t>1853921952</t>
  </si>
  <si>
    <t>252</t>
  </si>
  <si>
    <t>1665334021</t>
  </si>
  <si>
    <t>253</t>
  </si>
  <si>
    <t>2146086258</t>
  </si>
  <si>
    <t>254</t>
  </si>
  <si>
    <t>-1763291986</t>
  </si>
  <si>
    <t>255</t>
  </si>
  <si>
    <t>86660382</t>
  </si>
  <si>
    <t>-943635029</t>
  </si>
  <si>
    <t>257</t>
  </si>
  <si>
    <t>207298298</t>
  </si>
  <si>
    <t>258</t>
  </si>
  <si>
    <t>-2105100606</t>
  </si>
  <si>
    <t>259</t>
  </si>
  <si>
    <t>260</t>
  </si>
  <si>
    <t>261</t>
  </si>
  <si>
    <t>-781720998</t>
  </si>
  <si>
    <t>262</t>
  </si>
  <si>
    <t>263</t>
  </si>
  <si>
    <t>264</t>
  </si>
  <si>
    <t>Pol111</t>
  </si>
  <si>
    <t>D19</t>
  </si>
  <si>
    <t>Dodávka kabelů a materiálu pro kabelové rozvody po budově část 2.NP RS 2.3</t>
  </si>
  <si>
    <t>265</t>
  </si>
  <si>
    <t>-270035948</t>
  </si>
  <si>
    <t>266</t>
  </si>
  <si>
    <t>-681675246</t>
  </si>
  <si>
    <t>267</t>
  </si>
  <si>
    <t>1200345781</t>
  </si>
  <si>
    <t>268</t>
  </si>
  <si>
    <t>1790277135</t>
  </si>
  <si>
    <t>269</t>
  </si>
  <si>
    <t>103072952</t>
  </si>
  <si>
    <t>270</t>
  </si>
  <si>
    <t>104538909</t>
  </si>
  <si>
    <t>271</t>
  </si>
  <si>
    <t>-1716602074</t>
  </si>
  <si>
    <t>272</t>
  </si>
  <si>
    <t>-1797622253</t>
  </si>
  <si>
    <t>273</t>
  </si>
  <si>
    <t>1529117571</t>
  </si>
  <si>
    <t>274</t>
  </si>
  <si>
    <t>-1051187030</t>
  </si>
  <si>
    <t>275</t>
  </si>
  <si>
    <t>-1194836892</t>
  </si>
  <si>
    <t>276</t>
  </si>
  <si>
    <t>277</t>
  </si>
  <si>
    <t>278</t>
  </si>
  <si>
    <t>1078633312</t>
  </si>
  <si>
    <t>279</t>
  </si>
  <si>
    <t>280</t>
  </si>
  <si>
    <t>281</t>
  </si>
  <si>
    <t>Pol112</t>
  </si>
  <si>
    <t>D20</t>
  </si>
  <si>
    <t>Dodávka kabelů a materiálu pro kabelové rozvody po budově část 2.NP RS 2.1</t>
  </si>
  <si>
    <t>282</t>
  </si>
  <si>
    <t>516130985</t>
  </si>
  <si>
    <t>283</t>
  </si>
  <si>
    <t>749664459</t>
  </si>
  <si>
    <t>284</t>
  </si>
  <si>
    <t>-266303145</t>
  </si>
  <si>
    <t>285</t>
  </si>
  <si>
    <t>-1564482787</t>
  </si>
  <si>
    <t>286</t>
  </si>
  <si>
    <t>100999917</t>
  </si>
  <si>
    <t>287</t>
  </si>
  <si>
    <t>1719542637</t>
  </si>
  <si>
    <t>288</t>
  </si>
  <si>
    <t>-2008789496</t>
  </si>
  <si>
    <t>289</t>
  </si>
  <si>
    <t>1648824079</t>
  </si>
  <si>
    <t>290</t>
  </si>
  <si>
    <t>-2083602013</t>
  </si>
  <si>
    <t>291</t>
  </si>
  <si>
    <t>-632821004</t>
  </si>
  <si>
    <t>292</t>
  </si>
  <si>
    <t>-697944553</t>
  </si>
  <si>
    <t>293</t>
  </si>
  <si>
    <t>294</t>
  </si>
  <si>
    <t>295</t>
  </si>
  <si>
    <t>1228409392</t>
  </si>
  <si>
    <t>296</t>
  </si>
  <si>
    <t>297</t>
  </si>
  <si>
    <t>298</t>
  </si>
  <si>
    <t>Pol113</t>
  </si>
  <si>
    <t>D21</t>
  </si>
  <si>
    <t>Dodávka kabelů a materiálu pro kabelové rozvody po budově část 2.NP RS 2.2</t>
  </si>
  <si>
    <t>299</t>
  </si>
  <si>
    <t>1789918414</t>
  </si>
  <si>
    <t>300</t>
  </si>
  <si>
    <t>-494895833</t>
  </si>
  <si>
    <t>301</t>
  </si>
  <si>
    <t>1899976632</t>
  </si>
  <si>
    <t>302</t>
  </si>
  <si>
    <t>1404659912</t>
  </si>
  <si>
    <t>303</t>
  </si>
  <si>
    <t>1912757655</t>
  </si>
  <si>
    <t>304</t>
  </si>
  <si>
    <t>883637768</t>
  </si>
  <si>
    <t>305</t>
  </si>
  <si>
    <t>1675743740</t>
  </si>
  <si>
    <t>306</t>
  </si>
  <si>
    <t>574497763</t>
  </si>
  <si>
    <t>307</t>
  </si>
  <si>
    <t>-1946877714</t>
  </si>
  <si>
    <t>308</t>
  </si>
  <si>
    <t>-1907376798</t>
  </si>
  <si>
    <t>309</t>
  </si>
  <si>
    <t>-1444145558</t>
  </si>
  <si>
    <t>310</t>
  </si>
  <si>
    <t>311</t>
  </si>
  <si>
    <t>312</t>
  </si>
  <si>
    <t>-1793256430</t>
  </si>
  <si>
    <t>313</t>
  </si>
  <si>
    <t>314</t>
  </si>
  <si>
    <t>315</t>
  </si>
  <si>
    <t>Pol114</t>
  </si>
  <si>
    <t>D22</t>
  </si>
  <si>
    <t>Dodávka kabelů a materiálu pro kabelové rozvody po budově část 3.NP RS 3.4</t>
  </si>
  <si>
    <t>316</t>
  </si>
  <si>
    <t>781011012</t>
  </si>
  <si>
    <t>317</t>
  </si>
  <si>
    <t>-1375831460</t>
  </si>
  <si>
    <t>318</t>
  </si>
  <si>
    <t>-194213860</t>
  </si>
  <si>
    <t>319</t>
  </si>
  <si>
    <t>-1520771715</t>
  </si>
  <si>
    <t>320</t>
  </si>
  <si>
    <t>1219897849</t>
  </si>
  <si>
    <t>321</t>
  </si>
  <si>
    <t>1693065081</t>
  </si>
  <si>
    <t>322</t>
  </si>
  <si>
    <t>-1014368486</t>
  </si>
  <si>
    <t>323</t>
  </si>
  <si>
    <t>-903547420</t>
  </si>
  <si>
    <t>324</t>
  </si>
  <si>
    <t>130872034</t>
  </si>
  <si>
    <t>325</t>
  </si>
  <si>
    <t>609407666</t>
  </si>
  <si>
    <t>326</t>
  </si>
  <si>
    <t>-521457755</t>
  </si>
  <si>
    <t>327</t>
  </si>
  <si>
    <t>328</t>
  </si>
  <si>
    <t>329</t>
  </si>
  <si>
    <t>527365696</t>
  </si>
  <si>
    <t>330</t>
  </si>
  <si>
    <t>331</t>
  </si>
  <si>
    <t>332</t>
  </si>
  <si>
    <t>Pol115</t>
  </si>
  <si>
    <t>D23</t>
  </si>
  <si>
    <t>Dodávka kabelů a materiálu pro kabelové rozvody po budově část 3.NP RS 3.3</t>
  </si>
  <si>
    <t>333</t>
  </si>
  <si>
    <t>1403018577</t>
  </si>
  <si>
    <t>334</t>
  </si>
  <si>
    <t>1742228688</t>
  </si>
  <si>
    <t>335</t>
  </si>
  <si>
    <t>-102922841</t>
  </si>
  <si>
    <t>336</t>
  </si>
  <si>
    <t>-332378813</t>
  </si>
  <si>
    <t>337</t>
  </si>
  <si>
    <t>1688702979</t>
  </si>
  <si>
    <t>338</t>
  </si>
  <si>
    <t>1591183400</t>
  </si>
  <si>
    <t>339</t>
  </si>
  <si>
    <t>-777696381</t>
  </si>
  <si>
    <t>340</t>
  </si>
  <si>
    <t>-969766753</t>
  </si>
  <si>
    <t>341</t>
  </si>
  <si>
    <t>-173183932</t>
  </si>
  <si>
    <t>342</t>
  </si>
  <si>
    <t>-323046459</t>
  </si>
  <si>
    <t>343</t>
  </si>
  <si>
    <t>600752233</t>
  </si>
  <si>
    <t>344</t>
  </si>
  <si>
    <t>345</t>
  </si>
  <si>
    <t>346</t>
  </si>
  <si>
    <t>-1495626749</t>
  </si>
  <si>
    <t>347</t>
  </si>
  <si>
    <t>348</t>
  </si>
  <si>
    <t>349</t>
  </si>
  <si>
    <t>Pol116</t>
  </si>
  <si>
    <t>D24</t>
  </si>
  <si>
    <t>Dodávka kabelů a materiálu pro kabelové rozvody po budově část 3.NP RS 3.1</t>
  </si>
  <si>
    <t>350</t>
  </si>
  <si>
    <t>-613682602</t>
  </si>
  <si>
    <t>351</t>
  </si>
  <si>
    <t>473373266</t>
  </si>
  <si>
    <t>352</t>
  </si>
  <si>
    <t>1878086587</t>
  </si>
  <si>
    <t>353</t>
  </si>
  <si>
    <t>380972981</t>
  </si>
  <si>
    <t>354</t>
  </si>
  <si>
    <t>-1179215559</t>
  </si>
  <si>
    <t>355</t>
  </si>
  <si>
    <t>-2134640763</t>
  </si>
  <si>
    <t>356</t>
  </si>
  <si>
    <t>1076095292</t>
  </si>
  <si>
    <t>357</t>
  </si>
  <si>
    <t>-1502755132</t>
  </si>
  <si>
    <t>358</t>
  </si>
  <si>
    <t>687865798</t>
  </si>
  <si>
    <t>359</t>
  </si>
  <si>
    <t>1942910705</t>
  </si>
  <si>
    <t>360</t>
  </si>
  <si>
    <t>-1950848371</t>
  </si>
  <si>
    <t>361</t>
  </si>
  <si>
    <t>362</t>
  </si>
  <si>
    <t>363</t>
  </si>
  <si>
    <t>1600229657</t>
  </si>
  <si>
    <t>364</t>
  </si>
  <si>
    <t>365</t>
  </si>
  <si>
    <t>366</t>
  </si>
  <si>
    <t>Pol117</t>
  </si>
  <si>
    <t>D25</t>
  </si>
  <si>
    <t>Dodávka kabelů a materiálu pro kabelové rozvody po budově část 3.NP RS 3.2</t>
  </si>
  <si>
    <t>367</t>
  </si>
  <si>
    <t>-466660859</t>
  </si>
  <si>
    <t>368</t>
  </si>
  <si>
    <t>-699551569</t>
  </si>
  <si>
    <t>369</t>
  </si>
  <si>
    <t>-1963578779</t>
  </si>
  <si>
    <t>370</t>
  </si>
  <si>
    <t>2001111539</t>
  </si>
  <si>
    <t>371</t>
  </si>
  <si>
    <t>-1632393028</t>
  </si>
  <si>
    <t>372</t>
  </si>
  <si>
    <t>438535003</t>
  </si>
  <si>
    <t>373</t>
  </si>
  <si>
    <t>-568673969</t>
  </si>
  <si>
    <t>374</t>
  </si>
  <si>
    <t>-548025276</t>
  </si>
  <si>
    <t>375</t>
  </si>
  <si>
    <t>-1982382162</t>
  </si>
  <si>
    <t>376</t>
  </si>
  <si>
    <t>448724343</t>
  </si>
  <si>
    <t>377</t>
  </si>
  <si>
    <t>467279</t>
  </si>
  <si>
    <t>378</t>
  </si>
  <si>
    <t>379</t>
  </si>
  <si>
    <t>380</t>
  </si>
  <si>
    <t>1474200609</t>
  </si>
  <si>
    <t>381</t>
  </si>
  <si>
    <t>382</t>
  </si>
  <si>
    <t>383</t>
  </si>
  <si>
    <t>Pol118</t>
  </si>
  <si>
    <t>D26</t>
  </si>
  <si>
    <t>Dodávka kabelů a materiálu pro kabelové rozvody po budově část 4.NP RS 4.4</t>
  </si>
  <si>
    <t>384</t>
  </si>
  <si>
    <t>-280497431</t>
  </si>
  <si>
    <t>385</t>
  </si>
  <si>
    <t>-255139072</t>
  </si>
  <si>
    <t>386</t>
  </si>
  <si>
    <t>-176676349</t>
  </si>
  <si>
    <t>387</t>
  </si>
  <si>
    <t>-1242730846</t>
  </si>
  <si>
    <t>388</t>
  </si>
  <si>
    <t>1383539547</t>
  </si>
  <si>
    <t>389</t>
  </si>
  <si>
    <t>35427368</t>
  </si>
  <si>
    <t>390</t>
  </si>
  <si>
    <t>-522380613</t>
  </si>
  <si>
    <t>391</t>
  </si>
  <si>
    <t>Pol95a</t>
  </si>
  <si>
    <t>2007420484</t>
  </si>
  <si>
    <t>392</t>
  </si>
  <si>
    <t>605096714</t>
  </si>
  <si>
    <t>393</t>
  </si>
  <si>
    <t>-1356447120</t>
  </si>
  <si>
    <t>394</t>
  </si>
  <si>
    <t>515304824</t>
  </si>
  <si>
    <t>395</t>
  </si>
  <si>
    <t>396</t>
  </si>
  <si>
    <t>397</t>
  </si>
  <si>
    <t>-837975263</t>
  </si>
  <si>
    <t>398</t>
  </si>
  <si>
    <t>399</t>
  </si>
  <si>
    <t>400</t>
  </si>
  <si>
    <t>Pol119</t>
  </si>
  <si>
    <t>D27</t>
  </si>
  <si>
    <t>Dodávka kabelů a materiálu pro kabelové rozvody po budově část 4.NP RS 4.3</t>
  </si>
  <si>
    <t>401</t>
  </si>
  <si>
    <t>-2033859385</t>
  </si>
  <si>
    <t>402</t>
  </si>
  <si>
    <t>491306321</t>
  </si>
  <si>
    <t>403</t>
  </si>
  <si>
    <t>-981457688</t>
  </si>
  <si>
    <t>404</t>
  </si>
  <si>
    <t>410480097</t>
  </si>
  <si>
    <t>405</t>
  </si>
  <si>
    <t>-1359419109</t>
  </si>
  <si>
    <t>406</t>
  </si>
  <si>
    <t>570593460</t>
  </si>
  <si>
    <t>407</t>
  </si>
  <si>
    <t>-856280084</t>
  </si>
  <si>
    <t>408</t>
  </si>
  <si>
    <t>-2095415416</t>
  </si>
  <si>
    <t>409</t>
  </si>
  <si>
    <t>-1621055153</t>
  </si>
  <si>
    <t>410</t>
  </si>
  <si>
    <t>253674111</t>
  </si>
  <si>
    <t>411</t>
  </si>
  <si>
    <t>522053865</t>
  </si>
  <si>
    <t>412</t>
  </si>
  <si>
    <t>413</t>
  </si>
  <si>
    <t>414</t>
  </si>
  <si>
    <t>1200596576</t>
  </si>
  <si>
    <t>415</t>
  </si>
  <si>
    <t>416</t>
  </si>
  <si>
    <t>417</t>
  </si>
  <si>
    <t>Pol120</t>
  </si>
  <si>
    <t>D28</t>
  </si>
  <si>
    <t>Dodávka kabelů a materiálu pro kabelové rozvody po budově část 4.NP RS 4.1</t>
  </si>
  <si>
    <t>418</t>
  </si>
  <si>
    <t>-1272848936</t>
  </si>
  <si>
    <t>419</t>
  </si>
  <si>
    <t>-1620699888</t>
  </si>
  <si>
    <t>420</t>
  </si>
  <si>
    <t>168809465</t>
  </si>
  <si>
    <t>421</t>
  </si>
  <si>
    <t>-2119163159</t>
  </si>
  <si>
    <t>422</t>
  </si>
  <si>
    <t>1015335168</t>
  </si>
  <si>
    <t>423</t>
  </si>
  <si>
    <t>284631220</t>
  </si>
  <si>
    <t>424</t>
  </si>
  <si>
    <t>181394046</t>
  </si>
  <si>
    <t>425</t>
  </si>
  <si>
    <t>1264009403</t>
  </si>
  <si>
    <t>426</t>
  </si>
  <si>
    <t>-1702132696</t>
  </si>
  <si>
    <t>427</t>
  </si>
  <si>
    <t>249701998</t>
  </si>
  <si>
    <t>428</t>
  </si>
  <si>
    <t>1122482089</t>
  </si>
  <si>
    <t>429</t>
  </si>
  <si>
    <t>430</t>
  </si>
  <si>
    <t>431</t>
  </si>
  <si>
    <t>1689839776</t>
  </si>
  <si>
    <t>432</t>
  </si>
  <si>
    <t>433</t>
  </si>
  <si>
    <t>434</t>
  </si>
  <si>
    <t>Pol121</t>
  </si>
  <si>
    <t>D29</t>
  </si>
  <si>
    <t>Dodávka kabelů a materiálu pro kabelové rozvody po budově část 4.NP RS 4.2</t>
  </si>
  <si>
    <t>435</t>
  </si>
  <si>
    <t>807867187</t>
  </si>
  <si>
    <t>436</t>
  </si>
  <si>
    <t>1386817205</t>
  </si>
  <si>
    <t>437</t>
  </si>
  <si>
    <t>-1952933801</t>
  </si>
  <si>
    <t>438</t>
  </si>
  <si>
    <t>1257566505</t>
  </si>
  <si>
    <t>439</t>
  </si>
  <si>
    <t>-1713286791</t>
  </si>
  <si>
    <t>440</t>
  </si>
  <si>
    <t>-2022072132</t>
  </si>
  <si>
    <t>441</t>
  </si>
  <si>
    <t>-1187712983</t>
  </si>
  <si>
    <t>442</t>
  </si>
  <si>
    <t>-728286099</t>
  </si>
  <si>
    <t>443</t>
  </si>
  <si>
    <t>-1218917831</t>
  </si>
  <si>
    <t>444</t>
  </si>
  <si>
    <t>476909814</t>
  </si>
  <si>
    <t>445</t>
  </si>
  <si>
    <t>-1821284524</t>
  </si>
  <si>
    <t>446</t>
  </si>
  <si>
    <t>447</t>
  </si>
  <si>
    <t>448</t>
  </si>
  <si>
    <t>754580799</t>
  </si>
  <si>
    <t>449</t>
  </si>
  <si>
    <t>450</t>
  </si>
  <si>
    <t>451</t>
  </si>
  <si>
    <t>Pol122</t>
  </si>
  <si>
    <t>D30</t>
  </si>
  <si>
    <t>Společné ostatní náklady</t>
  </si>
  <si>
    <t>452</t>
  </si>
  <si>
    <t>Pol123</t>
  </si>
  <si>
    <t>Revize elektro</t>
  </si>
  <si>
    <t>kpl</t>
  </si>
  <si>
    <t>453</t>
  </si>
  <si>
    <t>Pol125</t>
  </si>
  <si>
    <t>Inženýrská činnost a kordinace</t>
  </si>
  <si>
    <t>262144</t>
  </si>
  <si>
    <t>454</t>
  </si>
  <si>
    <t>Pol126</t>
  </si>
  <si>
    <t>Demontáž stávajícíh rozvodů rozhlasu a STK a klimatizace</t>
  </si>
  <si>
    <t>455</t>
  </si>
  <si>
    <t>Pol127</t>
  </si>
  <si>
    <t>Likvidace odpadu a odvoz sutin</t>
  </si>
  <si>
    <t>VON - Vedlejší a ostatní náklady</t>
  </si>
  <si>
    <t>VRN - Vedlejší rozpočtové náklady</t>
  </si>
  <si>
    <t xml:space="preserve">    VRN3 - Zařízení staveniště</t>
  </si>
  <si>
    <t xml:space="preserve">    VRN8 - Přesun stavebních kapacit</t>
  </si>
  <si>
    <t>VRN</t>
  </si>
  <si>
    <t>Vedlejší rozpočtové náklady</t>
  </si>
  <si>
    <t>VRN3</t>
  </si>
  <si>
    <t>Zařízení staveniště</t>
  </si>
  <si>
    <t>030001000</t>
  </si>
  <si>
    <t>Kč</t>
  </si>
  <si>
    <t>CS ÚRS 2014 01</t>
  </si>
  <si>
    <t>1024</t>
  </si>
  <si>
    <t>-1512514145</t>
  </si>
  <si>
    <t>Základní rozdělení průvodních činností a nákladů zařízení staveniště</t>
  </si>
  <si>
    <t>VRN8</t>
  </si>
  <si>
    <t>Přesun stavebních kapacit</t>
  </si>
  <si>
    <t>080001000</t>
  </si>
  <si>
    <t>CS ÚRS 2013 02</t>
  </si>
  <si>
    <t>-1494790253</t>
  </si>
  <si>
    <t>Základní rozdělení průvodních činností a nákladů přesun stavebních kapacit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</si>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</sst>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6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7" fillId="35" borderId="2" applyNumberFormat="0" applyAlignment="0" applyProtection="0"/>
    <xf numFmtId="0" fontId="57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59" fillId="38" borderId="0" applyNumberFormat="0" applyBorder="0" applyAlignment="0" applyProtection="0"/>
    <xf numFmtId="0" fontId="0" fillId="39" borderId="7" applyNumberFormat="0" applyFont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11" applyNumberFormat="0" applyAlignment="0" applyProtection="0"/>
    <xf numFmtId="0" fontId="47" fillId="41" borderId="11" applyNumberFormat="0" applyAlignment="0" applyProtection="0"/>
    <xf numFmtId="0" fontId="48" fillId="41" borderId="12" applyNumberFormat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51" borderId="0" applyNumberFormat="0" applyBorder="0" applyAlignment="0" applyProtection="0"/>
  </cellStyleXfs>
  <cellXfs count="3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9" borderId="0" xfId="0" applyFont="1" applyFill="1" applyAlignment="1">
      <alignment horizontal="left" vertical="center"/>
    </xf>
    <xf numFmtId="49" fontId="7" fillId="39" borderId="0" xfId="0" applyNumberFormat="1" applyFont="1" applyFill="1" applyAlignment="1">
      <alignment horizontal="left" vertical="top"/>
    </xf>
    <xf numFmtId="0" fontId="0" fillId="0" borderId="18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0" fillId="41" borderId="0" xfId="0" applyFill="1" applyAlignment="1" applyProtection="1">
      <alignment horizontal="left" vertical="center"/>
      <protection/>
    </xf>
    <xf numFmtId="0" fontId="9" fillId="41" borderId="20" xfId="0" applyFont="1" applyFill="1" applyBorder="1" applyAlignment="1" applyProtection="1">
      <alignment horizontal="left" vertical="center"/>
      <protection/>
    </xf>
    <xf numFmtId="0" fontId="0" fillId="41" borderId="21" xfId="0" applyFill="1" applyBorder="1" applyAlignment="1" applyProtection="1">
      <alignment horizontal="left" vertical="center"/>
      <protection/>
    </xf>
    <xf numFmtId="0" fontId="9" fillId="41" borderId="21" xfId="0" applyFont="1" applyFill="1" applyBorder="1" applyAlignment="1" applyProtection="1">
      <alignment horizontal="center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17" xfId="0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7" fillId="41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8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7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6" xfId="0" applyFont="1" applyBorder="1" applyAlignment="1">
      <alignment horizontal="left" vertical="center"/>
    </xf>
    <xf numFmtId="164" fontId="20" fillId="0" borderId="28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7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6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6" xfId="0" applyFont="1" applyBorder="1" applyAlignment="1">
      <alignment horizontal="left" vertical="center"/>
    </xf>
    <xf numFmtId="164" fontId="23" fillId="0" borderId="28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7" xfId="0" applyNumberFormat="1" applyFont="1" applyBorder="1" applyAlignment="1" applyProtection="1">
      <alignment horizontal="right" vertical="center"/>
      <protection/>
    </xf>
    <xf numFmtId="164" fontId="20" fillId="0" borderId="34" xfId="0" applyNumberFormat="1" applyFont="1" applyBorder="1" applyAlignment="1" applyProtection="1">
      <alignment horizontal="right" vertical="center"/>
      <protection/>
    </xf>
    <xf numFmtId="164" fontId="20" fillId="0" borderId="35" xfId="0" applyNumberFormat="1" applyFont="1" applyBorder="1" applyAlignment="1" applyProtection="1">
      <alignment horizontal="right" vertical="center"/>
      <protection/>
    </xf>
    <xf numFmtId="167" fontId="20" fillId="0" borderId="35" xfId="0" applyNumberFormat="1" applyFont="1" applyBorder="1" applyAlignment="1" applyProtection="1">
      <alignment horizontal="right" vertical="center"/>
      <protection/>
    </xf>
    <xf numFmtId="164" fontId="20" fillId="0" borderId="36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41" borderId="21" xfId="0" applyFont="1" applyFill="1" applyBorder="1" applyAlignment="1" applyProtection="1">
      <alignment horizontal="right" vertical="center"/>
      <protection/>
    </xf>
    <xf numFmtId="0" fontId="0" fillId="41" borderId="21" xfId="0" applyFill="1" applyBorder="1" applyAlignment="1">
      <alignment horizontal="left" vertical="center"/>
    </xf>
    <xf numFmtId="0" fontId="0" fillId="41" borderId="38" xfId="0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41" borderId="0" xfId="0" applyFont="1" applyFill="1" applyAlignment="1" applyProtection="1">
      <alignment horizontal="left" vertical="center"/>
      <protection/>
    </xf>
    <xf numFmtId="0" fontId="0" fillId="41" borderId="0" xfId="0" applyFill="1" applyAlignment="1">
      <alignment horizontal="left" vertical="center"/>
    </xf>
    <xf numFmtId="0" fontId="7" fillId="41" borderId="0" xfId="0" applyFont="1" applyFill="1" applyAlignment="1" applyProtection="1">
      <alignment horizontal="righ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left" vertical="center"/>
      <protection/>
    </xf>
    <xf numFmtId="0" fontId="24" fillId="0" borderId="35" xfId="0" applyFont="1" applyBorder="1" applyAlignment="1">
      <alignment horizontal="left" vertical="center"/>
    </xf>
    <xf numFmtId="164" fontId="24" fillId="0" borderId="35" xfId="0" applyNumberFormat="1" applyFont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35" xfId="0" applyFont="1" applyBorder="1" applyAlignment="1" applyProtection="1">
      <alignment horizontal="left" vertical="center"/>
      <protection/>
    </xf>
    <xf numFmtId="0" fontId="22" fillId="0" borderId="35" xfId="0" applyFont="1" applyBorder="1" applyAlignment="1">
      <alignment horizontal="left" vertical="center"/>
    </xf>
    <xf numFmtId="164" fontId="22" fillId="0" borderId="35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 applyProtection="1">
      <alignment horizontal="center" vertical="center" wrapText="1"/>
      <protection/>
    </xf>
    <xf numFmtId="0" fontId="7" fillId="41" borderId="31" xfId="0" applyFont="1" applyFill="1" applyBorder="1" applyAlignment="1" applyProtection="1">
      <alignment horizontal="center" vertical="center" wrapText="1"/>
      <protection/>
    </xf>
    <xf numFmtId="0" fontId="7" fillId="41" borderId="31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5" xfId="0" applyNumberFormat="1" applyFont="1" applyBorder="1" applyAlignment="1" applyProtection="1">
      <alignment horizontal="right"/>
      <protection/>
    </xf>
    <xf numFmtId="167" fontId="25" fillId="0" borderId="26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6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6" xfId="0" applyFont="1" applyBorder="1" applyAlignment="1">
      <alignment horizontal="left"/>
    </xf>
    <xf numFmtId="0" fontId="27" fillId="0" borderId="28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7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8" fillId="0" borderId="39" xfId="0" applyFont="1" applyBorder="1" applyAlignment="1" applyProtection="1">
      <alignment horizontal="center" vertical="center"/>
      <protection/>
    </xf>
    <xf numFmtId="49" fontId="28" fillId="0" borderId="39" xfId="0" applyNumberFormat="1" applyFont="1" applyBorder="1" applyAlignment="1" applyProtection="1">
      <alignment horizontal="left" vertical="center" wrapText="1"/>
      <protection/>
    </xf>
    <xf numFmtId="0" fontId="28" fillId="0" borderId="39" xfId="0" applyFont="1" applyBorder="1" applyAlignment="1" applyProtection="1">
      <alignment horizontal="left" vertical="center" wrapText="1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168" fontId="28" fillId="0" borderId="39" xfId="0" applyNumberFormat="1" applyFont="1" applyBorder="1" applyAlignment="1" applyProtection="1">
      <alignment horizontal="right" vertical="center"/>
      <protection/>
    </xf>
    <xf numFmtId="164" fontId="28" fillId="39" borderId="39" xfId="0" applyNumberFormat="1" applyFont="1" applyFill="1" applyBorder="1" applyAlignment="1">
      <alignment horizontal="right" vertical="center"/>
    </xf>
    <xf numFmtId="164" fontId="28" fillId="0" borderId="39" xfId="0" applyNumberFormat="1" applyFont="1" applyBorder="1" applyAlignment="1" applyProtection="1">
      <alignment horizontal="right" vertical="center"/>
      <protection/>
    </xf>
    <xf numFmtId="0" fontId="28" fillId="0" borderId="16" xfId="0" applyFont="1" applyBorder="1" applyAlignment="1">
      <alignment horizontal="left" vertical="center"/>
    </xf>
    <xf numFmtId="0" fontId="28" fillId="39" borderId="39" xfId="0" applyFont="1" applyFill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7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168" fontId="0" fillId="0" borderId="39" xfId="0" applyNumberFormat="1" applyFont="1" applyBorder="1" applyAlignment="1" applyProtection="1">
      <alignment horizontal="right" vertical="center"/>
      <protection/>
    </xf>
    <xf numFmtId="164" fontId="0" fillId="39" borderId="39" xfId="0" applyNumberFormat="1" applyFont="1" applyFill="1" applyBorder="1" applyAlignment="1">
      <alignment horizontal="right" vertical="center"/>
    </xf>
    <xf numFmtId="164" fontId="0" fillId="0" borderId="39" xfId="0" applyNumberFormat="1" applyFont="1" applyBorder="1" applyAlignment="1" applyProtection="1">
      <alignment horizontal="right" vertical="center"/>
      <protection/>
    </xf>
    <xf numFmtId="0" fontId="11" fillId="39" borderId="39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31" fillId="37" borderId="0" xfId="55" applyFill="1" applyAlignment="1">
      <alignment horizontal="left" vertical="top"/>
    </xf>
    <xf numFmtId="0" fontId="32" fillId="0" borderId="0" xfId="55" applyFont="1" applyAlignment="1">
      <alignment horizontal="center" vertical="center"/>
    </xf>
    <xf numFmtId="0" fontId="21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3" fillId="37" borderId="0" xfId="55" applyFont="1" applyFill="1" applyAlignment="1">
      <alignment horizontal="left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1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3" fillId="37" borderId="0" xfId="55" applyFont="1" applyFill="1" applyAlignment="1" applyProtection="1">
      <alignment horizontal="left" vertical="center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6" xfId="0" applyFont="1" applyBorder="1" applyAlignment="1">
      <alignment horizontal="left"/>
    </xf>
    <xf numFmtId="0" fontId="16" fillId="0" borderId="46" xfId="0" applyFont="1" applyBorder="1" applyAlignment="1">
      <alignment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left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8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41" borderId="21" xfId="0" applyFont="1" applyFill="1" applyBorder="1" applyAlignment="1" applyProtection="1">
      <alignment horizontal="left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29" xfId="0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9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3" fillId="37" borderId="0" xfId="55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6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54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854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5" t="s">
        <v>119</v>
      </c>
      <c r="B1" s="186"/>
      <c r="C1" s="186"/>
      <c r="D1" s="187" t="s">
        <v>120</v>
      </c>
      <c r="E1" s="186"/>
      <c r="F1" s="186"/>
      <c r="G1" s="186"/>
      <c r="H1" s="186"/>
      <c r="I1" s="186"/>
      <c r="J1" s="186"/>
      <c r="K1" s="188" t="s">
        <v>1367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1368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121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122</v>
      </c>
      <c r="BU1" s="4" t="s">
        <v>122</v>
      </c>
      <c r="BV1" s="4" t="s">
        <v>123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6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6" t="s">
        <v>124</v>
      </c>
      <c r="BT2" s="6" t="s">
        <v>125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124</v>
      </c>
      <c r="BT3" s="6" t="s">
        <v>126</v>
      </c>
    </row>
    <row r="4" spans="2:71" s="2" customFormat="1" ht="37.5" customHeight="1">
      <c r="B4" s="10"/>
      <c r="C4" s="11"/>
      <c r="D4" s="12" t="s">
        <v>127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128</v>
      </c>
      <c r="BE4" s="15" t="s">
        <v>129</v>
      </c>
      <c r="BS4" s="6" t="s">
        <v>130</v>
      </c>
    </row>
    <row r="5" spans="2:71" s="2" customFormat="1" ht="15" customHeight="1">
      <c r="B5" s="10"/>
      <c r="C5" s="11"/>
      <c r="D5" s="16" t="s">
        <v>131</v>
      </c>
      <c r="E5" s="11"/>
      <c r="F5" s="11"/>
      <c r="G5" s="11"/>
      <c r="H5" s="11"/>
      <c r="I5" s="11"/>
      <c r="J5" s="11"/>
      <c r="K5" s="283" t="s">
        <v>132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11"/>
      <c r="AQ5" s="13"/>
      <c r="BE5" s="295" t="s">
        <v>133</v>
      </c>
      <c r="BS5" s="6" t="s">
        <v>124</v>
      </c>
    </row>
    <row r="6" spans="2:71" s="2" customFormat="1" ht="37.5" customHeight="1">
      <c r="B6" s="10"/>
      <c r="C6" s="11"/>
      <c r="D6" s="18" t="s">
        <v>134</v>
      </c>
      <c r="E6" s="11"/>
      <c r="F6" s="11"/>
      <c r="G6" s="11"/>
      <c r="H6" s="11"/>
      <c r="I6" s="11"/>
      <c r="J6" s="11"/>
      <c r="K6" s="298" t="s">
        <v>135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11"/>
      <c r="AQ6" s="13"/>
      <c r="BE6" s="267"/>
      <c r="BS6" s="6" t="s">
        <v>136</v>
      </c>
    </row>
    <row r="7" spans="2:71" s="2" customFormat="1" ht="15" customHeight="1">
      <c r="B7" s="10"/>
      <c r="C7" s="11"/>
      <c r="D7" s="19" t="s">
        <v>137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138</v>
      </c>
      <c r="AL7" s="11"/>
      <c r="AM7" s="11"/>
      <c r="AN7" s="17"/>
      <c r="AO7" s="11"/>
      <c r="AP7" s="11"/>
      <c r="AQ7" s="13"/>
      <c r="BE7" s="267"/>
      <c r="BS7" s="6" t="s">
        <v>139</v>
      </c>
    </row>
    <row r="8" spans="2:71" s="2" customFormat="1" ht="15" customHeight="1">
      <c r="B8" s="10"/>
      <c r="C8" s="11"/>
      <c r="D8" s="19" t="s">
        <v>140</v>
      </c>
      <c r="E8" s="11"/>
      <c r="F8" s="11"/>
      <c r="G8" s="11"/>
      <c r="H8" s="11"/>
      <c r="I8" s="11"/>
      <c r="J8" s="11"/>
      <c r="K8" s="17" t="s">
        <v>141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142</v>
      </c>
      <c r="AL8" s="11"/>
      <c r="AM8" s="11"/>
      <c r="AN8" s="20" t="s">
        <v>143</v>
      </c>
      <c r="AO8" s="11"/>
      <c r="AP8" s="11"/>
      <c r="AQ8" s="13"/>
      <c r="BE8" s="267"/>
      <c r="BS8" s="6" t="s">
        <v>144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67"/>
      <c r="BS9" s="6" t="s">
        <v>145</v>
      </c>
    </row>
    <row r="10" spans="2:71" s="2" customFormat="1" ht="15" customHeight="1">
      <c r="B10" s="10"/>
      <c r="C10" s="11"/>
      <c r="D10" s="19" t="s">
        <v>146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147</v>
      </c>
      <c r="AL10" s="11"/>
      <c r="AM10" s="11"/>
      <c r="AN10" s="17"/>
      <c r="AO10" s="11"/>
      <c r="AP10" s="11"/>
      <c r="AQ10" s="13"/>
      <c r="BE10" s="267"/>
      <c r="BS10" s="6" t="s">
        <v>136</v>
      </c>
    </row>
    <row r="11" spans="2:71" s="2" customFormat="1" ht="19.5" customHeight="1">
      <c r="B11" s="10"/>
      <c r="C11" s="11"/>
      <c r="D11" s="11"/>
      <c r="E11" s="17" t="s">
        <v>148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149</v>
      </c>
      <c r="AL11" s="11"/>
      <c r="AM11" s="11"/>
      <c r="AN11" s="17"/>
      <c r="AO11" s="11"/>
      <c r="AP11" s="11"/>
      <c r="AQ11" s="13"/>
      <c r="BE11" s="267"/>
      <c r="BS11" s="6" t="s">
        <v>136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67"/>
      <c r="BS12" s="6" t="s">
        <v>136</v>
      </c>
    </row>
    <row r="13" spans="2:71" s="2" customFormat="1" ht="15" customHeight="1">
      <c r="B13" s="10"/>
      <c r="C13" s="11"/>
      <c r="D13" s="19" t="s">
        <v>150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147</v>
      </c>
      <c r="AL13" s="11"/>
      <c r="AM13" s="11"/>
      <c r="AN13" s="21" t="s">
        <v>151</v>
      </c>
      <c r="AO13" s="11"/>
      <c r="AP13" s="11"/>
      <c r="AQ13" s="13"/>
      <c r="BE13" s="267"/>
      <c r="BS13" s="6" t="s">
        <v>136</v>
      </c>
    </row>
    <row r="14" spans="2:71" s="2" customFormat="1" ht="15.75" customHeight="1">
      <c r="B14" s="10"/>
      <c r="C14" s="11"/>
      <c r="D14" s="11"/>
      <c r="E14" s="299" t="s">
        <v>151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19" t="s">
        <v>149</v>
      </c>
      <c r="AL14" s="11"/>
      <c r="AM14" s="11"/>
      <c r="AN14" s="21" t="s">
        <v>151</v>
      </c>
      <c r="AO14" s="11"/>
      <c r="AP14" s="11"/>
      <c r="AQ14" s="13"/>
      <c r="BE14" s="267"/>
      <c r="BS14" s="6" t="s">
        <v>136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67"/>
      <c r="BS15" s="6" t="s">
        <v>122</v>
      </c>
    </row>
    <row r="16" spans="2:71" s="2" customFormat="1" ht="15" customHeight="1">
      <c r="B16" s="10"/>
      <c r="C16" s="11"/>
      <c r="D16" s="19" t="s">
        <v>152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147</v>
      </c>
      <c r="AL16" s="11"/>
      <c r="AM16" s="11"/>
      <c r="AN16" s="17"/>
      <c r="AO16" s="11"/>
      <c r="AP16" s="11"/>
      <c r="AQ16" s="13"/>
      <c r="BE16" s="267"/>
      <c r="BS16" s="6" t="s">
        <v>122</v>
      </c>
    </row>
    <row r="17" spans="2:71" ht="19.5" customHeight="1">
      <c r="B17" s="10"/>
      <c r="C17" s="11"/>
      <c r="D17" s="11"/>
      <c r="E17" s="17" t="s">
        <v>153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149</v>
      </c>
      <c r="AL17" s="11"/>
      <c r="AM17" s="11"/>
      <c r="AN17" s="17"/>
      <c r="AO17" s="11"/>
      <c r="AP17" s="11"/>
      <c r="AQ17" s="13"/>
      <c r="BE17" s="267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154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67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124</v>
      </c>
    </row>
    <row r="19" spans="2:71" ht="15" customHeight="1">
      <c r="B19" s="10"/>
      <c r="C19" s="11"/>
      <c r="D19" s="19" t="s">
        <v>155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67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124</v>
      </c>
    </row>
    <row r="20" spans="2:71" ht="15.75" customHeight="1">
      <c r="B20" s="10"/>
      <c r="C20" s="11"/>
      <c r="D20" s="11"/>
      <c r="E20" s="300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11"/>
      <c r="AP20" s="11"/>
      <c r="AQ20" s="13"/>
      <c r="BE20" s="26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122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67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67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156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1">
        <f>ROUND($AG$51,2)</f>
        <v>0</v>
      </c>
      <c r="AL23" s="302"/>
      <c r="AM23" s="302"/>
      <c r="AN23" s="302"/>
      <c r="AO23" s="302"/>
      <c r="AP23" s="24"/>
      <c r="AQ23" s="27"/>
      <c r="BE23" s="28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3" t="s">
        <v>157</v>
      </c>
      <c r="M25" s="282"/>
      <c r="N25" s="282"/>
      <c r="O25" s="282"/>
      <c r="P25" s="24"/>
      <c r="Q25" s="24"/>
      <c r="R25" s="24"/>
      <c r="S25" s="24"/>
      <c r="T25" s="24"/>
      <c r="U25" s="24"/>
      <c r="V25" s="24"/>
      <c r="W25" s="303" t="s">
        <v>158</v>
      </c>
      <c r="X25" s="282"/>
      <c r="Y25" s="282"/>
      <c r="Z25" s="282"/>
      <c r="AA25" s="282"/>
      <c r="AB25" s="282"/>
      <c r="AC25" s="282"/>
      <c r="AD25" s="282"/>
      <c r="AE25" s="282"/>
      <c r="AF25" s="24"/>
      <c r="AG25" s="24"/>
      <c r="AH25" s="24"/>
      <c r="AI25" s="24"/>
      <c r="AJ25" s="24"/>
      <c r="AK25" s="303" t="s">
        <v>159</v>
      </c>
      <c r="AL25" s="282"/>
      <c r="AM25" s="282"/>
      <c r="AN25" s="282"/>
      <c r="AO25" s="282"/>
      <c r="AP25" s="24"/>
      <c r="AQ25" s="27"/>
      <c r="BE25" s="287"/>
    </row>
    <row r="26" spans="2:57" s="6" customFormat="1" ht="15" customHeight="1">
      <c r="B26" s="29"/>
      <c r="C26" s="30"/>
      <c r="D26" s="30" t="s">
        <v>160</v>
      </c>
      <c r="E26" s="30"/>
      <c r="F26" s="30" t="s">
        <v>161</v>
      </c>
      <c r="G26" s="30"/>
      <c r="H26" s="30"/>
      <c r="I26" s="30"/>
      <c r="J26" s="30"/>
      <c r="K26" s="30"/>
      <c r="L26" s="289">
        <v>0.21</v>
      </c>
      <c r="M26" s="290"/>
      <c r="N26" s="290"/>
      <c r="O26" s="290"/>
      <c r="P26" s="30"/>
      <c r="Q26" s="30"/>
      <c r="R26" s="30"/>
      <c r="S26" s="30"/>
      <c r="T26" s="30"/>
      <c r="U26" s="30"/>
      <c r="V26" s="30"/>
      <c r="W26" s="291">
        <f>ROUND($AZ$51,2)</f>
        <v>0</v>
      </c>
      <c r="X26" s="290"/>
      <c r="Y26" s="290"/>
      <c r="Z26" s="290"/>
      <c r="AA26" s="290"/>
      <c r="AB26" s="290"/>
      <c r="AC26" s="290"/>
      <c r="AD26" s="290"/>
      <c r="AE26" s="290"/>
      <c r="AF26" s="30"/>
      <c r="AG26" s="30"/>
      <c r="AH26" s="30"/>
      <c r="AI26" s="30"/>
      <c r="AJ26" s="30"/>
      <c r="AK26" s="291">
        <f>ROUND($AV$51,2)</f>
        <v>0</v>
      </c>
      <c r="AL26" s="290"/>
      <c r="AM26" s="290"/>
      <c r="AN26" s="290"/>
      <c r="AO26" s="290"/>
      <c r="AP26" s="30"/>
      <c r="AQ26" s="31"/>
      <c r="BE26" s="296"/>
    </row>
    <row r="27" spans="2:57" s="6" customFormat="1" ht="15" customHeight="1">
      <c r="B27" s="29"/>
      <c r="C27" s="30"/>
      <c r="D27" s="30"/>
      <c r="E27" s="30"/>
      <c r="F27" s="30" t="s">
        <v>162</v>
      </c>
      <c r="G27" s="30"/>
      <c r="H27" s="30"/>
      <c r="I27" s="30"/>
      <c r="J27" s="30"/>
      <c r="K27" s="30"/>
      <c r="L27" s="289">
        <v>0.15</v>
      </c>
      <c r="M27" s="290"/>
      <c r="N27" s="290"/>
      <c r="O27" s="290"/>
      <c r="P27" s="30"/>
      <c r="Q27" s="30"/>
      <c r="R27" s="30"/>
      <c r="S27" s="30"/>
      <c r="T27" s="30"/>
      <c r="U27" s="30"/>
      <c r="V27" s="30"/>
      <c r="W27" s="291">
        <f>ROUND($BA$51,2)</f>
        <v>0</v>
      </c>
      <c r="X27" s="290"/>
      <c r="Y27" s="290"/>
      <c r="Z27" s="290"/>
      <c r="AA27" s="290"/>
      <c r="AB27" s="290"/>
      <c r="AC27" s="290"/>
      <c r="AD27" s="290"/>
      <c r="AE27" s="290"/>
      <c r="AF27" s="30"/>
      <c r="AG27" s="30"/>
      <c r="AH27" s="30"/>
      <c r="AI27" s="30"/>
      <c r="AJ27" s="30"/>
      <c r="AK27" s="291">
        <f>ROUND($AW$51,2)</f>
        <v>0</v>
      </c>
      <c r="AL27" s="290"/>
      <c r="AM27" s="290"/>
      <c r="AN27" s="290"/>
      <c r="AO27" s="290"/>
      <c r="AP27" s="30"/>
      <c r="AQ27" s="31"/>
      <c r="BE27" s="296"/>
    </row>
    <row r="28" spans="2:57" s="6" customFormat="1" ht="15" customHeight="1" hidden="1">
      <c r="B28" s="29"/>
      <c r="C28" s="30"/>
      <c r="D28" s="30"/>
      <c r="E28" s="30"/>
      <c r="F28" s="30" t="s">
        <v>163</v>
      </c>
      <c r="G28" s="30"/>
      <c r="H28" s="30"/>
      <c r="I28" s="30"/>
      <c r="J28" s="30"/>
      <c r="K28" s="30"/>
      <c r="L28" s="289">
        <v>0.21</v>
      </c>
      <c r="M28" s="290"/>
      <c r="N28" s="290"/>
      <c r="O28" s="290"/>
      <c r="P28" s="30"/>
      <c r="Q28" s="30"/>
      <c r="R28" s="30"/>
      <c r="S28" s="30"/>
      <c r="T28" s="30"/>
      <c r="U28" s="30"/>
      <c r="V28" s="30"/>
      <c r="W28" s="291">
        <f>ROUND($BB$51,2)</f>
        <v>0</v>
      </c>
      <c r="X28" s="290"/>
      <c r="Y28" s="290"/>
      <c r="Z28" s="290"/>
      <c r="AA28" s="290"/>
      <c r="AB28" s="290"/>
      <c r="AC28" s="290"/>
      <c r="AD28" s="290"/>
      <c r="AE28" s="290"/>
      <c r="AF28" s="30"/>
      <c r="AG28" s="30"/>
      <c r="AH28" s="30"/>
      <c r="AI28" s="30"/>
      <c r="AJ28" s="30"/>
      <c r="AK28" s="291">
        <v>0</v>
      </c>
      <c r="AL28" s="290"/>
      <c r="AM28" s="290"/>
      <c r="AN28" s="290"/>
      <c r="AO28" s="290"/>
      <c r="AP28" s="30"/>
      <c r="AQ28" s="31"/>
      <c r="BE28" s="296"/>
    </row>
    <row r="29" spans="2:57" s="6" customFormat="1" ht="15" customHeight="1" hidden="1">
      <c r="B29" s="29"/>
      <c r="C29" s="30"/>
      <c r="D29" s="30"/>
      <c r="E29" s="30"/>
      <c r="F29" s="30" t="s">
        <v>164</v>
      </c>
      <c r="G29" s="30"/>
      <c r="H29" s="30"/>
      <c r="I29" s="30"/>
      <c r="J29" s="30"/>
      <c r="K29" s="30"/>
      <c r="L29" s="289">
        <v>0.15</v>
      </c>
      <c r="M29" s="290"/>
      <c r="N29" s="290"/>
      <c r="O29" s="290"/>
      <c r="P29" s="30"/>
      <c r="Q29" s="30"/>
      <c r="R29" s="30"/>
      <c r="S29" s="30"/>
      <c r="T29" s="30"/>
      <c r="U29" s="30"/>
      <c r="V29" s="30"/>
      <c r="W29" s="291">
        <f>ROUND($BC$51,2)</f>
        <v>0</v>
      </c>
      <c r="X29" s="290"/>
      <c r="Y29" s="290"/>
      <c r="Z29" s="290"/>
      <c r="AA29" s="290"/>
      <c r="AB29" s="290"/>
      <c r="AC29" s="290"/>
      <c r="AD29" s="290"/>
      <c r="AE29" s="290"/>
      <c r="AF29" s="30"/>
      <c r="AG29" s="30"/>
      <c r="AH29" s="30"/>
      <c r="AI29" s="30"/>
      <c r="AJ29" s="30"/>
      <c r="AK29" s="291">
        <v>0</v>
      </c>
      <c r="AL29" s="290"/>
      <c r="AM29" s="290"/>
      <c r="AN29" s="290"/>
      <c r="AO29" s="290"/>
      <c r="AP29" s="30"/>
      <c r="AQ29" s="31"/>
      <c r="BE29" s="296"/>
    </row>
    <row r="30" spans="2:57" s="6" customFormat="1" ht="15" customHeight="1" hidden="1">
      <c r="B30" s="29"/>
      <c r="C30" s="30"/>
      <c r="D30" s="30"/>
      <c r="E30" s="30"/>
      <c r="F30" s="30" t="s">
        <v>165</v>
      </c>
      <c r="G30" s="30"/>
      <c r="H30" s="30"/>
      <c r="I30" s="30"/>
      <c r="J30" s="30"/>
      <c r="K30" s="30"/>
      <c r="L30" s="289">
        <v>0</v>
      </c>
      <c r="M30" s="290"/>
      <c r="N30" s="290"/>
      <c r="O30" s="290"/>
      <c r="P30" s="30"/>
      <c r="Q30" s="30"/>
      <c r="R30" s="30"/>
      <c r="S30" s="30"/>
      <c r="T30" s="30"/>
      <c r="U30" s="30"/>
      <c r="V30" s="30"/>
      <c r="W30" s="291">
        <f>ROUND($BD$51,2)</f>
        <v>0</v>
      </c>
      <c r="X30" s="290"/>
      <c r="Y30" s="290"/>
      <c r="Z30" s="290"/>
      <c r="AA30" s="290"/>
      <c r="AB30" s="290"/>
      <c r="AC30" s="290"/>
      <c r="AD30" s="290"/>
      <c r="AE30" s="290"/>
      <c r="AF30" s="30"/>
      <c r="AG30" s="30"/>
      <c r="AH30" s="30"/>
      <c r="AI30" s="30"/>
      <c r="AJ30" s="30"/>
      <c r="AK30" s="291">
        <v>0</v>
      </c>
      <c r="AL30" s="290"/>
      <c r="AM30" s="290"/>
      <c r="AN30" s="290"/>
      <c r="AO30" s="290"/>
      <c r="AP30" s="30"/>
      <c r="AQ30" s="31"/>
      <c r="BE30" s="29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7"/>
    </row>
    <row r="32" spans="2:57" s="6" customFormat="1" ht="27" customHeight="1">
      <c r="B32" s="23"/>
      <c r="C32" s="32"/>
      <c r="D32" s="33" t="s">
        <v>166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167</v>
      </c>
      <c r="U32" s="34"/>
      <c r="V32" s="34"/>
      <c r="W32" s="34"/>
      <c r="X32" s="292" t="s">
        <v>168</v>
      </c>
      <c r="Y32" s="276"/>
      <c r="Z32" s="276"/>
      <c r="AA32" s="276"/>
      <c r="AB32" s="276"/>
      <c r="AC32" s="34"/>
      <c r="AD32" s="34"/>
      <c r="AE32" s="34"/>
      <c r="AF32" s="34"/>
      <c r="AG32" s="34"/>
      <c r="AH32" s="34"/>
      <c r="AI32" s="34"/>
      <c r="AJ32" s="34"/>
      <c r="AK32" s="293">
        <f>ROUND(SUM($AK$23:$AK$30),2)</f>
        <v>0</v>
      </c>
      <c r="AL32" s="276"/>
      <c r="AM32" s="276"/>
      <c r="AN32" s="276"/>
      <c r="AO32" s="294"/>
      <c r="AP32" s="32"/>
      <c r="AQ32" s="37"/>
      <c r="BE32" s="28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169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131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14z045slab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134</v>
      </c>
      <c r="D42" s="49"/>
      <c r="E42" s="49"/>
      <c r="F42" s="49"/>
      <c r="G42" s="49"/>
      <c r="H42" s="49"/>
      <c r="I42" s="49"/>
      <c r="J42" s="49"/>
      <c r="K42" s="49"/>
      <c r="L42" s="279" t="str">
        <f>$K$6</f>
        <v>Magistrát města  Karlovy Vary , U Spořitelny 2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140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Karlovy Vary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142</v>
      </c>
      <c r="AJ44" s="24"/>
      <c r="AK44" s="24"/>
      <c r="AL44" s="24"/>
      <c r="AM44" s="281" t="str">
        <f>IF($AN$8="","",$AN$8)</f>
        <v>28.05.2014</v>
      </c>
      <c r="AN44" s="28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146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MM Karlovy Vary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152</v>
      </c>
      <c r="AJ46" s="24"/>
      <c r="AK46" s="24"/>
      <c r="AL46" s="24"/>
      <c r="AM46" s="283" t="str">
        <f>IF($E$17="","",$E$17)</f>
        <v> </v>
      </c>
      <c r="AN46" s="282"/>
      <c r="AO46" s="282"/>
      <c r="AP46" s="282"/>
      <c r="AQ46" s="24"/>
      <c r="AR46" s="43"/>
      <c r="AS46" s="284" t="s">
        <v>170</v>
      </c>
      <c r="AT46" s="28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150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86"/>
      <c r="AT47" s="28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88"/>
      <c r="AT48" s="28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75" t="s">
        <v>171</v>
      </c>
      <c r="D49" s="276"/>
      <c r="E49" s="276"/>
      <c r="F49" s="276"/>
      <c r="G49" s="276"/>
      <c r="H49" s="34"/>
      <c r="I49" s="277" t="s">
        <v>172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8" t="s">
        <v>173</v>
      </c>
      <c r="AH49" s="276"/>
      <c r="AI49" s="276"/>
      <c r="AJ49" s="276"/>
      <c r="AK49" s="276"/>
      <c r="AL49" s="276"/>
      <c r="AM49" s="276"/>
      <c r="AN49" s="277" t="s">
        <v>174</v>
      </c>
      <c r="AO49" s="276"/>
      <c r="AP49" s="276"/>
      <c r="AQ49" s="58" t="s">
        <v>175</v>
      </c>
      <c r="AR49" s="43"/>
      <c r="AS49" s="59" t="s">
        <v>176</v>
      </c>
      <c r="AT49" s="60" t="s">
        <v>177</v>
      </c>
      <c r="AU49" s="60" t="s">
        <v>178</v>
      </c>
      <c r="AV49" s="60" t="s">
        <v>179</v>
      </c>
      <c r="AW49" s="60" t="s">
        <v>180</v>
      </c>
      <c r="AX49" s="60" t="s">
        <v>181</v>
      </c>
      <c r="AY49" s="60" t="s">
        <v>182</v>
      </c>
      <c r="AZ49" s="60" t="s">
        <v>183</v>
      </c>
      <c r="BA49" s="60" t="s">
        <v>184</v>
      </c>
      <c r="BB49" s="60" t="s">
        <v>185</v>
      </c>
      <c r="BC49" s="60" t="s">
        <v>186</v>
      </c>
      <c r="BD49" s="61" t="s">
        <v>187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188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64">
        <f>ROUND($AG$52+$AG$54,2)</f>
        <v>0</v>
      </c>
      <c r="AH51" s="265"/>
      <c r="AI51" s="265"/>
      <c r="AJ51" s="265"/>
      <c r="AK51" s="265"/>
      <c r="AL51" s="265"/>
      <c r="AM51" s="265"/>
      <c r="AN51" s="264">
        <f>ROUND(SUM($AG$51,$AT$51),2)</f>
        <v>0</v>
      </c>
      <c r="AO51" s="265"/>
      <c r="AP51" s="265"/>
      <c r="AQ51" s="68"/>
      <c r="AR51" s="50"/>
      <c r="AS51" s="69">
        <f>ROUND($AS$52+$AS$54,2)</f>
        <v>0</v>
      </c>
      <c r="AT51" s="70">
        <f>ROUND(SUM($AV$51:$AW$51),2)</f>
        <v>0</v>
      </c>
      <c r="AU51" s="71">
        <f>ROUND($AU$52+$AU$54,5)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ROUND($AZ$52+$AZ$54,2)</f>
        <v>0</v>
      </c>
      <c r="BA51" s="70">
        <f>ROUND($BA$52+$BA$54,2)</f>
        <v>0</v>
      </c>
      <c r="BB51" s="70">
        <f>ROUND($BB$52+$BB$54,2)</f>
        <v>0</v>
      </c>
      <c r="BC51" s="70">
        <f>ROUND($BC$52+$BC$54,2)</f>
        <v>0</v>
      </c>
      <c r="BD51" s="72">
        <f>ROUND($BD$52+$BD$54,2)</f>
        <v>0</v>
      </c>
      <c r="BS51" s="47" t="s">
        <v>189</v>
      </c>
      <c r="BT51" s="47" t="s">
        <v>190</v>
      </c>
      <c r="BU51" s="73" t="s">
        <v>191</v>
      </c>
      <c r="BV51" s="47" t="s">
        <v>192</v>
      </c>
      <c r="BW51" s="47" t="s">
        <v>123</v>
      </c>
      <c r="BX51" s="47" t="s">
        <v>193</v>
      </c>
    </row>
    <row r="52" spans="2:91" s="74" customFormat="1" ht="28.5" customHeight="1">
      <c r="B52" s="75"/>
      <c r="C52" s="76"/>
      <c r="D52" s="270" t="s">
        <v>194</v>
      </c>
      <c r="E52" s="271"/>
      <c r="F52" s="271"/>
      <c r="G52" s="271"/>
      <c r="H52" s="271"/>
      <c r="I52" s="76"/>
      <c r="J52" s="270" t="s">
        <v>195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68">
        <f>ROUND($AG$53,2)</f>
        <v>0</v>
      </c>
      <c r="AH52" s="269"/>
      <c r="AI52" s="269"/>
      <c r="AJ52" s="269"/>
      <c r="AK52" s="269"/>
      <c r="AL52" s="269"/>
      <c r="AM52" s="269"/>
      <c r="AN52" s="268">
        <f>ROUND(SUM($AG$52,$AT$52),2)</f>
        <v>0</v>
      </c>
      <c r="AO52" s="269"/>
      <c r="AP52" s="269"/>
      <c r="AQ52" s="77" t="s">
        <v>196</v>
      </c>
      <c r="AR52" s="78"/>
      <c r="AS52" s="79">
        <f>ROUND($AS$53,2)</f>
        <v>0</v>
      </c>
      <c r="AT52" s="80">
        <f>ROUND(SUM($AV$52:$AW$52),2)</f>
        <v>0</v>
      </c>
      <c r="AU52" s="81">
        <f>ROUND($AU$53,5)</f>
        <v>0</v>
      </c>
      <c r="AV52" s="80">
        <f>ROUND($AZ$52*$L$26,2)</f>
        <v>0</v>
      </c>
      <c r="AW52" s="80">
        <f>ROUND($BA$52*$L$27,2)</f>
        <v>0</v>
      </c>
      <c r="AX52" s="80">
        <f>ROUND($BB$52*$L$26,2)</f>
        <v>0</v>
      </c>
      <c r="AY52" s="80">
        <f>ROUND($BC$52*$L$27,2)</f>
        <v>0</v>
      </c>
      <c r="AZ52" s="80">
        <f>ROUND($AZ$53,2)</f>
        <v>0</v>
      </c>
      <c r="BA52" s="80">
        <f>ROUND($BA$53,2)</f>
        <v>0</v>
      </c>
      <c r="BB52" s="80">
        <f>ROUND($BB$53,2)</f>
        <v>0</v>
      </c>
      <c r="BC52" s="80">
        <f>ROUND($BC$53,2)</f>
        <v>0</v>
      </c>
      <c r="BD52" s="82">
        <f>ROUND($BD$53,2)</f>
        <v>0</v>
      </c>
      <c r="BS52" s="74" t="s">
        <v>189</v>
      </c>
      <c r="BT52" s="74" t="s">
        <v>139</v>
      </c>
      <c r="BU52" s="74" t="s">
        <v>191</v>
      </c>
      <c r="BV52" s="74" t="s">
        <v>192</v>
      </c>
      <c r="BW52" s="74" t="s">
        <v>197</v>
      </c>
      <c r="BX52" s="74" t="s">
        <v>123</v>
      </c>
      <c r="CM52" s="74" t="s">
        <v>194</v>
      </c>
    </row>
    <row r="53" spans="1:76" s="83" customFormat="1" ht="23.25" customHeight="1">
      <c r="A53" s="181" t="s">
        <v>1369</v>
      </c>
      <c r="B53" s="84"/>
      <c r="C53" s="85"/>
      <c r="D53" s="85"/>
      <c r="E53" s="274" t="s">
        <v>198</v>
      </c>
      <c r="F53" s="273"/>
      <c r="G53" s="273"/>
      <c r="H53" s="273"/>
      <c r="I53" s="273"/>
      <c r="J53" s="85"/>
      <c r="K53" s="274" t="s">
        <v>199</v>
      </c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2">
        <f>'2B - Slaboproudé rozvody'!$J$29</f>
        <v>0</v>
      </c>
      <c r="AH53" s="273"/>
      <c r="AI53" s="273"/>
      <c r="AJ53" s="273"/>
      <c r="AK53" s="273"/>
      <c r="AL53" s="273"/>
      <c r="AM53" s="273"/>
      <c r="AN53" s="272">
        <f>ROUND(SUM($AG$53,$AT$53),2)</f>
        <v>0</v>
      </c>
      <c r="AO53" s="273"/>
      <c r="AP53" s="273"/>
      <c r="AQ53" s="86" t="s">
        <v>200</v>
      </c>
      <c r="AR53" s="87"/>
      <c r="AS53" s="88">
        <v>0</v>
      </c>
      <c r="AT53" s="89">
        <f>ROUND(SUM($AV$53:$AW$53),2)</f>
        <v>0</v>
      </c>
      <c r="AU53" s="90">
        <f>'2B - Slaboproudé rozvody'!$P$113</f>
        <v>0</v>
      </c>
      <c r="AV53" s="89">
        <f>'2B - Slaboproudé rozvody'!$J$32</f>
        <v>0</v>
      </c>
      <c r="AW53" s="89">
        <f>'2B - Slaboproudé rozvody'!$J$33</f>
        <v>0</v>
      </c>
      <c r="AX53" s="89">
        <f>'2B - Slaboproudé rozvody'!$J$34</f>
        <v>0</v>
      </c>
      <c r="AY53" s="89">
        <f>'2B - Slaboproudé rozvody'!$J$35</f>
        <v>0</v>
      </c>
      <c r="AZ53" s="89">
        <f>'2B - Slaboproudé rozvody'!$F$32</f>
        <v>0</v>
      </c>
      <c r="BA53" s="89">
        <f>'2B - Slaboproudé rozvody'!$F$33</f>
        <v>0</v>
      </c>
      <c r="BB53" s="89">
        <f>'2B - Slaboproudé rozvody'!$F$34</f>
        <v>0</v>
      </c>
      <c r="BC53" s="89">
        <f>'2B - Slaboproudé rozvody'!$F$35</f>
        <v>0</v>
      </c>
      <c r="BD53" s="91">
        <f>'2B - Slaboproudé rozvody'!$F$36</f>
        <v>0</v>
      </c>
      <c r="BT53" s="83" t="s">
        <v>194</v>
      </c>
      <c r="BV53" s="83" t="s">
        <v>192</v>
      </c>
      <c r="BW53" s="83" t="s">
        <v>201</v>
      </c>
      <c r="BX53" s="83" t="s">
        <v>197</v>
      </c>
    </row>
    <row r="54" spans="1:91" s="74" customFormat="1" ht="28.5" customHeight="1">
      <c r="A54" s="181" t="s">
        <v>1369</v>
      </c>
      <c r="B54" s="75"/>
      <c r="C54" s="76"/>
      <c r="D54" s="270" t="s">
        <v>202</v>
      </c>
      <c r="E54" s="271"/>
      <c r="F54" s="271"/>
      <c r="G54" s="271"/>
      <c r="H54" s="271"/>
      <c r="I54" s="76"/>
      <c r="J54" s="270" t="s">
        <v>203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68">
        <f>'VON - Vedlejší a ostatní ...'!$J$27</f>
        <v>0</v>
      </c>
      <c r="AH54" s="269"/>
      <c r="AI54" s="269"/>
      <c r="AJ54" s="269"/>
      <c r="AK54" s="269"/>
      <c r="AL54" s="269"/>
      <c r="AM54" s="269"/>
      <c r="AN54" s="268">
        <f>ROUND(SUM($AG$54,$AT$54),2)</f>
        <v>0</v>
      </c>
      <c r="AO54" s="269"/>
      <c r="AP54" s="269"/>
      <c r="AQ54" s="77" t="s">
        <v>202</v>
      </c>
      <c r="AR54" s="78"/>
      <c r="AS54" s="92">
        <v>0</v>
      </c>
      <c r="AT54" s="93">
        <f>ROUND(SUM($AV$54:$AW$54),2)</f>
        <v>0</v>
      </c>
      <c r="AU54" s="94">
        <f>'VON - Vedlejší a ostatní ...'!$P$79</f>
        <v>0</v>
      </c>
      <c r="AV54" s="93">
        <f>'VON - Vedlejší a ostatní ...'!$J$30</f>
        <v>0</v>
      </c>
      <c r="AW54" s="93">
        <f>'VON - Vedlejší a ostatní ...'!$J$31</f>
        <v>0</v>
      </c>
      <c r="AX54" s="93">
        <f>'VON - Vedlejší a ostatní ...'!$J$32</f>
        <v>0</v>
      </c>
      <c r="AY54" s="93">
        <f>'VON - Vedlejší a ostatní ...'!$J$33</f>
        <v>0</v>
      </c>
      <c r="AZ54" s="93">
        <f>'VON - Vedlejší a ostatní ...'!$F$30</f>
        <v>0</v>
      </c>
      <c r="BA54" s="93">
        <f>'VON - Vedlejší a ostatní ...'!$F$31</f>
        <v>0</v>
      </c>
      <c r="BB54" s="93">
        <f>'VON - Vedlejší a ostatní ...'!$F$32</f>
        <v>0</v>
      </c>
      <c r="BC54" s="93">
        <f>'VON - Vedlejší a ostatní ...'!$F$33</f>
        <v>0</v>
      </c>
      <c r="BD54" s="95">
        <f>'VON - Vedlejší a ostatní ...'!$F$34</f>
        <v>0</v>
      </c>
      <c r="BT54" s="74" t="s">
        <v>139</v>
      </c>
      <c r="BV54" s="74" t="s">
        <v>192</v>
      </c>
      <c r="BW54" s="74" t="s">
        <v>204</v>
      </c>
      <c r="BX54" s="74" t="s">
        <v>123</v>
      </c>
      <c r="CM54" s="74" t="s">
        <v>194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K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G51:AM51"/>
    <mergeCell ref="AN51:AP51"/>
    <mergeCell ref="AR2:BE2"/>
    <mergeCell ref="AN54:AP54"/>
    <mergeCell ref="AG54:AM54"/>
    <mergeCell ref="D54:H54"/>
    <mergeCell ref="J54:AF54"/>
    <mergeCell ref="AN53:AP53"/>
    <mergeCell ref="AG53:AM53"/>
    <mergeCell ref="E53:I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2B - Slaboproudé rozvody'!C2" tooltip="2B - Slaboproudé rozvody" display="/"/>
    <hyperlink ref="A54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2"/>
      <c r="C1" s="182"/>
      <c r="D1" s="183" t="s">
        <v>120</v>
      </c>
      <c r="E1" s="182"/>
      <c r="F1" s="184" t="s">
        <v>1370</v>
      </c>
      <c r="G1" s="305" t="s">
        <v>1371</v>
      </c>
      <c r="H1" s="305"/>
      <c r="I1" s="182"/>
      <c r="J1" s="184" t="s">
        <v>1372</v>
      </c>
      <c r="K1" s="183" t="s">
        <v>205</v>
      </c>
      <c r="L1" s="184" t="s">
        <v>1373</v>
      </c>
      <c r="M1" s="184"/>
      <c r="N1" s="184"/>
      <c r="O1" s="184"/>
      <c r="P1" s="184"/>
      <c r="Q1" s="184"/>
      <c r="R1" s="184"/>
      <c r="S1" s="184"/>
      <c r="T1" s="184"/>
      <c r="U1" s="180"/>
      <c r="V1" s="18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6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2" t="s">
        <v>201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194</v>
      </c>
    </row>
    <row r="4" spans="2:46" s="2" customFormat="1" ht="37.5" customHeight="1">
      <c r="B4" s="10"/>
      <c r="C4" s="11"/>
      <c r="D4" s="12" t="s">
        <v>206</v>
      </c>
      <c r="E4" s="11"/>
      <c r="F4" s="11"/>
      <c r="G4" s="11"/>
      <c r="H4" s="11"/>
      <c r="J4" s="11"/>
      <c r="K4" s="13"/>
      <c r="M4" s="14" t="s">
        <v>128</v>
      </c>
      <c r="AT4" s="2" t="s">
        <v>122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134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Magistrát města  Karlovy Vary , U Spořitelny 2</v>
      </c>
      <c r="F7" s="297"/>
      <c r="G7" s="297"/>
      <c r="H7" s="297"/>
      <c r="J7" s="11"/>
      <c r="K7" s="13"/>
    </row>
    <row r="8" spans="2:11" s="2" customFormat="1" ht="15.75" customHeight="1">
      <c r="B8" s="10"/>
      <c r="C8" s="11"/>
      <c r="D8" s="19" t="s">
        <v>207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04" t="s">
        <v>208</v>
      </c>
      <c r="F9" s="306"/>
      <c r="G9" s="306"/>
      <c r="H9" s="306"/>
      <c r="J9" s="99"/>
      <c r="K9" s="100"/>
    </row>
    <row r="10" spans="2:11" s="6" customFormat="1" ht="15.75" customHeight="1">
      <c r="B10" s="23"/>
      <c r="C10" s="24"/>
      <c r="D10" s="19" t="s">
        <v>209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79" t="s">
        <v>210</v>
      </c>
      <c r="F11" s="282"/>
      <c r="G11" s="282"/>
      <c r="H11" s="28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137</v>
      </c>
      <c r="E13" s="24"/>
      <c r="F13" s="17"/>
      <c r="G13" s="24"/>
      <c r="H13" s="24"/>
      <c r="I13" s="101" t="s">
        <v>138</v>
      </c>
      <c r="J13" s="17"/>
      <c r="K13" s="27"/>
    </row>
    <row r="14" spans="2:11" s="6" customFormat="1" ht="15" customHeight="1">
      <c r="B14" s="23"/>
      <c r="C14" s="24"/>
      <c r="D14" s="19" t="s">
        <v>140</v>
      </c>
      <c r="E14" s="24"/>
      <c r="F14" s="17" t="s">
        <v>153</v>
      </c>
      <c r="G14" s="24"/>
      <c r="H14" s="24"/>
      <c r="I14" s="101" t="s">
        <v>142</v>
      </c>
      <c r="J14" s="52" t="str">
        <f>'Rekapitulace stavby'!$AN$8</f>
        <v>28.05.2014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146</v>
      </c>
      <c r="E16" s="24"/>
      <c r="F16" s="24"/>
      <c r="G16" s="24"/>
      <c r="H16" s="24"/>
      <c r="I16" s="101" t="s">
        <v>147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148</v>
      </c>
      <c r="F17" s="24"/>
      <c r="G17" s="24"/>
      <c r="H17" s="24"/>
      <c r="I17" s="101" t="s">
        <v>149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150</v>
      </c>
      <c r="E19" s="24"/>
      <c r="F19" s="24"/>
      <c r="G19" s="24"/>
      <c r="H19" s="24"/>
      <c r="I19" s="101" t="s">
        <v>147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149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152</v>
      </c>
      <c r="E22" s="24"/>
      <c r="F22" s="24"/>
      <c r="G22" s="24"/>
      <c r="H22" s="24"/>
      <c r="I22" s="101" t="s">
        <v>147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101" t="s">
        <v>149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155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0"/>
      <c r="F26" s="306"/>
      <c r="G26" s="306"/>
      <c r="H26" s="306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156</v>
      </c>
      <c r="E29" s="24"/>
      <c r="F29" s="24"/>
      <c r="G29" s="24"/>
      <c r="H29" s="24"/>
      <c r="J29" s="67">
        <f>ROUND($J$113,2)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158</v>
      </c>
      <c r="G31" s="24"/>
      <c r="H31" s="24"/>
      <c r="I31" s="104" t="s">
        <v>157</v>
      </c>
      <c r="J31" s="28" t="s">
        <v>159</v>
      </c>
      <c r="K31" s="27"/>
    </row>
    <row r="32" spans="2:11" s="6" customFormat="1" ht="15" customHeight="1">
      <c r="B32" s="23"/>
      <c r="C32" s="24"/>
      <c r="D32" s="30" t="s">
        <v>160</v>
      </c>
      <c r="E32" s="30" t="s">
        <v>161</v>
      </c>
      <c r="F32" s="105">
        <f>ROUND(SUM($BE$113:$BE$1054),2)</f>
        <v>0</v>
      </c>
      <c r="G32" s="24"/>
      <c r="H32" s="24"/>
      <c r="I32" s="106">
        <v>0.21</v>
      </c>
      <c r="J32" s="105">
        <f>ROUND(SUM($BE$113:$BE$1054)*$I$32,2)</f>
        <v>0</v>
      </c>
      <c r="K32" s="27"/>
    </row>
    <row r="33" spans="2:11" s="6" customFormat="1" ht="15" customHeight="1">
      <c r="B33" s="23"/>
      <c r="C33" s="24"/>
      <c r="D33" s="24"/>
      <c r="E33" s="30" t="s">
        <v>162</v>
      </c>
      <c r="F33" s="105">
        <f>ROUND(SUM($BF$113:$BF$1054),2)</f>
        <v>0</v>
      </c>
      <c r="G33" s="24"/>
      <c r="H33" s="24"/>
      <c r="I33" s="106">
        <v>0.15</v>
      </c>
      <c r="J33" s="105">
        <f>ROUND(SUM($BF$113:$BF$1054)*$I$33,2)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163</v>
      </c>
      <c r="F34" s="105">
        <f>ROUND(SUM($BG$113:$BG$1054),2)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164</v>
      </c>
      <c r="F35" s="105">
        <f>ROUND(SUM($BH$113:$BH$1054),2)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165</v>
      </c>
      <c r="F36" s="105">
        <f>ROUND(SUM($BI$113:$BI$1054),2)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166</v>
      </c>
      <c r="E38" s="34"/>
      <c r="F38" s="34"/>
      <c r="G38" s="107" t="s">
        <v>167</v>
      </c>
      <c r="H38" s="35" t="s">
        <v>168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211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134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04" t="str">
        <f>$E$7</f>
        <v>Magistrát města  Karlovy Vary , U Spořitelny 2</v>
      </c>
      <c r="F47" s="282"/>
      <c r="G47" s="282"/>
      <c r="H47" s="282"/>
      <c r="J47" s="24"/>
      <c r="K47" s="27"/>
    </row>
    <row r="48" spans="2:11" s="2" customFormat="1" ht="15.75" customHeight="1">
      <c r="B48" s="10"/>
      <c r="C48" s="19" t="s">
        <v>207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04" t="s">
        <v>208</v>
      </c>
      <c r="F49" s="282"/>
      <c r="G49" s="282"/>
      <c r="H49" s="282"/>
      <c r="J49" s="24"/>
      <c r="K49" s="27"/>
    </row>
    <row r="50" spans="2:11" s="6" customFormat="1" ht="15" customHeight="1">
      <c r="B50" s="23"/>
      <c r="C50" s="19" t="s">
        <v>209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79" t="str">
        <f>$E$11</f>
        <v>2B - Slaboproudé rozvody</v>
      </c>
      <c r="F51" s="282"/>
      <c r="G51" s="282"/>
      <c r="H51" s="28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140</v>
      </c>
      <c r="D53" s="24"/>
      <c r="E53" s="24"/>
      <c r="F53" s="17" t="str">
        <f>$F$14</f>
        <v> </v>
      </c>
      <c r="G53" s="24"/>
      <c r="H53" s="24"/>
      <c r="I53" s="101" t="s">
        <v>142</v>
      </c>
      <c r="J53" s="52" t="str">
        <f>IF($J$14="","",$J$14)</f>
        <v>28.05.2014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146</v>
      </c>
      <c r="D55" s="24"/>
      <c r="E55" s="24"/>
      <c r="F55" s="17" t="str">
        <f>$E$17</f>
        <v>MM Karlovy Vary</v>
      </c>
      <c r="G55" s="24"/>
      <c r="H55" s="24"/>
      <c r="I55" s="101" t="s">
        <v>152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150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212</v>
      </c>
      <c r="D58" s="32"/>
      <c r="E58" s="32"/>
      <c r="F58" s="32"/>
      <c r="G58" s="32"/>
      <c r="H58" s="32"/>
      <c r="I58" s="115"/>
      <c r="J58" s="116" t="s">
        <v>213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214</v>
      </c>
      <c r="D60" s="24"/>
      <c r="E60" s="24"/>
      <c r="F60" s="24"/>
      <c r="G60" s="24"/>
      <c r="H60" s="24"/>
      <c r="J60" s="67">
        <f>ROUND($J$113,2)</f>
        <v>0</v>
      </c>
      <c r="K60" s="27"/>
      <c r="AU60" s="6" t="s">
        <v>215</v>
      </c>
    </row>
    <row r="61" spans="2:11" s="73" customFormat="1" ht="25.5" customHeight="1">
      <c r="B61" s="117"/>
      <c r="C61" s="118"/>
      <c r="D61" s="119" t="s">
        <v>216</v>
      </c>
      <c r="E61" s="119"/>
      <c r="F61" s="119"/>
      <c r="G61" s="119"/>
      <c r="H61" s="119"/>
      <c r="I61" s="120"/>
      <c r="J61" s="121">
        <f>ROUND($J$114,2)</f>
        <v>0</v>
      </c>
      <c r="K61" s="122"/>
    </row>
    <row r="62" spans="2:11" s="83" customFormat="1" ht="21" customHeight="1">
      <c r="B62" s="123"/>
      <c r="C62" s="85"/>
      <c r="D62" s="124" t="s">
        <v>217</v>
      </c>
      <c r="E62" s="124"/>
      <c r="F62" s="124"/>
      <c r="G62" s="124"/>
      <c r="H62" s="124"/>
      <c r="I62" s="125"/>
      <c r="J62" s="126">
        <f>ROUND($J$179,2)</f>
        <v>0</v>
      </c>
      <c r="K62" s="127"/>
    </row>
    <row r="63" spans="2:11" s="83" customFormat="1" ht="21" customHeight="1">
      <c r="B63" s="123"/>
      <c r="C63" s="85"/>
      <c r="D63" s="124" t="s">
        <v>218</v>
      </c>
      <c r="E63" s="124"/>
      <c r="F63" s="124"/>
      <c r="G63" s="124"/>
      <c r="H63" s="124"/>
      <c r="I63" s="125"/>
      <c r="J63" s="126">
        <f>ROUND($J$182,2)</f>
        <v>0</v>
      </c>
      <c r="K63" s="127"/>
    </row>
    <row r="64" spans="2:11" s="73" customFormat="1" ht="25.5" customHeight="1">
      <c r="B64" s="117"/>
      <c r="C64" s="118"/>
      <c r="D64" s="119" t="s">
        <v>219</v>
      </c>
      <c r="E64" s="119"/>
      <c r="F64" s="119"/>
      <c r="G64" s="119"/>
      <c r="H64" s="119"/>
      <c r="I64" s="120"/>
      <c r="J64" s="121">
        <f>ROUND($J$193,2)</f>
        <v>0</v>
      </c>
      <c r="K64" s="122"/>
    </row>
    <row r="65" spans="2:11" s="83" customFormat="1" ht="21" customHeight="1">
      <c r="B65" s="123"/>
      <c r="C65" s="85"/>
      <c r="D65" s="124" t="s">
        <v>220</v>
      </c>
      <c r="E65" s="124"/>
      <c r="F65" s="124"/>
      <c r="G65" s="124"/>
      <c r="H65" s="124"/>
      <c r="I65" s="125"/>
      <c r="J65" s="126">
        <f>ROUND($J$260,2)</f>
        <v>0</v>
      </c>
      <c r="K65" s="127"/>
    </row>
    <row r="66" spans="2:11" s="73" customFormat="1" ht="25.5" customHeight="1">
      <c r="B66" s="117"/>
      <c r="C66" s="118"/>
      <c r="D66" s="119" t="s">
        <v>221</v>
      </c>
      <c r="E66" s="119"/>
      <c r="F66" s="119"/>
      <c r="G66" s="119"/>
      <c r="H66" s="119"/>
      <c r="I66" s="120"/>
      <c r="J66" s="121">
        <f>ROUND($J$271,2)</f>
        <v>0</v>
      </c>
      <c r="K66" s="122"/>
    </row>
    <row r="67" spans="2:11" s="83" customFormat="1" ht="21" customHeight="1">
      <c r="B67" s="123"/>
      <c r="C67" s="85"/>
      <c r="D67" s="124" t="s">
        <v>222</v>
      </c>
      <c r="E67" s="124"/>
      <c r="F67" s="124"/>
      <c r="G67" s="124"/>
      <c r="H67" s="124"/>
      <c r="I67" s="125"/>
      <c r="J67" s="126">
        <f>ROUND($J$336,2)</f>
        <v>0</v>
      </c>
      <c r="K67" s="127"/>
    </row>
    <row r="68" spans="2:11" s="83" customFormat="1" ht="21" customHeight="1">
      <c r="B68" s="123"/>
      <c r="C68" s="85"/>
      <c r="D68" s="124" t="s">
        <v>223</v>
      </c>
      <c r="E68" s="124"/>
      <c r="F68" s="124"/>
      <c r="G68" s="124"/>
      <c r="H68" s="124"/>
      <c r="I68" s="125"/>
      <c r="J68" s="126">
        <f>ROUND($J$349,2)</f>
        <v>0</v>
      </c>
      <c r="K68" s="127"/>
    </row>
    <row r="69" spans="2:11" s="83" customFormat="1" ht="21" customHeight="1">
      <c r="B69" s="123"/>
      <c r="C69" s="85"/>
      <c r="D69" s="124" t="s">
        <v>224</v>
      </c>
      <c r="E69" s="124"/>
      <c r="F69" s="124"/>
      <c r="G69" s="124"/>
      <c r="H69" s="124"/>
      <c r="I69" s="125"/>
      <c r="J69" s="126">
        <f>ROUND($J$360,2)</f>
        <v>0</v>
      </c>
      <c r="K69" s="127"/>
    </row>
    <row r="70" spans="2:11" s="73" customFormat="1" ht="25.5" customHeight="1">
      <c r="B70" s="117"/>
      <c r="C70" s="118"/>
      <c r="D70" s="119" t="s">
        <v>225</v>
      </c>
      <c r="E70" s="119"/>
      <c r="F70" s="119"/>
      <c r="G70" s="119"/>
      <c r="H70" s="119"/>
      <c r="I70" s="120"/>
      <c r="J70" s="121">
        <f>ROUND($J$367,2)</f>
        <v>0</v>
      </c>
      <c r="K70" s="122"/>
    </row>
    <row r="71" spans="2:11" s="73" customFormat="1" ht="25.5" customHeight="1">
      <c r="B71" s="117"/>
      <c r="C71" s="118"/>
      <c r="D71" s="119" t="s">
        <v>226</v>
      </c>
      <c r="E71" s="119"/>
      <c r="F71" s="119"/>
      <c r="G71" s="119"/>
      <c r="H71" s="119"/>
      <c r="I71" s="120"/>
      <c r="J71" s="121">
        <f>ROUND($J$392,2)</f>
        <v>0</v>
      </c>
      <c r="K71" s="122"/>
    </row>
    <row r="72" spans="2:11" s="73" customFormat="1" ht="25.5" customHeight="1">
      <c r="B72" s="117"/>
      <c r="C72" s="118"/>
      <c r="D72" s="119" t="s">
        <v>227</v>
      </c>
      <c r="E72" s="119"/>
      <c r="F72" s="119"/>
      <c r="G72" s="119"/>
      <c r="H72" s="119"/>
      <c r="I72" s="120"/>
      <c r="J72" s="121">
        <f>ROUND($J$415,2)</f>
        <v>0</v>
      </c>
      <c r="K72" s="122"/>
    </row>
    <row r="73" spans="2:11" s="73" customFormat="1" ht="25.5" customHeight="1">
      <c r="B73" s="117"/>
      <c r="C73" s="118"/>
      <c r="D73" s="119" t="s">
        <v>226</v>
      </c>
      <c r="E73" s="119"/>
      <c r="F73" s="119"/>
      <c r="G73" s="119"/>
      <c r="H73" s="119"/>
      <c r="I73" s="120"/>
      <c r="J73" s="121">
        <f>ROUND($J$434,2)</f>
        <v>0</v>
      </c>
      <c r="K73" s="122"/>
    </row>
    <row r="74" spans="2:11" s="73" customFormat="1" ht="25.5" customHeight="1">
      <c r="B74" s="117"/>
      <c r="C74" s="118"/>
      <c r="D74" s="119" t="s">
        <v>228</v>
      </c>
      <c r="E74" s="119"/>
      <c r="F74" s="119"/>
      <c r="G74" s="119"/>
      <c r="H74" s="119"/>
      <c r="I74" s="120"/>
      <c r="J74" s="121">
        <f>ROUND($J$449,2)</f>
        <v>0</v>
      </c>
      <c r="K74" s="122"/>
    </row>
    <row r="75" spans="2:11" s="73" customFormat="1" ht="25.5" customHeight="1">
      <c r="B75" s="117"/>
      <c r="C75" s="118"/>
      <c r="D75" s="119" t="s">
        <v>229</v>
      </c>
      <c r="E75" s="119"/>
      <c r="F75" s="119"/>
      <c r="G75" s="119"/>
      <c r="H75" s="119"/>
      <c r="I75" s="120"/>
      <c r="J75" s="121">
        <f>ROUND($J$484,2)</f>
        <v>0</v>
      </c>
      <c r="K75" s="122"/>
    </row>
    <row r="76" spans="2:11" s="73" customFormat="1" ht="25.5" customHeight="1">
      <c r="B76" s="117"/>
      <c r="C76" s="118"/>
      <c r="D76" s="119" t="s">
        <v>230</v>
      </c>
      <c r="E76" s="119"/>
      <c r="F76" s="119"/>
      <c r="G76" s="119"/>
      <c r="H76" s="119"/>
      <c r="I76" s="120"/>
      <c r="J76" s="121">
        <f>ROUND($J$521,2)</f>
        <v>0</v>
      </c>
      <c r="K76" s="122"/>
    </row>
    <row r="77" spans="2:11" s="73" customFormat="1" ht="25.5" customHeight="1">
      <c r="B77" s="117"/>
      <c r="C77" s="118"/>
      <c r="D77" s="119" t="s">
        <v>231</v>
      </c>
      <c r="E77" s="119"/>
      <c r="F77" s="119"/>
      <c r="G77" s="119"/>
      <c r="H77" s="119"/>
      <c r="I77" s="120"/>
      <c r="J77" s="121">
        <f>ROUND($J$556,2)</f>
        <v>0</v>
      </c>
      <c r="K77" s="122"/>
    </row>
    <row r="78" spans="2:11" s="73" customFormat="1" ht="25.5" customHeight="1">
      <c r="B78" s="117"/>
      <c r="C78" s="118"/>
      <c r="D78" s="119" t="s">
        <v>232</v>
      </c>
      <c r="E78" s="119"/>
      <c r="F78" s="119"/>
      <c r="G78" s="119"/>
      <c r="H78" s="119"/>
      <c r="I78" s="120"/>
      <c r="J78" s="121">
        <f>ROUND($J$591,2)</f>
        <v>0</v>
      </c>
      <c r="K78" s="122"/>
    </row>
    <row r="79" spans="2:11" s="73" customFormat="1" ht="25.5" customHeight="1">
      <c r="B79" s="117"/>
      <c r="C79" s="118"/>
      <c r="D79" s="119" t="s">
        <v>233</v>
      </c>
      <c r="E79" s="119"/>
      <c r="F79" s="119"/>
      <c r="G79" s="119"/>
      <c r="H79" s="119"/>
      <c r="I79" s="120"/>
      <c r="J79" s="121">
        <f>ROUND($J$626,2)</f>
        <v>0</v>
      </c>
      <c r="K79" s="122"/>
    </row>
    <row r="80" spans="2:11" s="73" customFormat="1" ht="25.5" customHeight="1">
      <c r="B80" s="117"/>
      <c r="C80" s="118"/>
      <c r="D80" s="119" t="s">
        <v>234</v>
      </c>
      <c r="E80" s="119"/>
      <c r="F80" s="119"/>
      <c r="G80" s="119"/>
      <c r="H80" s="119"/>
      <c r="I80" s="120"/>
      <c r="J80" s="121">
        <f>ROUND($J$661,2)</f>
        <v>0</v>
      </c>
      <c r="K80" s="122"/>
    </row>
    <row r="81" spans="2:11" s="73" customFormat="1" ht="25.5" customHeight="1">
      <c r="B81" s="117"/>
      <c r="C81" s="118"/>
      <c r="D81" s="119" t="s">
        <v>235</v>
      </c>
      <c r="E81" s="119"/>
      <c r="F81" s="119"/>
      <c r="G81" s="119"/>
      <c r="H81" s="119"/>
      <c r="I81" s="120"/>
      <c r="J81" s="121">
        <f>ROUND($J$696,2)</f>
        <v>0</v>
      </c>
      <c r="K81" s="122"/>
    </row>
    <row r="82" spans="2:11" s="73" customFormat="1" ht="25.5" customHeight="1">
      <c r="B82" s="117"/>
      <c r="C82" s="118"/>
      <c r="D82" s="119" t="s">
        <v>236</v>
      </c>
      <c r="E82" s="119"/>
      <c r="F82" s="119"/>
      <c r="G82" s="119"/>
      <c r="H82" s="119"/>
      <c r="I82" s="120"/>
      <c r="J82" s="121">
        <f>ROUND($J$731,2)</f>
        <v>0</v>
      </c>
      <c r="K82" s="122"/>
    </row>
    <row r="83" spans="2:11" s="73" customFormat="1" ht="25.5" customHeight="1">
      <c r="B83" s="117"/>
      <c r="C83" s="118"/>
      <c r="D83" s="119" t="s">
        <v>237</v>
      </c>
      <c r="E83" s="119"/>
      <c r="F83" s="119"/>
      <c r="G83" s="119"/>
      <c r="H83" s="119"/>
      <c r="I83" s="120"/>
      <c r="J83" s="121">
        <f>ROUND($J$766,2)</f>
        <v>0</v>
      </c>
      <c r="K83" s="122"/>
    </row>
    <row r="84" spans="2:11" s="73" customFormat="1" ht="25.5" customHeight="1">
      <c r="B84" s="117"/>
      <c r="C84" s="118"/>
      <c r="D84" s="119" t="s">
        <v>238</v>
      </c>
      <c r="E84" s="119"/>
      <c r="F84" s="119"/>
      <c r="G84" s="119"/>
      <c r="H84" s="119"/>
      <c r="I84" s="120"/>
      <c r="J84" s="121">
        <f>ROUND($J$801,2)</f>
        <v>0</v>
      </c>
      <c r="K84" s="122"/>
    </row>
    <row r="85" spans="2:11" s="73" customFormat="1" ht="25.5" customHeight="1">
      <c r="B85" s="117"/>
      <c r="C85" s="118"/>
      <c r="D85" s="119" t="s">
        <v>239</v>
      </c>
      <c r="E85" s="119"/>
      <c r="F85" s="119"/>
      <c r="G85" s="119"/>
      <c r="H85" s="119"/>
      <c r="I85" s="120"/>
      <c r="J85" s="121">
        <f>ROUND($J$836,2)</f>
        <v>0</v>
      </c>
      <c r="K85" s="122"/>
    </row>
    <row r="86" spans="2:11" s="73" customFormat="1" ht="25.5" customHeight="1">
      <c r="B86" s="117"/>
      <c r="C86" s="118"/>
      <c r="D86" s="119" t="s">
        <v>240</v>
      </c>
      <c r="E86" s="119"/>
      <c r="F86" s="119"/>
      <c r="G86" s="119"/>
      <c r="H86" s="119"/>
      <c r="I86" s="120"/>
      <c r="J86" s="121">
        <f>ROUND($J$871,2)</f>
        <v>0</v>
      </c>
      <c r="K86" s="122"/>
    </row>
    <row r="87" spans="2:11" s="73" customFormat="1" ht="25.5" customHeight="1">
      <c r="B87" s="117"/>
      <c r="C87" s="118"/>
      <c r="D87" s="119" t="s">
        <v>241</v>
      </c>
      <c r="E87" s="119"/>
      <c r="F87" s="119"/>
      <c r="G87" s="119"/>
      <c r="H87" s="119"/>
      <c r="I87" s="120"/>
      <c r="J87" s="121">
        <f>ROUND($J$906,2)</f>
        <v>0</v>
      </c>
      <c r="K87" s="122"/>
    </row>
    <row r="88" spans="2:11" s="73" customFormat="1" ht="25.5" customHeight="1">
      <c r="B88" s="117"/>
      <c r="C88" s="118"/>
      <c r="D88" s="119" t="s">
        <v>242</v>
      </c>
      <c r="E88" s="119"/>
      <c r="F88" s="119"/>
      <c r="G88" s="119"/>
      <c r="H88" s="119"/>
      <c r="I88" s="120"/>
      <c r="J88" s="121">
        <f>ROUND($J$941,2)</f>
        <v>0</v>
      </c>
      <c r="K88" s="122"/>
    </row>
    <row r="89" spans="2:11" s="73" customFormat="1" ht="25.5" customHeight="1">
      <c r="B89" s="117"/>
      <c r="C89" s="118"/>
      <c r="D89" s="119" t="s">
        <v>243</v>
      </c>
      <c r="E89" s="119"/>
      <c r="F89" s="119"/>
      <c r="G89" s="119"/>
      <c r="H89" s="119"/>
      <c r="I89" s="120"/>
      <c r="J89" s="121">
        <f>ROUND($J$976,2)</f>
        <v>0</v>
      </c>
      <c r="K89" s="122"/>
    </row>
    <row r="90" spans="2:11" s="73" customFormat="1" ht="25.5" customHeight="1">
      <c r="B90" s="117"/>
      <c r="C90" s="118"/>
      <c r="D90" s="119" t="s">
        <v>244</v>
      </c>
      <c r="E90" s="119"/>
      <c r="F90" s="119"/>
      <c r="G90" s="119"/>
      <c r="H90" s="119"/>
      <c r="I90" s="120"/>
      <c r="J90" s="121">
        <f>ROUND($J$1011,2)</f>
        <v>0</v>
      </c>
      <c r="K90" s="122"/>
    </row>
    <row r="91" spans="2:11" s="73" customFormat="1" ht="25.5" customHeight="1">
      <c r="B91" s="117"/>
      <c r="C91" s="118"/>
      <c r="D91" s="119" t="s">
        <v>245</v>
      </c>
      <c r="E91" s="119"/>
      <c r="F91" s="119"/>
      <c r="G91" s="119"/>
      <c r="H91" s="119"/>
      <c r="I91" s="120"/>
      <c r="J91" s="121">
        <f>ROUND($J$1046,2)</f>
        <v>0</v>
      </c>
      <c r="K91" s="122"/>
    </row>
    <row r="92" spans="2:11" s="6" customFormat="1" ht="22.5" customHeight="1">
      <c r="B92" s="23"/>
      <c r="C92" s="24"/>
      <c r="D92" s="24"/>
      <c r="E92" s="24"/>
      <c r="F92" s="24"/>
      <c r="G92" s="24"/>
      <c r="H92" s="24"/>
      <c r="J92" s="24"/>
      <c r="K92" s="27"/>
    </row>
    <row r="93" spans="2:11" s="6" customFormat="1" ht="7.5" customHeight="1">
      <c r="B93" s="38"/>
      <c r="C93" s="39"/>
      <c r="D93" s="39"/>
      <c r="E93" s="39"/>
      <c r="F93" s="39"/>
      <c r="G93" s="39"/>
      <c r="H93" s="39"/>
      <c r="I93" s="110"/>
      <c r="J93" s="39"/>
      <c r="K93" s="40"/>
    </row>
    <row r="97" spans="2:12" s="6" customFormat="1" ht="7.5" customHeight="1">
      <c r="B97" s="41"/>
      <c r="C97" s="42"/>
      <c r="D97" s="42"/>
      <c r="E97" s="42"/>
      <c r="F97" s="42"/>
      <c r="G97" s="42"/>
      <c r="H97" s="42"/>
      <c r="I97" s="112"/>
      <c r="J97" s="42"/>
      <c r="K97" s="42"/>
      <c r="L97" s="43"/>
    </row>
    <row r="98" spans="2:12" s="6" customFormat="1" ht="37.5" customHeight="1">
      <c r="B98" s="23"/>
      <c r="C98" s="12" t="s">
        <v>246</v>
      </c>
      <c r="D98" s="24"/>
      <c r="E98" s="24"/>
      <c r="F98" s="24"/>
      <c r="G98" s="24"/>
      <c r="H98" s="24"/>
      <c r="J98" s="24"/>
      <c r="K98" s="24"/>
      <c r="L98" s="43"/>
    </row>
    <row r="99" spans="2:12" s="6" customFormat="1" ht="7.5" customHeight="1">
      <c r="B99" s="23"/>
      <c r="C99" s="24"/>
      <c r="D99" s="24"/>
      <c r="E99" s="24"/>
      <c r="F99" s="24"/>
      <c r="G99" s="24"/>
      <c r="H99" s="24"/>
      <c r="J99" s="24"/>
      <c r="K99" s="24"/>
      <c r="L99" s="43"/>
    </row>
    <row r="100" spans="2:12" s="6" customFormat="1" ht="15" customHeight="1">
      <c r="B100" s="23"/>
      <c r="C100" s="19" t="s">
        <v>134</v>
      </c>
      <c r="D100" s="24"/>
      <c r="E100" s="24"/>
      <c r="F100" s="24"/>
      <c r="G100" s="24"/>
      <c r="H100" s="24"/>
      <c r="J100" s="24"/>
      <c r="K100" s="24"/>
      <c r="L100" s="43"/>
    </row>
    <row r="101" spans="2:12" s="6" customFormat="1" ht="16.5" customHeight="1">
      <c r="B101" s="23"/>
      <c r="C101" s="24"/>
      <c r="D101" s="24"/>
      <c r="E101" s="304" t="str">
        <f>$E$7</f>
        <v>Magistrát města  Karlovy Vary , U Spořitelny 2</v>
      </c>
      <c r="F101" s="282"/>
      <c r="G101" s="282"/>
      <c r="H101" s="282"/>
      <c r="J101" s="24"/>
      <c r="K101" s="24"/>
      <c r="L101" s="43"/>
    </row>
    <row r="102" spans="2:12" ht="15.75" customHeight="1">
      <c r="B102" s="10"/>
      <c r="C102" s="19" t="s">
        <v>207</v>
      </c>
      <c r="D102" s="11"/>
      <c r="E102" s="11"/>
      <c r="F102" s="11"/>
      <c r="G102" s="11"/>
      <c r="H102" s="11"/>
      <c r="J102" s="11"/>
      <c r="K102" s="11"/>
      <c r="L102" s="128"/>
    </row>
    <row r="103" spans="2:12" s="6" customFormat="1" ht="16.5" customHeight="1">
      <c r="B103" s="23"/>
      <c r="C103" s="24"/>
      <c r="D103" s="24"/>
      <c r="E103" s="304" t="s">
        <v>208</v>
      </c>
      <c r="F103" s="282"/>
      <c r="G103" s="282"/>
      <c r="H103" s="282"/>
      <c r="J103" s="24"/>
      <c r="K103" s="24"/>
      <c r="L103" s="43"/>
    </row>
    <row r="104" spans="2:12" s="6" customFormat="1" ht="15" customHeight="1">
      <c r="B104" s="23"/>
      <c r="C104" s="19" t="s">
        <v>209</v>
      </c>
      <c r="D104" s="24"/>
      <c r="E104" s="24"/>
      <c r="F104" s="24"/>
      <c r="G104" s="24"/>
      <c r="H104" s="24"/>
      <c r="J104" s="24"/>
      <c r="K104" s="24"/>
      <c r="L104" s="43"/>
    </row>
    <row r="105" spans="2:12" s="6" customFormat="1" ht="19.5" customHeight="1">
      <c r="B105" s="23"/>
      <c r="C105" s="24"/>
      <c r="D105" s="24"/>
      <c r="E105" s="279" t="str">
        <f>$E$11</f>
        <v>2B - Slaboproudé rozvody</v>
      </c>
      <c r="F105" s="282"/>
      <c r="G105" s="282"/>
      <c r="H105" s="282"/>
      <c r="J105" s="24"/>
      <c r="K105" s="24"/>
      <c r="L105" s="43"/>
    </row>
    <row r="106" spans="2:12" s="6" customFormat="1" ht="7.5" customHeight="1">
      <c r="B106" s="23"/>
      <c r="C106" s="24"/>
      <c r="D106" s="24"/>
      <c r="E106" s="24"/>
      <c r="F106" s="24"/>
      <c r="G106" s="24"/>
      <c r="H106" s="24"/>
      <c r="J106" s="24"/>
      <c r="K106" s="24"/>
      <c r="L106" s="43"/>
    </row>
    <row r="107" spans="2:12" s="6" customFormat="1" ht="18.75" customHeight="1">
      <c r="B107" s="23"/>
      <c r="C107" s="19" t="s">
        <v>140</v>
      </c>
      <c r="D107" s="24"/>
      <c r="E107" s="24"/>
      <c r="F107" s="17" t="str">
        <f>$F$14</f>
        <v> </v>
      </c>
      <c r="G107" s="24"/>
      <c r="H107" s="24"/>
      <c r="I107" s="101" t="s">
        <v>142</v>
      </c>
      <c r="J107" s="52" t="str">
        <f>IF($J$14="","",$J$14)</f>
        <v>28.05.2014</v>
      </c>
      <c r="K107" s="24"/>
      <c r="L107" s="43"/>
    </row>
    <row r="108" spans="2:12" s="6" customFormat="1" ht="7.5" customHeight="1">
      <c r="B108" s="23"/>
      <c r="C108" s="24"/>
      <c r="D108" s="24"/>
      <c r="E108" s="24"/>
      <c r="F108" s="24"/>
      <c r="G108" s="24"/>
      <c r="H108" s="24"/>
      <c r="J108" s="24"/>
      <c r="K108" s="24"/>
      <c r="L108" s="43"/>
    </row>
    <row r="109" spans="2:12" s="6" customFormat="1" ht="15.75" customHeight="1">
      <c r="B109" s="23"/>
      <c r="C109" s="19" t="s">
        <v>146</v>
      </c>
      <c r="D109" s="24"/>
      <c r="E109" s="24"/>
      <c r="F109" s="17" t="str">
        <f>$E$17</f>
        <v>MM Karlovy Vary</v>
      </c>
      <c r="G109" s="24"/>
      <c r="H109" s="24"/>
      <c r="I109" s="101" t="s">
        <v>152</v>
      </c>
      <c r="J109" s="17" t="str">
        <f>$E$23</f>
        <v> </v>
      </c>
      <c r="K109" s="24"/>
      <c r="L109" s="43"/>
    </row>
    <row r="110" spans="2:12" s="6" customFormat="1" ht="15" customHeight="1">
      <c r="B110" s="23"/>
      <c r="C110" s="19" t="s">
        <v>150</v>
      </c>
      <c r="D110" s="24"/>
      <c r="E110" s="24"/>
      <c r="F110" s="17">
        <f>IF($E$20="","",$E$20)</f>
      </c>
      <c r="G110" s="24"/>
      <c r="H110" s="24"/>
      <c r="J110" s="24"/>
      <c r="K110" s="24"/>
      <c r="L110" s="43"/>
    </row>
    <row r="111" spans="2:12" s="6" customFormat="1" ht="11.25" customHeight="1">
      <c r="B111" s="23"/>
      <c r="C111" s="24"/>
      <c r="D111" s="24"/>
      <c r="E111" s="24"/>
      <c r="F111" s="24"/>
      <c r="G111" s="24"/>
      <c r="H111" s="24"/>
      <c r="J111" s="24"/>
      <c r="K111" s="24"/>
      <c r="L111" s="43"/>
    </row>
    <row r="112" spans="2:20" s="129" customFormat="1" ht="30" customHeight="1">
      <c r="B112" s="130"/>
      <c r="C112" s="131" t="s">
        <v>247</v>
      </c>
      <c r="D112" s="132" t="s">
        <v>175</v>
      </c>
      <c r="E112" s="132" t="s">
        <v>171</v>
      </c>
      <c r="F112" s="132" t="s">
        <v>248</v>
      </c>
      <c r="G112" s="132" t="s">
        <v>249</v>
      </c>
      <c r="H112" s="132" t="s">
        <v>250</v>
      </c>
      <c r="I112" s="133" t="s">
        <v>251</v>
      </c>
      <c r="J112" s="132" t="s">
        <v>252</v>
      </c>
      <c r="K112" s="134" t="s">
        <v>253</v>
      </c>
      <c r="L112" s="135"/>
      <c r="M112" s="59" t="s">
        <v>254</v>
      </c>
      <c r="N112" s="60" t="s">
        <v>160</v>
      </c>
      <c r="O112" s="60" t="s">
        <v>255</v>
      </c>
      <c r="P112" s="60" t="s">
        <v>256</v>
      </c>
      <c r="Q112" s="60" t="s">
        <v>257</v>
      </c>
      <c r="R112" s="60" t="s">
        <v>258</v>
      </c>
      <c r="S112" s="60" t="s">
        <v>259</v>
      </c>
      <c r="T112" s="61" t="s">
        <v>260</v>
      </c>
    </row>
    <row r="113" spans="2:63" s="6" customFormat="1" ht="30" customHeight="1">
      <c r="B113" s="23"/>
      <c r="C113" s="66" t="s">
        <v>214</v>
      </c>
      <c r="D113" s="24"/>
      <c r="E113" s="24"/>
      <c r="F113" s="24"/>
      <c r="G113" s="24"/>
      <c r="H113" s="24"/>
      <c r="J113" s="136">
        <f>$BK$113</f>
        <v>0</v>
      </c>
      <c r="K113" s="24"/>
      <c r="L113" s="43"/>
      <c r="M113" s="63"/>
      <c r="N113" s="64"/>
      <c r="O113" s="64"/>
      <c r="P113" s="137">
        <f>$P$114+$P$193+$P$271+$P$367+$P$392+$P$415+$P$434+$P$449+$P$484+$P$521+$P$556+$P$591+$P$626+$P$661+$P$696+$P$731+$P$766+$P$801+$P$836+$P$871+$P$906+$P$941+$P$976+$P$1011+$P$1046</f>
        <v>0</v>
      </c>
      <c r="Q113" s="64"/>
      <c r="R113" s="137">
        <f>$R$114+$R$193+$R$271+$R$367+$R$392+$R$415+$R$434+$R$449+$R$484+$R$521+$R$556+$R$591+$R$626+$R$661+$R$696+$R$731+$R$766+$R$801+$R$836+$R$871+$R$906+$R$941+$R$976+$R$1011+$R$1046</f>
        <v>0</v>
      </c>
      <c r="S113" s="64"/>
      <c r="T113" s="138">
        <f>$T$114+$T$193+$T$271+$T$367+$T$392+$T$415+$T$434+$T$449+$T$484+$T$521+$T$556+$T$591+$T$626+$T$661+$T$696+$T$731+$T$766+$T$801+$T$836+$T$871+$T$906+$T$941+$T$976+$T$1011+$T$1046</f>
        <v>0</v>
      </c>
      <c r="AT113" s="6" t="s">
        <v>189</v>
      </c>
      <c r="AU113" s="6" t="s">
        <v>215</v>
      </c>
      <c r="BK113" s="139">
        <f>$BK$114+$BK$193+$BK$271+$BK$367+$BK$392+$BK$415+$BK$434+$BK$449+$BK$484+$BK$521+$BK$556+$BK$591+$BK$626+$BK$661+$BK$696+$BK$731+$BK$766+$BK$801+$BK$836+$BK$871+$BK$906+$BK$941+$BK$976+$BK$1011+$BK$1046</f>
        <v>0</v>
      </c>
    </row>
    <row r="114" spans="2:63" s="140" customFormat="1" ht="37.5" customHeight="1">
      <c r="B114" s="141"/>
      <c r="C114" s="142"/>
      <c r="D114" s="142" t="s">
        <v>189</v>
      </c>
      <c r="E114" s="143" t="s">
        <v>261</v>
      </c>
      <c r="F114" s="143" t="s">
        <v>262</v>
      </c>
      <c r="G114" s="142"/>
      <c r="H114" s="142"/>
      <c r="J114" s="144">
        <f>$BK$114</f>
        <v>0</v>
      </c>
      <c r="K114" s="142"/>
      <c r="L114" s="145"/>
      <c r="M114" s="146"/>
      <c r="N114" s="142"/>
      <c r="O114" s="142"/>
      <c r="P114" s="147">
        <f>$P$115+SUM($P$116:$P$179)+$P$182</f>
        <v>0</v>
      </c>
      <c r="Q114" s="142"/>
      <c r="R114" s="147">
        <f>$R$115+SUM($R$116:$R$179)+$R$182</f>
        <v>0</v>
      </c>
      <c r="S114" s="142"/>
      <c r="T114" s="148">
        <f>$T$115+SUM($T$116:$T$179)+$T$182</f>
        <v>0</v>
      </c>
      <c r="AR114" s="149" t="s">
        <v>263</v>
      </c>
      <c r="AT114" s="149" t="s">
        <v>189</v>
      </c>
      <c r="AU114" s="149" t="s">
        <v>190</v>
      </c>
      <c r="AY114" s="149" t="s">
        <v>264</v>
      </c>
      <c r="BK114" s="150">
        <f>$BK$115+SUM($BK$116:$BK$179)+$BK$182</f>
        <v>0</v>
      </c>
    </row>
    <row r="115" spans="2:65" s="6" customFormat="1" ht="27" customHeight="1">
      <c r="B115" s="23"/>
      <c r="C115" s="151" t="s">
        <v>139</v>
      </c>
      <c r="D115" s="151" t="s">
        <v>265</v>
      </c>
      <c r="E115" s="152" t="s">
        <v>266</v>
      </c>
      <c r="F115" s="153" t="s">
        <v>267</v>
      </c>
      <c r="G115" s="154" t="s">
        <v>268</v>
      </c>
      <c r="H115" s="155">
        <v>1</v>
      </c>
      <c r="I115" s="156"/>
      <c r="J115" s="157">
        <f>ROUND($I$115*$H$115,2)</f>
        <v>0</v>
      </c>
      <c r="K115" s="153"/>
      <c r="L115" s="158"/>
      <c r="M115" s="159"/>
      <c r="N115" s="160" t="s">
        <v>161</v>
      </c>
      <c r="O115" s="24"/>
      <c r="P115" s="24"/>
      <c r="Q115" s="161">
        <v>0</v>
      </c>
      <c r="R115" s="161">
        <f>$Q$115*$H$115</f>
        <v>0</v>
      </c>
      <c r="S115" s="161">
        <v>0</v>
      </c>
      <c r="T115" s="162">
        <f>$S$115*$H$115</f>
        <v>0</v>
      </c>
      <c r="AR115" s="97" t="s">
        <v>269</v>
      </c>
      <c r="AT115" s="97" t="s">
        <v>265</v>
      </c>
      <c r="AU115" s="97" t="s">
        <v>139</v>
      </c>
      <c r="AY115" s="6" t="s">
        <v>264</v>
      </c>
      <c r="BE115" s="163">
        <f>IF($N$115="základní",$J$115,0)</f>
        <v>0</v>
      </c>
      <c r="BF115" s="163">
        <f>IF($N$115="snížená",$J$115,0)</f>
        <v>0</v>
      </c>
      <c r="BG115" s="163">
        <f>IF($N$115="zákl. přenesená",$J$115,0)</f>
        <v>0</v>
      </c>
      <c r="BH115" s="163">
        <f>IF($N$115="sníž. přenesená",$J$115,0)</f>
        <v>0</v>
      </c>
      <c r="BI115" s="163">
        <f>IF($N$115="nulová",$J$115,0)</f>
        <v>0</v>
      </c>
      <c r="BJ115" s="97" t="s">
        <v>139</v>
      </c>
      <c r="BK115" s="163">
        <f>ROUND($I$115*$H$115,2)</f>
        <v>0</v>
      </c>
      <c r="BL115" s="97" t="s">
        <v>270</v>
      </c>
      <c r="BM115" s="97" t="s">
        <v>271</v>
      </c>
    </row>
    <row r="116" spans="2:47" s="6" customFormat="1" ht="16.5" customHeight="1">
      <c r="B116" s="23"/>
      <c r="C116" s="24"/>
      <c r="D116" s="164" t="s">
        <v>272</v>
      </c>
      <c r="E116" s="24"/>
      <c r="F116" s="165" t="s">
        <v>267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272</v>
      </c>
      <c r="AU116" s="6" t="s">
        <v>139</v>
      </c>
    </row>
    <row r="117" spans="2:65" s="6" customFormat="1" ht="15.75" customHeight="1">
      <c r="B117" s="23"/>
      <c r="C117" s="151" t="s">
        <v>194</v>
      </c>
      <c r="D117" s="151" t="s">
        <v>265</v>
      </c>
      <c r="E117" s="152" t="s">
        <v>273</v>
      </c>
      <c r="F117" s="153" t="s">
        <v>274</v>
      </c>
      <c r="G117" s="154" t="s">
        <v>268</v>
      </c>
      <c r="H117" s="155">
        <v>1</v>
      </c>
      <c r="I117" s="156"/>
      <c r="J117" s="157">
        <f>ROUND($I$117*$H$117,2)</f>
        <v>0</v>
      </c>
      <c r="K117" s="153"/>
      <c r="L117" s="158"/>
      <c r="M117" s="159"/>
      <c r="N117" s="160" t="s">
        <v>161</v>
      </c>
      <c r="O117" s="24"/>
      <c r="P117" s="24"/>
      <c r="Q117" s="161">
        <v>0</v>
      </c>
      <c r="R117" s="161">
        <f>$Q$117*$H$117</f>
        <v>0</v>
      </c>
      <c r="S117" s="161">
        <v>0</v>
      </c>
      <c r="T117" s="162">
        <f>$S$117*$H$117</f>
        <v>0</v>
      </c>
      <c r="AR117" s="97" t="s">
        <v>269</v>
      </c>
      <c r="AT117" s="97" t="s">
        <v>265</v>
      </c>
      <c r="AU117" s="97" t="s">
        <v>139</v>
      </c>
      <c r="AY117" s="6" t="s">
        <v>264</v>
      </c>
      <c r="BE117" s="163">
        <f>IF($N$117="základní",$J$117,0)</f>
        <v>0</v>
      </c>
      <c r="BF117" s="163">
        <f>IF($N$117="snížená",$J$117,0)</f>
        <v>0</v>
      </c>
      <c r="BG117" s="163">
        <f>IF($N$117="zákl. přenesená",$J$117,0)</f>
        <v>0</v>
      </c>
      <c r="BH117" s="163">
        <f>IF($N$117="sníž. přenesená",$J$117,0)</f>
        <v>0</v>
      </c>
      <c r="BI117" s="163">
        <f>IF($N$117="nulová",$J$117,0)</f>
        <v>0</v>
      </c>
      <c r="BJ117" s="97" t="s">
        <v>139</v>
      </c>
      <c r="BK117" s="163">
        <f>ROUND($I$117*$H$117,2)</f>
        <v>0</v>
      </c>
      <c r="BL117" s="97" t="s">
        <v>270</v>
      </c>
      <c r="BM117" s="97" t="s">
        <v>275</v>
      </c>
    </row>
    <row r="118" spans="2:47" s="6" customFormat="1" ht="16.5" customHeight="1">
      <c r="B118" s="23"/>
      <c r="C118" s="24"/>
      <c r="D118" s="164" t="s">
        <v>272</v>
      </c>
      <c r="E118" s="24"/>
      <c r="F118" s="165" t="s">
        <v>274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272</v>
      </c>
      <c r="AU118" s="6" t="s">
        <v>139</v>
      </c>
    </row>
    <row r="119" spans="2:65" s="6" customFormat="1" ht="15.75" customHeight="1">
      <c r="B119" s="23"/>
      <c r="C119" s="151" t="s">
        <v>263</v>
      </c>
      <c r="D119" s="151" t="s">
        <v>265</v>
      </c>
      <c r="E119" s="152" t="s">
        <v>276</v>
      </c>
      <c r="F119" s="153" t="s">
        <v>277</v>
      </c>
      <c r="G119" s="154" t="s">
        <v>268</v>
      </c>
      <c r="H119" s="155">
        <v>2</v>
      </c>
      <c r="I119" s="156"/>
      <c r="J119" s="157">
        <f>ROUND($I$119*$H$119,2)</f>
        <v>0</v>
      </c>
      <c r="K119" s="153"/>
      <c r="L119" s="158"/>
      <c r="M119" s="159"/>
      <c r="N119" s="160" t="s">
        <v>161</v>
      </c>
      <c r="O119" s="24"/>
      <c r="P119" s="24"/>
      <c r="Q119" s="161">
        <v>0</v>
      </c>
      <c r="R119" s="161">
        <f>$Q$119*$H$119</f>
        <v>0</v>
      </c>
      <c r="S119" s="161">
        <v>0</v>
      </c>
      <c r="T119" s="162">
        <f>$S$119*$H$119</f>
        <v>0</v>
      </c>
      <c r="AR119" s="97" t="s">
        <v>269</v>
      </c>
      <c r="AT119" s="97" t="s">
        <v>265</v>
      </c>
      <c r="AU119" s="97" t="s">
        <v>139</v>
      </c>
      <c r="AY119" s="6" t="s">
        <v>264</v>
      </c>
      <c r="BE119" s="163">
        <f>IF($N$119="základní",$J$119,0)</f>
        <v>0</v>
      </c>
      <c r="BF119" s="163">
        <f>IF($N$119="snížená",$J$119,0)</f>
        <v>0</v>
      </c>
      <c r="BG119" s="163">
        <f>IF($N$119="zákl. přenesená",$J$119,0)</f>
        <v>0</v>
      </c>
      <c r="BH119" s="163">
        <f>IF($N$119="sníž. přenesená",$J$119,0)</f>
        <v>0</v>
      </c>
      <c r="BI119" s="163">
        <f>IF($N$119="nulová",$J$119,0)</f>
        <v>0</v>
      </c>
      <c r="BJ119" s="97" t="s">
        <v>139</v>
      </c>
      <c r="BK119" s="163">
        <f>ROUND($I$119*$H$119,2)</f>
        <v>0</v>
      </c>
      <c r="BL119" s="97" t="s">
        <v>270</v>
      </c>
      <c r="BM119" s="97" t="s">
        <v>278</v>
      </c>
    </row>
    <row r="120" spans="2:47" s="6" customFormat="1" ht="16.5" customHeight="1">
      <c r="B120" s="23"/>
      <c r="C120" s="24"/>
      <c r="D120" s="164" t="s">
        <v>272</v>
      </c>
      <c r="E120" s="24"/>
      <c r="F120" s="165" t="s">
        <v>277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272</v>
      </c>
      <c r="AU120" s="6" t="s">
        <v>139</v>
      </c>
    </row>
    <row r="121" spans="2:65" s="6" customFormat="1" ht="15.75" customHeight="1">
      <c r="B121" s="23"/>
      <c r="C121" s="151" t="s">
        <v>279</v>
      </c>
      <c r="D121" s="151" t="s">
        <v>265</v>
      </c>
      <c r="E121" s="152" t="s">
        <v>280</v>
      </c>
      <c r="F121" s="153" t="s">
        <v>281</v>
      </c>
      <c r="G121" s="154" t="s">
        <v>268</v>
      </c>
      <c r="H121" s="155">
        <v>6</v>
      </c>
      <c r="I121" s="156"/>
      <c r="J121" s="157">
        <f>ROUND($I$121*$H$121,2)</f>
        <v>0</v>
      </c>
      <c r="K121" s="153"/>
      <c r="L121" s="158"/>
      <c r="M121" s="159"/>
      <c r="N121" s="160" t="s">
        <v>161</v>
      </c>
      <c r="O121" s="24"/>
      <c r="P121" s="24"/>
      <c r="Q121" s="161">
        <v>0</v>
      </c>
      <c r="R121" s="161">
        <f>$Q$121*$H$121</f>
        <v>0</v>
      </c>
      <c r="S121" s="161">
        <v>0</v>
      </c>
      <c r="T121" s="162">
        <f>$S$121*$H$121</f>
        <v>0</v>
      </c>
      <c r="AR121" s="97" t="s">
        <v>269</v>
      </c>
      <c r="AT121" s="97" t="s">
        <v>265</v>
      </c>
      <c r="AU121" s="97" t="s">
        <v>139</v>
      </c>
      <c r="AY121" s="6" t="s">
        <v>264</v>
      </c>
      <c r="BE121" s="163">
        <f>IF($N$121="základní",$J$121,0)</f>
        <v>0</v>
      </c>
      <c r="BF121" s="163">
        <f>IF($N$121="snížená",$J$121,0)</f>
        <v>0</v>
      </c>
      <c r="BG121" s="163">
        <f>IF($N$121="zákl. přenesená",$J$121,0)</f>
        <v>0</v>
      </c>
      <c r="BH121" s="163">
        <f>IF($N$121="sníž. přenesená",$J$121,0)</f>
        <v>0</v>
      </c>
      <c r="BI121" s="163">
        <f>IF($N$121="nulová",$J$121,0)</f>
        <v>0</v>
      </c>
      <c r="BJ121" s="97" t="s">
        <v>139</v>
      </c>
      <c r="BK121" s="163">
        <f>ROUND($I$121*$H$121,2)</f>
        <v>0</v>
      </c>
      <c r="BL121" s="97" t="s">
        <v>270</v>
      </c>
      <c r="BM121" s="97" t="s">
        <v>282</v>
      </c>
    </row>
    <row r="122" spans="2:47" s="6" customFormat="1" ht="16.5" customHeight="1">
      <c r="B122" s="23"/>
      <c r="C122" s="24"/>
      <c r="D122" s="164" t="s">
        <v>272</v>
      </c>
      <c r="E122" s="24"/>
      <c r="F122" s="165" t="s">
        <v>281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272</v>
      </c>
      <c r="AU122" s="6" t="s">
        <v>139</v>
      </c>
    </row>
    <row r="123" spans="2:65" s="6" customFormat="1" ht="15.75" customHeight="1">
      <c r="B123" s="23"/>
      <c r="C123" s="151" t="s">
        <v>283</v>
      </c>
      <c r="D123" s="151" t="s">
        <v>265</v>
      </c>
      <c r="E123" s="152" t="s">
        <v>284</v>
      </c>
      <c r="F123" s="153" t="s">
        <v>285</v>
      </c>
      <c r="G123" s="154" t="s">
        <v>268</v>
      </c>
      <c r="H123" s="155">
        <v>4</v>
      </c>
      <c r="I123" s="156"/>
      <c r="J123" s="157">
        <f>ROUND($I$123*$H$123,2)</f>
        <v>0</v>
      </c>
      <c r="K123" s="153"/>
      <c r="L123" s="158"/>
      <c r="M123" s="159"/>
      <c r="N123" s="160" t="s">
        <v>161</v>
      </c>
      <c r="O123" s="24"/>
      <c r="P123" s="24"/>
      <c r="Q123" s="161">
        <v>0</v>
      </c>
      <c r="R123" s="161">
        <f>$Q$123*$H$123</f>
        <v>0</v>
      </c>
      <c r="S123" s="161">
        <v>0</v>
      </c>
      <c r="T123" s="162">
        <f>$S$123*$H$123</f>
        <v>0</v>
      </c>
      <c r="AR123" s="97" t="s">
        <v>269</v>
      </c>
      <c r="AT123" s="97" t="s">
        <v>265</v>
      </c>
      <c r="AU123" s="97" t="s">
        <v>139</v>
      </c>
      <c r="AY123" s="6" t="s">
        <v>264</v>
      </c>
      <c r="BE123" s="163">
        <f>IF($N$123="základní",$J$123,0)</f>
        <v>0</v>
      </c>
      <c r="BF123" s="163">
        <f>IF($N$123="snížená",$J$123,0)</f>
        <v>0</v>
      </c>
      <c r="BG123" s="163">
        <f>IF($N$123="zákl. přenesená",$J$123,0)</f>
        <v>0</v>
      </c>
      <c r="BH123" s="163">
        <f>IF($N$123="sníž. přenesená",$J$123,0)</f>
        <v>0</v>
      </c>
      <c r="BI123" s="163">
        <f>IF($N$123="nulová",$J$123,0)</f>
        <v>0</v>
      </c>
      <c r="BJ123" s="97" t="s">
        <v>139</v>
      </c>
      <c r="BK123" s="163">
        <f>ROUND($I$123*$H$123,2)</f>
        <v>0</v>
      </c>
      <c r="BL123" s="97" t="s">
        <v>270</v>
      </c>
      <c r="BM123" s="97" t="s">
        <v>286</v>
      </c>
    </row>
    <row r="124" spans="2:47" s="6" customFormat="1" ht="16.5" customHeight="1">
      <c r="B124" s="23"/>
      <c r="C124" s="24"/>
      <c r="D124" s="164" t="s">
        <v>272</v>
      </c>
      <c r="E124" s="24"/>
      <c r="F124" s="165" t="s">
        <v>285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272</v>
      </c>
      <c r="AU124" s="6" t="s">
        <v>139</v>
      </c>
    </row>
    <row r="125" spans="2:65" s="6" customFormat="1" ht="15.75" customHeight="1">
      <c r="B125" s="23"/>
      <c r="C125" s="151" t="s">
        <v>287</v>
      </c>
      <c r="D125" s="151" t="s">
        <v>265</v>
      </c>
      <c r="E125" s="152" t="s">
        <v>288</v>
      </c>
      <c r="F125" s="153" t="s">
        <v>289</v>
      </c>
      <c r="G125" s="154" t="s">
        <v>268</v>
      </c>
      <c r="H125" s="155">
        <v>4</v>
      </c>
      <c r="I125" s="156"/>
      <c r="J125" s="157">
        <f>ROUND($I$125*$H$125,2)</f>
        <v>0</v>
      </c>
      <c r="K125" s="153"/>
      <c r="L125" s="158"/>
      <c r="M125" s="159"/>
      <c r="N125" s="160" t="s">
        <v>161</v>
      </c>
      <c r="O125" s="24"/>
      <c r="P125" s="24"/>
      <c r="Q125" s="161">
        <v>0</v>
      </c>
      <c r="R125" s="161">
        <f>$Q$125*$H$125</f>
        <v>0</v>
      </c>
      <c r="S125" s="161">
        <v>0</v>
      </c>
      <c r="T125" s="162">
        <f>$S$125*$H$125</f>
        <v>0</v>
      </c>
      <c r="AR125" s="97" t="s">
        <v>269</v>
      </c>
      <c r="AT125" s="97" t="s">
        <v>265</v>
      </c>
      <c r="AU125" s="97" t="s">
        <v>139</v>
      </c>
      <c r="AY125" s="6" t="s">
        <v>264</v>
      </c>
      <c r="BE125" s="163">
        <f>IF($N$125="základní",$J$125,0)</f>
        <v>0</v>
      </c>
      <c r="BF125" s="163">
        <f>IF($N$125="snížená",$J$125,0)</f>
        <v>0</v>
      </c>
      <c r="BG125" s="163">
        <f>IF($N$125="zákl. přenesená",$J$125,0)</f>
        <v>0</v>
      </c>
      <c r="BH125" s="163">
        <f>IF($N$125="sníž. přenesená",$J$125,0)</f>
        <v>0</v>
      </c>
      <c r="BI125" s="163">
        <f>IF($N$125="nulová",$J$125,0)</f>
        <v>0</v>
      </c>
      <c r="BJ125" s="97" t="s">
        <v>139</v>
      </c>
      <c r="BK125" s="163">
        <f>ROUND($I$125*$H$125,2)</f>
        <v>0</v>
      </c>
      <c r="BL125" s="97" t="s">
        <v>270</v>
      </c>
      <c r="BM125" s="97" t="s">
        <v>290</v>
      </c>
    </row>
    <row r="126" spans="2:47" s="6" customFormat="1" ht="16.5" customHeight="1">
      <c r="B126" s="23"/>
      <c r="C126" s="24"/>
      <c r="D126" s="164" t="s">
        <v>272</v>
      </c>
      <c r="E126" s="24"/>
      <c r="F126" s="165" t="s">
        <v>289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272</v>
      </c>
      <c r="AU126" s="6" t="s">
        <v>139</v>
      </c>
    </row>
    <row r="127" spans="2:65" s="6" customFormat="1" ht="15.75" customHeight="1">
      <c r="B127" s="23"/>
      <c r="C127" s="151" t="s">
        <v>291</v>
      </c>
      <c r="D127" s="151" t="s">
        <v>265</v>
      </c>
      <c r="E127" s="152" t="s">
        <v>292</v>
      </c>
      <c r="F127" s="153" t="s">
        <v>293</v>
      </c>
      <c r="G127" s="154" t="s">
        <v>268</v>
      </c>
      <c r="H127" s="155">
        <v>4</v>
      </c>
      <c r="I127" s="156"/>
      <c r="J127" s="157">
        <f>ROUND($I$127*$H$127,2)</f>
        <v>0</v>
      </c>
      <c r="K127" s="153"/>
      <c r="L127" s="158"/>
      <c r="M127" s="159"/>
      <c r="N127" s="160" t="s">
        <v>161</v>
      </c>
      <c r="O127" s="24"/>
      <c r="P127" s="24"/>
      <c r="Q127" s="161">
        <v>0</v>
      </c>
      <c r="R127" s="161">
        <f>$Q$127*$H$127</f>
        <v>0</v>
      </c>
      <c r="S127" s="161">
        <v>0</v>
      </c>
      <c r="T127" s="162">
        <f>$S$127*$H$127</f>
        <v>0</v>
      </c>
      <c r="AR127" s="97" t="s">
        <v>269</v>
      </c>
      <c r="AT127" s="97" t="s">
        <v>265</v>
      </c>
      <c r="AU127" s="97" t="s">
        <v>139</v>
      </c>
      <c r="AY127" s="6" t="s">
        <v>264</v>
      </c>
      <c r="BE127" s="163">
        <f>IF($N$127="základní",$J$127,0)</f>
        <v>0</v>
      </c>
      <c r="BF127" s="163">
        <f>IF($N$127="snížená",$J$127,0)</f>
        <v>0</v>
      </c>
      <c r="BG127" s="163">
        <f>IF($N$127="zákl. přenesená",$J$127,0)</f>
        <v>0</v>
      </c>
      <c r="BH127" s="163">
        <f>IF($N$127="sníž. přenesená",$J$127,0)</f>
        <v>0</v>
      </c>
      <c r="BI127" s="163">
        <f>IF($N$127="nulová",$J$127,0)</f>
        <v>0</v>
      </c>
      <c r="BJ127" s="97" t="s">
        <v>139</v>
      </c>
      <c r="BK127" s="163">
        <f>ROUND($I$127*$H$127,2)</f>
        <v>0</v>
      </c>
      <c r="BL127" s="97" t="s">
        <v>270</v>
      </c>
      <c r="BM127" s="97" t="s">
        <v>294</v>
      </c>
    </row>
    <row r="128" spans="2:47" s="6" customFormat="1" ht="16.5" customHeight="1">
      <c r="B128" s="23"/>
      <c r="C128" s="24"/>
      <c r="D128" s="164" t="s">
        <v>272</v>
      </c>
      <c r="E128" s="24"/>
      <c r="F128" s="165" t="s">
        <v>293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272</v>
      </c>
      <c r="AU128" s="6" t="s">
        <v>139</v>
      </c>
    </row>
    <row r="129" spans="2:65" s="6" customFormat="1" ht="15.75" customHeight="1">
      <c r="B129" s="23"/>
      <c r="C129" s="151" t="s">
        <v>295</v>
      </c>
      <c r="D129" s="151" t="s">
        <v>265</v>
      </c>
      <c r="E129" s="152" t="s">
        <v>296</v>
      </c>
      <c r="F129" s="153" t="s">
        <v>297</v>
      </c>
      <c r="G129" s="154" t="s">
        <v>268</v>
      </c>
      <c r="H129" s="155">
        <v>8</v>
      </c>
      <c r="I129" s="156"/>
      <c r="J129" s="157">
        <f>ROUND($I$129*$H$129,2)</f>
        <v>0</v>
      </c>
      <c r="K129" s="153"/>
      <c r="L129" s="158"/>
      <c r="M129" s="159"/>
      <c r="N129" s="160" t="s">
        <v>161</v>
      </c>
      <c r="O129" s="24"/>
      <c r="P129" s="24"/>
      <c r="Q129" s="161">
        <v>0</v>
      </c>
      <c r="R129" s="161">
        <f>$Q$129*$H$129</f>
        <v>0</v>
      </c>
      <c r="S129" s="161">
        <v>0</v>
      </c>
      <c r="T129" s="162">
        <f>$S$129*$H$129</f>
        <v>0</v>
      </c>
      <c r="AR129" s="97" t="s">
        <v>269</v>
      </c>
      <c r="AT129" s="97" t="s">
        <v>265</v>
      </c>
      <c r="AU129" s="97" t="s">
        <v>139</v>
      </c>
      <c r="AY129" s="6" t="s">
        <v>264</v>
      </c>
      <c r="BE129" s="163">
        <f>IF($N$129="základní",$J$129,0)</f>
        <v>0</v>
      </c>
      <c r="BF129" s="163">
        <f>IF($N$129="snížená",$J$129,0)</f>
        <v>0</v>
      </c>
      <c r="BG129" s="163">
        <f>IF($N$129="zákl. přenesená",$J$129,0)</f>
        <v>0</v>
      </c>
      <c r="BH129" s="163">
        <f>IF($N$129="sníž. přenesená",$J$129,0)</f>
        <v>0</v>
      </c>
      <c r="BI129" s="163">
        <f>IF($N$129="nulová",$J$129,0)</f>
        <v>0</v>
      </c>
      <c r="BJ129" s="97" t="s">
        <v>139</v>
      </c>
      <c r="BK129" s="163">
        <f>ROUND($I$129*$H$129,2)</f>
        <v>0</v>
      </c>
      <c r="BL129" s="97" t="s">
        <v>270</v>
      </c>
      <c r="BM129" s="97" t="s">
        <v>298</v>
      </c>
    </row>
    <row r="130" spans="2:47" s="6" customFormat="1" ht="16.5" customHeight="1">
      <c r="B130" s="23"/>
      <c r="C130" s="24"/>
      <c r="D130" s="164" t="s">
        <v>272</v>
      </c>
      <c r="E130" s="24"/>
      <c r="F130" s="165" t="s">
        <v>297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272</v>
      </c>
      <c r="AU130" s="6" t="s">
        <v>139</v>
      </c>
    </row>
    <row r="131" spans="2:65" s="6" customFormat="1" ht="15.75" customHeight="1">
      <c r="B131" s="23"/>
      <c r="C131" s="151" t="s">
        <v>299</v>
      </c>
      <c r="D131" s="151" t="s">
        <v>265</v>
      </c>
      <c r="E131" s="152" t="s">
        <v>300</v>
      </c>
      <c r="F131" s="153" t="s">
        <v>301</v>
      </c>
      <c r="G131" s="154" t="s">
        <v>268</v>
      </c>
      <c r="H131" s="155">
        <v>4</v>
      </c>
      <c r="I131" s="156"/>
      <c r="J131" s="157">
        <f>ROUND($I$131*$H$131,2)</f>
        <v>0</v>
      </c>
      <c r="K131" s="153"/>
      <c r="L131" s="158"/>
      <c r="M131" s="159"/>
      <c r="N131" s="160" t="s">
        <v>161</v>
      </c>
      <c r="O131" s="24"/>
      <c r="P131" s="24"/>
      <c r="Q131" s="161">
        <v>0</v>
      </c>
      <c r="R131" s="161">
        <f>$Q$131*$H$131</f>
        <v>0</v>
      </c>
      <c r="S131" s="161">
        <v>0</v>
      </c>
      <c r="T131" s="162">
        <f>$S$131*$H$131</f>
        <v>0</v>
      </c>
      <c r="AR131" s="97" t="s">
        <v>269</v>
      </c>
      <c r="AT131" s="97" t="s">
        <v>265</v>
      </c>
      <c r="AU131" s="97" t="s">
        <v>139</v>
      </c>
      <c r="AY131" s="6" t="s">
        <v>264</v>
      </c>
      <c r="BE131" s="163">
        <f>IF($N$131="základní",$J$131,0)</f>
        <v>0</v>
      </c>
      <c r="BF131" s="163">
        <f>IF($N$131="snížená",$J$131,0)</f>
        <v>0</v>
      </c>
      <c r="BG131" s="163">
        <f>IF($N$131="zákl. přenesená",$J$131,0)</f>
        <v>0</v>
      </c>
      <c r="BH131" s="163">
        <f>IF($N$131="sníž. přenesená",$J$131,0)</f>
        <v>0</v>
      </c>
      <c r="BI131" s="163">
        <f>IF($N$131="nulová",$J$131,0)</f>
        <v>0</v>
      </c>
      <c r="BJ131" s="97" t="s">
        <v>139</v>
      </c>
      <c r="BK131" s="163">
        <f>ROUND($I$131*$H$131,2)</f>
        <v>0</v>
      </c>
      <c r="BL131" s="97" t="s">
        <v>270</v>
      </c>
      <c r="BM131" s="97" t="s">
        <v>302</v>
      </c>
    </row>
    <row r="132" spans="2:47" s="6" customFormat="1" ht="16.5" customHeight="1">
      <c r="B132" s="23"/>
      <c r="C132" s="24"/>
      <c r="D132" s="164" t="s">
        <v>272</v>
      </c>
      <c r="E132" s="24"/>
      <c r="F132" s="165" t="s">
        <v>301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272</v>
      </c>
      <c r="AU132" s="6" t="s">
        <v>139</v>
      </c>
    </row>
    <row r="133" spans="2:65" s="6" customFormat="1" ht="15.75" customHeight="1">
      <c r="B133" s="23"/>
      <c r="C133" s="151" t="s">
        <v>144</v>
      </c>
      <c r="D133" s="151" t="s">
        <v>265</v>
      </c>
      <c r="E133" s="152" t="s">
        <v>303</v>
      </c>
      <c r="F133" s="153" t="s">
        <v>304</v>
      </c>
      <c r="G133" s="154" t="s">
        <v>268</v>
      </c>
      <c r="H133" s="155">
        <v>2</v>
      </c>
      <c r="I133" s="156"/>
      <c r="J133" s="157">
        <f>ROUND($I$133*$H$133,2)</f>
        <v>0</v>
      </c>
      <c r="K133" s="153"/>
      <c r="L133" s="158"/>
      <c r="M133" s="159"/>
      <c r="N133" s="160" t="s">
        <v>161</v>
      </c>
      <c r="O133" s="24"/>
      <c r="P133" s="24"/>
      <c r="Q133" s="161">
        <v>0</v>
      </c>
      <c r="R133" s="161">
        <f>$Q$133*$H$133</f>
        <v>0</v>
      </c>
      <c r="S133" s="161">
        <v>0</v>
      </c>
      <c r="T133" s="162">
        <f>$S$133*$H$133</f>
        <v>0</v>
      </c>
      <c r="AR133" s="97" t="s">
        <v>269</v>
      </c>
      <c r="AT133" s="97" t="s">
        <v>265</v>
      </c>
      <c r="AU133" s="97" t="s">
        <v>139</v>
      </c>
      <c r="AY133" s="6" t="s">
        <v>264</v>
      </c>
      <c r="BE133" s="163">
        <f>IF($N$133="základní",$J$133,0)</f>
        <v>0</v>
      </c>
      <c r="BF133" s="163">
        <f>IF($N$133="snížená",$J$133,0)</f>
        <v>0</v>
      </c>
      <c r="BG133" s="163">
        <f>IF($N$133="zákl. přenesená",$J$133,0)</f>
        <v>0</v>
      </c>
      <c r="BH133" s="163">
        <f>IF($N$133="sníž. přenesená",$J$133,0)</f>
        <v>0</v>
      </c>
      <c r="BI133" s="163">
        <f>IF($N$133="nulová",$J$133,0)</f>
        <v>0</v>
      </c>
      <c r="BJ133" s="97" t="s">
        <v>139</v>
      </c>
      <c r="BK133" s="163">
        <f>ROUND($I$133*$H$133,2)</f>
        <v>0</v>
      </c>
      <c r="BL133" s="97" t="s">
        <v>270</v>
      </c>
      <c r="BM133" s="97" t="s">
        <v>305</v>
      </c>
    </row>
    <row r="134" spans="2:47" s="6" customFormat="1" ht="16.5" customHeight="1">
      <c r="B134" s="23"/>
      <c r="C134" s="24"/>
      <c r="D134" s="164" t="s">
        <v>272</v>
      </c>
      <c r="E134" s="24"/>
      <c r="F134" s="165" t="s">
        <v>304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272</v>
      </c>
      <c r="AU134" s="6" t="s">
        <v>139</v>
      </c>
    </row>
    <row r="135" spans="2:65" s="6" customFormat="1" ht="27" customHeight="1">
      <c r="B135" s="23"/>
      <c r="C135" s="151" t="s">
        <v>306</v>
      </c>
      <c r="D135" s="151" t="s">
        <v>265</v>
      </c>
      <c r="E135" s="152" t="s">
        <v>307</v>
      </c>
      <c r="F135" s="153" t="s">
        <v>308</v>
      </c>
      <c r="G135" s="154" t="s">
        <v>268</v>
      </c>
      <c r="H135" s="155">
        <v>1</v>
      </c>
      <c r="I135" s="156"/>
      <c r="J135" s="157">
        <f>ROUND($I$135*$H$135,2)</f>
        <v>0</v>
      </c>
      <c r="K135" s="153"/>
      <c r="L135" s="158"/>
      <c r="M135" s="159"/>
      <c r="N135" s="160" t="s">
        <v>161</v>
      </c>
      <c r="O135" s="24"/>
      <c r="P135" s="24"/>
      <c r="Q135" s="161">
        <v>0</v>
      </c>
      <c r="R135" s="161">
        <f>$Q$135*$H$135</f>
        <v>0</v>
      </c>
      <c r="S135" s="161">
        <v>0</v>
      </c>
      <c r="T135" s="162">
        <f>$S$135*$H$135</f>
        <v>0</v>
      </c>
      <c r="AR135" s="97" t="s">
        <v>269</v>
      </c>
      <c r="AT135" s="97" t="s">
        <v>265</v>
      </c>
      <c r="AU135" s="97" t="s">
        <v>139</v>
      </c>
      <c r="AY135" s="6" t="s">
        <v>264</v>
      </c>
      <c r="BE135" s="163">
        <f>IF($N$135="základní",$J$135,0)</f>
        <v>0</v>
      </c>
      <c r="BF135" s="163">
        <f>IF($N$135="snížená",$J$135,0)</f>
        <v>0</v>
      </c>
      <c r="BG135" s="163">
        <f>IF($N$135="zákl. přenesená",$J$135,0)</f>
        <v>0</v>
      </c>
      <c r="BH135" s="163">
        <f>IF($N$135="sníž. přenesená",$J$135,0)</f>
        <v>0</v>
      </c>
      <c r="BI135" s="163">
        <f>IF($N$135="nulová",$J$135,0)</f>
        <v>0</v>
      </c>
      <c r="BJ135" s="97" t="s">
        <v>139</v>
      </c>
      <c r="BK135" s="163">
        <f>ROUND($I$135*$H$135,2)</f>
        <v>0</v>
      </c>
      <c r="BL135" s="97" t="s">
        <v>270</v>
      </c>
      <c r="BM135" s="97" t="s">
        <v>309</v>
      </c>
    </row>
    <row r="136" spans="2:47" s="6" customFormat="1" ht="16.5" customHeight="1">
      <c r="B136" s="23"/>
      <c r="C136" s="24"/>
      <c r="D136" s="164" t="s">
        <v>272</v>
      </c>
      <c r="E136" s="24"/>
      <c r="F136" s="165" t="s">
        <v>308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272</v>
      </c>
      <c r="AU136" s="6" t="s">
        <v>139</v>
      </c>
    </row>
    <row r="137" spans="2:65" s="6" customFormat="1" ht="27" customHeight="1">
      <c r="B137" s="23"/>
      <c r="C137" s="151" t="s">
        <v>310</v>
      </c>
      <c r="D137" s="151" t="s">
        <v>265</v>
      </c>
      <c r="E137" s="152" t="s">
        <v>311</v>
      </c>
      <c r="F137" s="153" t="s">
        <v>312</v>
      </c>
      <c r="G137" s="154" t="s">
        <v>268</v>
      </c>
      <c r="H137" s="155">
        <v>2</v>
      </c>
      <c r="I137" s="156"/>
      <c r="J137" s="157">
        <f>ROUND($I$137*$H$137,2)</f>
        <v>0</v>
      </c>
      <c r="K137" s="153"/>
      <c r="L137" s="158"/>
      <c r="M137" s="159"/>
      <c r="N137" s="160" t="s">
        <v>161</v>
      </c>
      <c r="O137" s="24"/>
      <c r="P137" s="24"/>
      <c r="Q137" s="161">
        <v>0</v>
      </c>
      <c r="R137" s="161">
        <f>$Q$137*$H$137</f>
        <v>0</v>
      </c>
      <c r="S137" s="161">
        <v>0</v>
      </c>
      <c r="T137" s="162">
        <f>$S$137*$H$137</f>
        <v>0</v>
      </c>
      <c r="AR137" s="97" t="s">
        <v>269</v>
      </c>
      <c r="AT137" s="97" t="s">
        <v>265</v>
      </c>
      <c r="AU137" s="97" t="s">
        <v>139</v>
      </c>
      <c r="AY137" s="6" t="s">
        <v>264</v>
      </c>
      <c r="BE137" s="163">
        <f>IF($N$137="základní",$J$137,0)</f>
        <v>0</v>
      </c>
      <c r="BF137" s="163">
        <f>IF($N$137="snížená",$J$137,0)</f>
        <v>0</v>
      </c>
      <c r="BG137" s="163">
        <f>IF($N$137="zákl. přenesená",$J$137,0)</f>
        <v>0</v>
      </c>
      <c r="BH137" s="163">
        <f>IF($N$137="sníž. přenesená",$J$137,0)</f>
        <v>0</v>
      </c>
      <c r="BI137" s="163">
        <f>IF($N$137="nulová",$J$137,0)</f>
        <v>0</v>
      </c>
      <c r="BJ137" s="97" t="s">
        <v>139</v>
      </c>
      <c r="BK137" s="163">
        <f>ROUND($I$137*$H$137,2)</f>
        <v>0</v>
      </c>
      <c r="BL137" s="97" t="s">
        <v>270</v>
      </c>
      <c r="BM137" s="97" t="s">
        <v>313</v>
      </c>
    </row>
    <row r="138" spans="2:47" s="6" customFormat="1" ht="27" customHeight="1">
      <c r="B138" s="23"/>
      <c r="C138" s="24"/>
      <c r="D138" s="164" t="s">
        <v>272</v>
      </c>
      <c r="E138" s="24"/>
      <c r="F138" s="165" t="s">
        <v>312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272</v>
      </c>
      <c r="AU138" s="6" t="s">
        <v>139</v>
      </c>
    </row>
    <row r="139" spans="2:65" s="6" customFormat="1" ht="15.75" customHeight="1">
      <c r="B139" s="23"/>
      <c r="C139" s="151" t="s">
        <v>314</v>
      </c>
      <c r="D139" s="151" t="s">
        <v>265</v>
      </c>
      <c r="E139" s="152" t="s">
        <v>315</v>
      </c>
      <c r="F139" s="153" t="s">
        <v>316</v>
      </c>
      <c r="G139" s="154" t="s">
        <v>268</v>
      </c>
      <c r="H139" s="155">
        <v>1</v>
      </c>
      <c r="I139" s="156"/>
      <c r="J139" s="157">
        <f>ROUND($I$139*$H$139,2)</f>
        <v>0</v>
      </c>
      <c r="K139" s="153"/>
      <c r="L139" s="158"/>
      <c r="M139" s="159"/>
      <c r="N139" s="160" t="s">
        <v>161</v>
      </c>
      <c r="O139" s="24"/>
      <c r="P139" s="24"/>
      <c r="Q139" s="161">
        <v>0</v>
      </c>
      <c r="R139" s="161">
        <f>$Q$139*$H$139</f>
        <v>0</v>
      </c>
      <c r="S139" s="161">
        <v>0</v>
      </c>
      <c r="T139" s="162">
        <f>$S$139*$H$139</f>
        <v>0</v>
      </c>
      <c r="AR139" s="97" t="s">
        <v>269</v>
      </c>
      <c r="AT139" s="97" t="s">
        <v>265</v>
      </c>
      <c r="AU139" s="97" t="s">
        <v>139</v>
      </c>
      <c r="AY139" s="6" t="s">
        <v>264</v>
      </c>
      <c r="BE139" s="163">
        <f>IF($N$139="základní",$J$139,0)</f>
        <v>0</v>
      </c>
      <c r="BF139" s="163">
        <f>IF($N$139="snížená",$J$139,0)</f>
        <v>0</v>
      </c>
      <c r="BG139" s="163">
        <f>IF($N$139="zákl. přenesená",$J$139,0)</f>
        <v>0</v>
      </c>
      <c r="BH139" s="163">
        <f>IF($N$139="sníž. přenesená",$J$139,0)</f>
        <v>0</v>
      </c>
      <c r="BI139" s="163">
        <f>IF($N$139="nulová",$J$139,0)</f>
        <v>0</v>
      </c>
      <c r="BJ139" s="97" t="s">
        <v>139</v>
      </c>
      <c r="BK139" s="163">
        <f>ROUND($I$139*$H$139,2)</f>
        <v>0</v>
      </c>
      <c r="BL139" s="97" t="s">
        <v>270</v>
      </c>
      <c r="BM139" s="97" t="s">
        <v>317</v>
      </c>
    </row>
    <row r="140" spans="2:47" s="6" customFormat="1" ht="16.5" customHeight="1">
      <c r="B140" s="23"/>
      <c r="C140" s="24"/>
      <c r="D140" s="164" t="s">
        <v>272</v>
      </c>
      <c r="E140" s="24"/>
      <c r="F140" s="165" t="s">
        <v>316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272</v>
      </c>
      <c r="AU140" s="6" t="s">
        <v>139</v>
      </c>
    </row>
    <row r="141" spans="2:65" s="6" customFormat="1" ht="15.75" customHeight="1">
      <c r="B141" s="23"/>
      <c r="C141" s="151" t="s">
        <v>318</v>
      </c>
      <c r="D141" s="151" t="s">
        <v>265</v>
      </c>
      <c r="E141" s="152" t="s">
        <v>319</v>
      </c>
      <c r="F141" s="153" t="s">
        <v>320</v>
      </c>
      <c r="G141" s="154" t="s">
        <v>268</v>
      </c>
      <c r="H141" s="155">
        <v>4</v>
      </c>
      <c r="I141" s="156"/>
      <c r="J141" s="157">
        <f>ROUND($I$141*$H$141,2)</f>
        <v>0</v>
      </c>
      <c r="K141" s="153"/>
      <c r="L141" s="158"/>
      <c r="M141" s="159"/>
      <c r="N141" s="160" t="s">
        <v>161</v>
      </c>
      <c r="O141" s="24"/>
      <c r="P141" s="24"/>
      <c r="Q141" s="161">
        <v>0</v>
      </c>
      <c r="R141" s="161">
        <f>$Q$141*$H$141</f>
        <v>0</v>
      </c>
      <c r="S141" s="161">
        <v>0</v>
      </c>
      <c r="T141" s="162">
        <f>$S$141*$H$141</f>
        <v>0</v>
      </c>
      <c r="AR141" s="97" t="s">
        <v>269</v>
      </c>
      <c r="AT141" s="97" t="s">
        <v>265</v>
      </c>
      <c r="AU141" s="97" t="s">
        <v>139</v>
      </c>
      <c r="AY141" s="6" t="s">
        <v>264</v>
      </c>
      <c r="BE141" s="163">
        <f>IF($N$141="základní",$J$141,0)</f>
        <v>0</v>
      </c>
      <c r="BF141" s="163">
        <f>IF($N$141="snížená",$J$141,0)</f>
        <v>0</v>
      </c>
      <c r="BG141" s="163">
        <f>IF($N$141="zákl. přenesená",$J$141,0)</f>
        <v>0</v>
      </c>
      <c r="BH141" s="163">
        <f>IF($N$141="sníž. přenesená",$J$141,0)</f>
        <v>0</v>
      </c>
      <c r="BI141" s="163">
        <f>IF($N$141="nulová",$J$141,0)</f>
        <v>0</v>
      </c>
      <c r="BJ141" s="97" t="s">
        <v>139</v>
      </c>
      <c r="BK141" s="163">
        <f>ROUND($I$141*$H$141,2)</f>
        <v>0</v>
      </c>
      <c r="BL141" s="97" t="s">
        <v>270</v>
      </c>
      <c r="BM141" s="97" t="s">
        <v>321</v>
      </c>
    </row>
    <row r="142" spans="2:47" s="6" customFormat="1" ht="16.5" customHeight="1">
      <c r="B142" s="23"/>
      <c r="C142" s="24"/>
      <c r="D142" s="164" t="s">
        <v>272</v>
      </c>
      <c r="E142" s="24"/>
      <c r="F142" s="165" t="s">
        <v>320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272</v>
      </c>
      <c r="AU142" s="6" t="s">
        <v>139</v>
      </c>
    </row>
    <row r="143" spans="2:65" s="6" customFormat="1" ht="15.75" customHeight="1">
      <c r="B143" s="23"/>
      <c r="C143" s="151" t="s">
        <v>126</v>
      </c>
      <c r="D143" s="151" t="s">
        <v>265</v>
      </c>
      <c r="E143" s="152" t="s">
        <v>322</v>
      </c>
      <c r="F143" s="153" t="s">
        <v>323</v>
      </c>
      <c r="G143" s="154" t="s">
        <v>268</v>
      </c>
      <c r="H143" s="155">
        <v>5</v>
      </c>
      <c r="I143" s="156"/>
      <c r="J143" s="157">
        <f>ROUND($I$143*$H$143,2)</f>
        <v>0</v>
      </c>
      <c r="K143" s="153"/>
      <c r="L143" s="158"/>
      <c r="M143" s="159"/>
      <c r="N143" s="160" t="s">
        <v>161</v>
      </c>
      <c r="O143" s="24"/>
      <c r="P143" s="24"/>
      <c r="Q143" s="161">
        <v>0</v>
      </c>
      <c r="R143" s="161">
        <f>$Q$143*$H$143</f>
        <v>0</v>
      </c>
      <c r="S143" s="161">
        <v>0</v>
      </c>
      <c r="T143" s="162">
        <f>$S$143*$H$143</f>
        <v>0</v>
      </c>
      <c r="AR143" s="97" t="s">
        <v>269</v>
      </c>
      <c r="AT143" s="97" t="s">
        <v>265</v>
      </c>
      <c r="AU143" s="97" t="s">
        <v>139</v>
      </c>
      <c r="AY143" s="6" t="s">
        <v>264</v>
      </c>
      <c r="BE143" s="163">
        <f>IF($N$143="základní",$J$143,0)</f>
        <v>0</v>
      </c>
      <c r="BF143" s="163">
        <f>IF($N$143="snížená",$J$143,0)</f>
        <v>0</v>
      </c>
      <c r="BG143" s="163">
        <f>IF($N$143="zákl. přenesená",$J$143,0)</f>
        <v>0</v>
      </c>
      <c r="BH143" s="163">
        <f>IF($N$143="sníž. přenesená",$J$143,0)</f>
        <v>0</v>
      </c>
      <c r="BI143" s="163">
        <f>IF($N$143="nulová",$J$143,0)</f>
        <v>0</v>
      </c>
      <c r="BJ143" s="97" t="s">
        <v>139</v>
      </c>
      <c r="BK143" s="163">
        <f>ROUND($I$143*$H$143,2)</f>
        <v>0</v>
      </c>
      <c r="BL143" s="97" t="s">
        <v>270</v>
      </c>
      <c r="BM143" s="97" t="s">
        <v>324</v>
      </c>
    </row>
    <row r="144" spans="2:47" s="6" customFormat="1" ht="16.5" customHeight="1">
      <c r="B144" s="23"/>
      <c r="C144" s="24"/>
      <c r="D144" s="164" t="s">
        <v>272</v>
      </c>
      <c r="E144" s="24"/>
      <c r="F144" s="165" t="s">
        <v>323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272</v>
      </c>
      <c r="AU144" s="6" t="s">
        <v>139</v>
      </c>
    </row>
    <row r="145" spans="2:65" s="6" customFormat="1" ht="15.75" customHeight="1">
      <c r="B145" s="23"/>
      <c r="C145" s="151" t="s">
        <v>325</v>
      </c>
      <c r="D145" s="151" t="s">
        <v>265</v>
      </c>
      <c r="E145" s="152" t="s">
        <v>326</v>
      </c>
      <c r="F145" s="153" t="s">
        <v>327</v>
      </c>
      <c r="G145" s="154" t="s">
        <v>268</v>
      </c>
      <c r="H145" s="155">
        <v>1</v>
      </c>
      <c r="I145" s="156"/>
      <c r="J145" s="157">
        <f>ROUND($I$145*$H$145,2)</f>
        <v>0</v>
      </c>
      <c r="K145" s="153"/>
      <c r="L145" s="158"/>
      <c r="M145" s="159"/>
      <c r="N145" s="160" t="s">
        <v>161</v>
      </c>
      <c r="O145" s="24"/>
      <c r="P145" s="24"/>
      <c r="Q145" s="161">
        <v>0</v>
      </c>
      <c r="R145" s="161">
        <f>$Q$145*$H$145</f>
        <v>0</v>
      </c>
      <c r="S145" s="161">
        <v>0</v>
      </c>
      <c r="T145" s="162">
        <f>$S$145*$H$145</f>
        <v>0</v>
      </c>
      <c r="AR145" s="97" t="s">
        <v>269</v>
      </c>
      <c r="AT145" s="97" t="s">
        <v>265</v>
      </c>
      <c r="AU145" s="97" t="s">
        <v>139</v>
      </c>
      <c r="AY145" s="6" t="s">
        <v>264</v>
      </c>
      <c r="BE145" s="163">
        <f>IF($N$145="základní",$J$145,0)</f>
        <v>0</v>
      </c>
      <c r="BF145" s="163">
        <f>IF($N$145="snížená",$J$145,0)</f>
        <v>0</v>
      </c>
      <c r="BG145" s="163">
        <f>IF($N$145="zákl. přenesená",$J$145,0)</f>
        <v>0</v>
      </c>
      <c r="BH145" s="163">
        <f>IF($N$145="sníž. přenesená",$J$145,0)</f>
        <v>0</v>
      </c>
      <c r="BI145" s="163">
        <f>IF($N$145="nulová",$J$145,0)</f>
        <v>0</v>
      </c>
      <c r="BJ145" s="97" t="s">
        <v>139</v>
      </c>
      <c r="BK145" s="163">
        <f>ROUND($I$145*$H$145,2)</f>
        <v>0</v>
      </c>
      <c r="BL145" s="97" t="s">
        <v>270</v>
      </c>
      <c r="BM145" s="97" t="s">
        <v>328</v>
      </c>
    </row>
    <row r="146" spans="2:47" s="6" customFormat="1" ht="16.5" customHeight="1">
      <c r="B146" s="23"/>
      <c r="C146" s="24"/>
      <c r="D146" s="164" t="s">
        <v>272</v>
      </c>
      <c r="E146" s="24"/>
      <c r="F146" s="165" t="s">
        <v>327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272</v>
      </c>
      <c r="AU146" s="6" t="s">
        <v>139</v>
      </c>
    </row>
    <row r="147" spans="2:65" s="6" customFormat="1" ht="39" customHeight="1">
      <c r="B147" s="23"/>
      <c r="C147" s="151" t="s">
        <v>329</v>
      </c>
      <c r="D147" s="151" t="s">
        <v>265</v>
      </c>
      <c r="E147" s="152" t="s">
        <v>330</v>
      </c>
      <c r="F147" s="153" t="s">
        <v>331</v>
      </c>
      <c r="G147" s="154" t="s">
        <v>268</v>
      </c>
      <c r="H147" s="155">
        <v>2</v>
      </c>
      <c r="I147" s="156"/>
      <c r="J147" s="157">
        <f>ROUND($I$147*$H$147,2)</f>
        <v>0</v>
      </c>
      <c r="K147" s="153"/>
      <c r="L147" s="158"/>
      <c r="M147" s="159"/>
      <c r="N147" s="160" t="s">
        <v>161</v>
      </c>
      <c r="O147" s="24"/>
      <c r="P147" s="24"/>
      <c r="Q147" s="161">
        <v>0</v>
      </c>
      <c r="R147" s="161">
        <f>$Q$147*$H$147</f>
        <v>0</v>
      </c>
      <c r="S147" s="161">
        <v>0</v>
      </c>
      <c r="T147" s="162">
        <f>$S$147*$H$147</f>
        <v>0</v>
      </c>
      <c r="AR147" s="97" t="s">
        <v>269</v>
      </c>
      <c r="AT147" s="97" t="s">
        <v>265</v>
      </c>
      <c r="AU147" s="97" t="s">
        <v>139</v>
      </c>
      <c r="AY147" s="6" t="s">
        <v>264</v>
      </c>
      <c r="BE147" s="163">
        <f>IF($N$147="základní",$J$147,0)</f>
        <v>0</v>
      </c>
      <c r="BF147" s="163">
        <f>IF($N$147="snížená",$J$147,0)</f>
        <v>0</v>
      </c>
      <c r="BG147" s="163">
        <f>IF($N$147="zákl. přenesená",$J$147,0)</f>
        <v>0</v>
      </c>
      <c r="BH147" s="163">
        <f>IF($N$147="sníž. přenesená",$J$147,0)</f>
        <v>0</v>
      </c>
      <c r="BI147" s="163">
        <f>IF($N$147="nulová",$J$147,0)</f>
        <v>0</v>
      </c>
      <c r="BJ147" s="97" t="s">
        <v>139</v>
      </c>
      <c r="BK147" s="163">
        <f>ROUND($I$147*$H$147,2)</f>
        <v>0</v>
      </c>
      <c r="BL147" s="97" t="s">
        <v>270</v>
      </c>
      <c r="BM147" s="97" t="s">
        <v>332</v>
      </c>
    </row>
    <row r="148" spans="2:47" s="6" customFormat="1" ht="50.25" customHeight="1">
      <c r="B148" s="23"/>
      <c r="C148" s="24"/>
      <c r="D148" s="164" t="s">
        <v>272</v>
      </c>
      <c r="E148" s="24"/>
      <c r="F148" s="165" t="s">
        <v>333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272</v>
      </c>
      <c r="AU148" s="6" t="s">
        <v>139</v>
      </c>
    </row>
    <row r="149" spans="2:65" s="6" customFormat="1" ht="39" customHeight="1">
      <c r="B149" s="23"/>
      <c r="C149" s="151" t="s">
        <v>334</v>
      </c>
      <c r="D149" s="151" t="s">
        <v>265</v>
      </c>
      <c r="E149" s="152" t="s">
        <v>335</v>
      </c>
      <c r="F149" s="153" t="s">
        <v>336</v>
      </c>
      <c r="G149" s="154" t="s">
        <v>268</v>
      </c>
      <c r="H149" s="155">
        <v>10</v>
      </c>
      <c r="I149" s="156"/>
      <c r="J149" s="157">
        <f>ROUND($I$149*$H$149,2)</f>
        <v>0</v>
      </c>
      <c r="K149" s="153"/>
      <c r="L149" s="158"/>
      <c r="M149" s="159"/>
      <c r="N149" s="160" t="s">
        <v>161</v>
      </c>
      <c r="O149" s="24"/>
      <c r="P149" s="24"/>
      <c r="Q149" s="161">
        <v>0</v>
      </c>
      <c r="R149" s="161">
        <f>$Q$149*$H$149</f>
        <v>0</v>
      </c>
      <c r="S149" s="161">
        <v>0</v>
      </c>
      <c r="T149" s="162">
        <f>$S$149*$H$149</f>
        <v>0</v>
      </c>
      <c r="AR149" s="97" t="s">
        <v>269</v>
      </c>
      <c r="AT149" s="97" t="s">
        <v>265</v>
      </c>
      <c r="AU149" s="97" t="s">
        <v>139</v>
      </c>
      <c r="AY149" s="6" t="s">
        <v>264</v>
      </c>
      <c r="BE149" s="163">
        <f>IF($N$149="základní",$J$149,0)</f>
        <v>0</v>
      </c>
      <c r="BF149" s="163">
        <f>IF($N$149="snížená",$J$149,0)</f>
        <v>0</v>
      </c>
      <c r="BG149" s="163">
        <f>IF($N$149="zákl. přenesená",$J$149,0)</f>
        <v>0</v>
      </c>
      <c r="BH149" s="163">
        <f>IF($N$149="sníž. přenesená",$J$149,0)</f>
        <v>0</v>
      </c>
      <c r="BI149" s="163">
        <f>IF($N$149="nulová",$J$149,0)</f>
        <v>0</v>
      </c>
      <c r="BJ149" s="97" t="s">
        <v>139</v>
      </c>
      <c r="BK149" s="163">
        <f>ROUND($I$149*$H$149,2)</f>
        <v>0</v>
      </c>
      <c r="BL149" s="97" t="s">
        <v>270</v>
      </c>
      <c r="BM149" s="97" t="s">
        <v>337</v>
      </c>
    </row>
    <row r="150" spans="2:47" s="6" customFormat="1" ht="144.75" customHeight="1">
      <c r="B150" s="23"/>
      <c r="C150" s="24"/>
      <c r="D150" s="164" t="s">
        <v>272</v>
      </c>
      <c r="E150" s="24"/>
      <c r="F150" s="165" t="s">
        <v>338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272</v>
      </c>
      <c r="AU150" s="6" t="s">
        <v>139</v>
      </c>
    </row>
    <row r="151" spans="2:65" s="6" customFormat="1" ht="27" customHeight="1">
      <c r="B151" s="23"/>
      <c r="C151" s="151" t="s">
        <v>339</v>
      </c>
      <c r="D151" s="151" t="s">
        <v>265</v>
      </c>
      <c r="E151" s="152" t="s">
        <v>340</v>
      </c>
      <c r="F151" s="153" t="s">
        <v>341</v>
      </c>
      <c r="G151" s="154" t="s">
        <v>268</v>
      </c>
      <c r="H151" s="155">
        <v>20</v>
      </c>
      <c r="I151" s="156"/>
      <c r="J151" s="157">
        <f>ROUND($I$151*$H$151,2)</f>
        <v>0</v>
      </c>
      <c r="K151" s="153"/>
      <c r="L151" s="158"/>
      <c r="M151" s="159"/>
      <c r="N151" s="160" t="s">
        <v>161</v>
      </c>
      <c r="O151" s="24"/>
      <c r="P151" s="24"/>
      <c r="Q151" s="161">
        <v>0</v>
      </c>
      <c r="R151" s="161">
        <f>$Q$151*$H$151</f>
        <v>0</v>
      </c>
      <c r="S151" s="161">
        <v>0</v>
      </c>
      <c r="T151" s="162">
        <f>$S$151*$H$151</f>
        <v>0</v>
      </c>
      <c r="AR151" s="97" t="s">
        <v>269</v>
      </c>
      <c r="AT151" s="97" t="s">
        <v>265</v>
      </c>
      <c r="AU151" s="97" t="s">
        <v>139</v>
      </c>
      <c r="AY151" s="6" t="s">
        <v>264</v>
      </c>
      <c r="BE151" s="163">
        <f>IF($N$151="základní",$J$151,0)</f>
        <v>0</v>
      </c>
      <c r="BF151" s="163">
        <f>IF($N$151="snížená",$J$151,0)</f>
        <v>0</v>
      </c>
      <c r="BG151" s="163">
        <f>IF($N$151="zákl. přenesená",$J$151,0)</f>
        <v>0</v>
      </c>
      <c r="BH151" s="163">
        <f>IF($N$151="sníž. přenesená",$J$151,0)</f>
        <v>0</v>
      </c>
      <c r="BI151" s="163">
        <f>IF($N$151="nulová",$J$151,0)</f>
        <v>0</v>
      </c>
      <c r="BJ151" s="97" t="s">
        <v>139</v>
      </c>
      <c r="BK151" s="163">
        <f>ROUND($I$151*$H$151,2)</f>
        <v>0</v>
      </c>
      <c r="BL151" s="97" t="s">
        <v>270</v>
      </c>
      <c r="BM151" s="97" t="s">
        <v>342</v>
      </c>
    </row>
    <row r="152" spans="2:47" s="6" customFormat="1" ht="27" customHeight="1">
      <c r="B152" s="23"/>
      <c r="C152" s="24"/>
      <c r="D152" s="164" t="s">
        <v>272</v>
      </c>
      <c r="E152" s="24"/>
      <c r="F152" s="165" t="s">
        <v>341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272</v>
      </c>
      <c r="AU152" s="6" t="s">
        <v>139</v>
      </c>
    </row>
    <row r="153" spans="2:65" s="6" customFormat="1" ht="15.75" customHeight="1">
      <c r="B153" s="23"/>
      <c r="C153" s="151" t="s">
        <v>343</v>
      </c>
      <c r="D153" s="151" t="s">
        <v>265</v>
      </c>
      <c r="E153" s="152" t="s">
        <v>344</v>
      </c>
      <c r="F153" s="153" t="s">
        <v>345</v>
      </c>
      <c r="G153" s="154" t="s">
        <v>268</v>
      </c>
      <c r="H153" s="155">
        <v>1</v>
      </c>
      <c r="I153" s="156"/>
      <c r="J153" s="157">
        <f>ROUND($I$153*$H$153,2)</f>
        <v>0</v>
      </c>
      <c r="K153" s="153"/>
      <c r="L153" s="158"/>
      <c r="M153" s="159"/>
      <c r="N153" s="160" t="s">
        <v>161</v>
      </c>
      <c r="O153" s="24"/>
      <c r="P153" s="24"/>
      <c r="Q153" s="161">
        <v>0</v>
      </c>
      <c r="R153" s="161">
        <f>$Q$153*$H$153</f>
        <v>0</v>
      </c>
      <c r="S153" s="161">
        <v>0</v>
      </c>
      <c r="T153" s="162">
        <f>$S$153*$H$153</f>
        <v>0</v>
      </c>
      <c r="AR153" s="97" t="s">
        <v>269</v>
      </c>
      <c r="AT153" s="97" t="s">
        <v>265</v>
      </c>
      <c r="AU153" s="97" t="s">
        <v>139</v>
      </c>
      <c r="AY153" s="6" t="s">
        <v>264</v>
      </c>
      <c r="BE153" s="163">
        <f>IF($N$153="základní",$J$153,0)</f>
        <v>0</v>
      </c>
      <c r="BF153" s="163">
        <f>IF($N$153="snížená",$J$153,0)</f>
        <v>0</v>
      </c>
      <c r="BG153" s="163">
        <f>IF($N$153="zákl. přenesená",$J$153,0)</f>
        <v>0</v>
      </c>
      <c r="BH153" s="163">
        <f>IF($N$153="sníž. přenesená",$J$153,0)</f>
        <v>0</v>
      </c>
      <c r="BI153" s="163">
        <f>IF($N$153="nulová",$J$153,0)</f>
        <v>0</v>
      </c>
      <c r="BJ153" s="97" t="s">
        <v>139</v>
      </c>
      <c r="BK153" s="163">
        <f>ROUND($I$153*$H$153,2)</f>
        <v>0</v>
      </c>
      <c r="BL153" s="97" t="s">
        <v>270</v>
      </c>
      <c r="BM153" s="97" t="s">
        <v>346</v>
      </c>
    </row>
    <row r="154" spans="2:47" s="6" customFormat="1" ht="16.5" customHeight="1">
      <c r="B154" s="23"/>
      <c r="C154" s="24"/>
      <c r="D154" s="164" t="s">
        <v>272</v>
      </c>
      <c r="E154" s="24"/>
      <c r="F154" s="165" t="s">
        <v>345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272</v>
      </c>
      <c r="AU154" s="6" t="s">
        <v>139</v>
      </c>
    </row>
    <row r="155" spans="2:65" s="6" customFormat="1" ht="15.75" customHeight="1">
      <c r="B155" s="23"/>
      <c r="C155" s="151" t="s">
        <v>125</v>
      </c>
      <c r="D155" s="151" t="s">
        <v>265</v>
      </c>
      <c r="E155" s="152" t="s">
        <v>347</v>
      </c>
      <c r="F155" s="153" t="s">
        <v>348</v>
      </c>
      <c r="G155" s="154" t="s">
        <v>268</v>
      </c>
      <c r="H155" s="155">
        <v>1</v>
      </c>
      <c r="I155" s="156"/>
      <c r="J155" s="157">
        <f>ROUND($I$155*$H$155,2)</f>
        <v>0</v>
      </c>
      <c r="K155" s="153"/>
      <c r="L155" s="158"/>
      <c r="M155" s="159"/>
      <c r="N155" s="160" t="s">
        <v>161</v>
      </c>
      <c r="O155" s="24"/>
      <c r="P155" s="24"/>
      <c r="Q155" s="161">
        <v>0</v>
      </c>
      <c r="R155" s="161">
        <f>$Q$155*$H$155</f>
        <v>0</v>
      </c>
      <c r="S155" s="161">
        <v>0</v>
      </c>
      <c r="T155" s="162">
        <f>$S$155*$H$155</f>
        <v>0</v>
      </c>
      <c r="AR155" s="97" t="s">
        <v>269</v>
      </c>
      <c r="AT155" s="97" t="s">
        <v>265</v>
      </c>
      <c r="AU155" s="97" t="s">
        <v>139</v>
      </c>
      <c r="AY155" s="6" t="s">
        <v>264</v>
      </c>
      <c r="BE155" s="163">
        <f>IF($N$155="základní",$J$155,0)</f>
        <v>0</v>
      </c>
      <c r="BF155" s="163">
        <f>IF($N$155="snížená",$J$155,0)</f>
        <v>0</v>
      </c>
      <c r="BG155" s="163">
        <f>IF($N$155="zákl. přenesená",$J$155,0)</f>
        <v>0</v>
      </c>
      <c r="BH155" s="163">
        <f>IF($N$155="sníž. přenesená",$J$155,0)</f>
        <v>0</v>
      </c>
      <c r="BI155" s="163">
        <f>IF($N$155="nulová",$J$155,0)</f>
        <v>0</v>
      </c>
      <c r="BJ155" s="97" t="s">
        <v>139</v>
      </c>
      <c r="BK155" s="163">
        <f>ROUND($I$155*$H$155,2)</f>
        <v>0</v>
      </c>
      <c r="BL155" s="97" t="s">
        <v>270</v>
      </c>
      <c r="BM155" s="97" t="s">
        <v>349</v>
      </c>
    </row>
    <row r="156" spans="2:47" s="6" customFormat="1" ht="16.5" customHeight="1">
      <c r="B156" s="23"/>
      <c r="C156" s="24"/>
      <c r="D156" s="164" t="s">
        <v>272</v>
      </c>
      <c r="E156" s="24"/>
      <c r="F156" s="165" t="s">
        <v>348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272</v>
      </c>
      <c r="AU156" s="6" t="s">
        <v>139</v>
      </c>
    </row>
    <row r="157" spans="2:65" s="6" customFormat="1" ht="15.75" customHeight="1">
      <c r="B157" s="23"/>
      <c r="C157" s="151" t="s">
        <v>350</v>
      </c>
      <c r="D157" s="151" t="s">
        <v>265</v>
      </c>
      <c r="E157" s="152" t="s">
        <v>351</v>
      </c>
      <c r="F157" s="153" t="s">
        <v>352</v>
      </c>
      <c r="G157" s="154" t="s">
        <v>268</v>
      </c>
      <c r="H157" s="155">
        <v>160</v>
      </c>
      <c r="I157" s="156"/>
      <c r="J157" s="157">
        <f>ROUND($I$157*$H$157,2)</f>
        <v>0</v>
      </c>
      <c r="K157" s="153"/>
      <c r="L157" s="158"/>
      <c r="M157" s="159"/>
      <c r="N157" s="160" t="s">
        <v>161</v>
      </c>
      <c r="O157" s="24"/>
      <c r="P157" s="24"/>
      <c r="Q157" s="161">
        <v>0</v>
      </c>
      <c r="R157" s="161">
        <f>$Q$157*$H$157</f>
        <v>0</v>
      </c>
      <c r="S157" s="161">
        <v>0</v>
      </c>
      <c r="T157" s="162">
        <f>$S$157*$H$157</f>
        <v>0</v>
      </c>
      <c r="AR157" s="97" t="s">
        <v>269</v>
      </c>
      <c r="AT157" s="97" t="s">
        <v>265</v>
      </c>
      <c r="AU157" s="97" t="s">
        <v>139</v>
      </c>
      <c r="AY157" s="6" t="s">
        <v>264</v>
      </c>
      <c r="BE157" s="163">
        <f>IF($N$157="základní",$J$157,0)</f>
        <v>0</v>
      </c>
      <c r="BF157" s="163">
        <f>IF($N$157="snížená",$J$157,0)</f>
        <v>0</v>
      </c>
      <c r="BG157" s="163">
        <f>IF($N$157="zákl. přenesená",$J$157,0)</f>
        <v>0</v>
      </c>
      <c r="BH157" s="163">
        <f>IF($N$157="sníž. přenesená",$J$157,0)</f>
        <v>0</v>
      </c>
      <c r="BI157" s="163">
        <f>IF($N$157="nulová",$J$157,0)</f>
        <v>0</v>
      </c>
      <c r="BJ157" s="97" t="s">
        <v>139</v>
      </c>
      <c r="BK157" s="163">
        <f>ROUND($I$157*$H$157,2)</f>
        <v>0</v>
      </c>
      <c r="BL157" s="97" t="s">
        <v>270</v>
      </c>
      <c r="BM157" s="97" t="s">
        <v>353</v>
      </c>
    </row>
    <row r="158" spans="2:47" s="6" customFormat="1" ht="16.5" customHeight="1">
      <c r="B158" s="23"/>
      <c r="C158" s="24"/>
      <c r="D158" s="164" t="s">
        <v>272</v>
      </c>
      <c r="E158" s="24"/>
      <c r="F158" s="165" t="s">
        <v>352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272</v>
      </c>
      <c r="AU158" s="6" t="s">
        <v>139</v>
      </c>
    </row>
    <row r="159" spans="2:65" s="6" customFormat="1" ht="15.75" customHeight="1">
      <c r="B159" s="23"/>
      <c r="C159" s="151" t="s">
        <v>354</v>
      </c>
      <c r="D159" s="151" t="s">
        <v>265</v>
      </c>
      <c r="E159" s="152" t="s">
        <v>355</v>
      </c>
      <c r="F159" s="153" t="s">
        <v>356</v>
      </c>
      <c r="G159" s="154" t="s">
        <v>268</v>
      </c>
      <c r="H159" s="155">
        <v>80</v>
      </c>
      <c r="I159" s="156"/>
      <c r="J159" s="157">
        <f>ROUND($I$159*$H$159,2)</f>
        <v>0</v>
      </c>
      <c r="K159" s="153"/>
      <c r="L159" s="158"/>
      <c r="M159" s="159"/>
      <c r="N159" s="160" t="s">
        <v>161</v>
      </c>
      <c r="O159" s="24"/>
      <c r="P159" s="24"/>
      <c r="Q159" s="161">
        <v>0</v>
      </c>
      <c r="R159" s="161">
        <f>$Q$159*$H$159</f>
        <v>0</v>
      </c>
      <c r="S159" s="161">
        <v>0</v>
      </c>
      <c r="T159" s="162">
        <f>$S$159*$H$159</f>
        <v>0</v>
      </c>
      <c r="AR159" s="97" t="s">
        <v>269</v>
      </c>
      <c r="AT159" s="97" t="s">
        <v>265</v>
      </c>
      <c r="AU159" s="97" t="s">
        <v>139</v>
      </c>
      <c r="AY159" s="6" t="s">
        <v>264</v>
      </c>
      <c r="BE159" s="163">
        <f>IF($N$159="základní",$J$159,0)</f>
        <v>0</v>
      </c>
      <c r="BF159" s="163">
        <f>IF($N$159="snížená",$J$159,0)</f>
        <v>0</v>
      </c>
      <c r="BG159" s="163">
        <f>IF($N$159="zákl. přenesená",$J$159,0)</f>
        <v>0</v>
      </c>
      <c r="BH159" s="163">
        <f>IF($N$159="sníž. přenesená",$J$159,0)</f>
        <v>0</v>
      </c>
      <c r="BI159" s="163">
        <f>IF($N$159="nulová",$J$159,0)</f>
        <v>0</v>
      </c>
      <c r="BJ159" s="97" t="s">
        <v>139</v>
      </c>
      <c r="BK159" s="163">
        <f>ROUND($I$159*$H$159,2)</f>
        <v>0</v>
      </c>
      <c r="BL159" s="97" t="s">
        <v>270</v>
      </c>
      <c r="BM159" s="97" t="s">
        <v>357</v>
      </c>
    </row>
    <row r="160" spans="2:47" s="6" customFormat="1" ht="16.5" customHeight="1">
      <c r="B160" s="23"/>
      <c r="C160" s="24"/>
      <c r="D160" s="164" t="s">
        <v>272</v>
      </c>
      <c r="E160" s="24"/>
      <c r="F160" s="165" t="s">
        <v>356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272</v>
      </c>
      <c r="AU160" s="6" t="s">
        <v>139</v>
      </c>
    </row>
    <row r="161" spans="2:65" s="6" customFormat="1" ht="15.75" customHeight="1">
      <c r="B161" s="23"/>
      <c r="C161" s="151" t="s">
        <v>358</v>
      </c>
      <c r="D161" s="151" t="s">
        <v>265</v>
      </c>
      <c r="E161" s="152" t="s">
        <v>359</v>
      </c>
      <c r="F161" s="153" t="s">
        <v>360</v>
      </c>
      <c r="G161" s="154" t="s">
        <v>268</v>
      </c>
      <c r="H161" s="155">
        <v>20</v>
      </c>
      <c r="I161" s="156"/>
      <c r="J161" s="157">
        <f>ROUND($I$161*$H$161,2)</f>
        <v>0</v>
      </c>
      <c r="K161" s="153"/>
      <c r="L161" s="158"/>
      <c r="M161" s="159"/>
      <c r="N161" s="160" t="s">
        <v>161</v>
      </c>
      <c r="O161" s="24"/>
      <c r="P161" s="24"/>
      <c r="Q161" s="161">
        <v>0</v>
      </c>
      <c r="R161" s="161">
        <f>$Q$161*$H$161</f>
        <v>0</v>
      </c>
      <c r="S161" s="161">
        <v>0</v>
      </c>
      <c r="T161" s="162">
        <f>$S$161*$H$161</f>
        <v>0</v>
      </c>
      <c r="AR161" s="97" t="s">
        <v>269</v>
      </c>
      <c r="AT161" s="97" t="s">
        <v>265</v>
      </c>
      <c r="AU161" s="97" t="s">
        <v>139</v>
      </c>
      <c r="AY161" s="6" t="s">
        <v>264</v>
      </c>
      <c r="BE161" s="163">
        <f>IF($N$161="základní",$J$161,0)</f>
        <v>0</v>
      </c>
      <c r="BF161" s="163">
        <f>IF($N$161="snížená",$J$161,0)</f>
        <v>0</v>
      </c>
      <c r="BG161" s="163">
        <f>IF($N$161="zákl. přenesená",$J$161,0)</f>
        <v>0</v>
      </c>
      <c r="BH161" s="163">
        <f>IF($N$161="sníž. přenesená",$J$161,0)</f>
        <v>0</v>
      </c>
      <c r="BI161" s="163">
        <f>IF($N$161="nulová",$J$161,0)</f>
        <v>0</v>
      </c>
      <c r="BJ161" s="97" t="s">
        <v>139</v>
      </c>
      <c r="BK161" s="163">
        <f>ROUND($I$161*$H$161,2)</f>
        <v>0</v>
      </c>
      <c r="BL161" s="97" t="s">
        <v>270</v>
      </c>
      <c r="BM161" s="97" t="s">
        <v>361</v>
      </c>
    </row>
    <row r="162" spans="2:47" s="6" customFormat="1" ht="16.5" customHeight="1">
      <c r="B162" s="23"/>
      <c r="C162" s="24"/>
      <c r="D162" s="164" t="s">
        <v>272</v>
      </c>
      <c r="E162" s="24"/>
      <c r="F162" s="165" t="s">
        <v>360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272</v>
      </c>
      <c r="AU162" s="6" t="s">
        <v>139</v>
      </c>
    </row>
    <row r="163" spans="2:65" s="6" customFormat="1" ht="15.75" customHeight="1">
      <c r="B163" s="23"/>
      <c r="C163" s="151" t="s">
        <v>362</v>
      </c>
      <c r="D163" s="151" t="s">
        <v>265</v>
      </c>
      <c r="E163" s="152" t="s">
        <v>363</v>
      </c>
      <c r="F163" s="153" t="s">
        <v>364</v>
      </c>
      <c r="G163" s="154" t="s">
        <v>268</v>
      </c>
      <c r="H163" s="155">
        <v>12</v>
      </c>
      <c r="I163" s="156"/>
      <c r="J163" s="157">
        <f>ROUND($I$163*$H$163,2)</f>
        <v>0</v>
      </c>
      <c r="K163" s="153"/>
      <c r="L163" s="158"/>
      <c r="M163" s="159"/>
      <c r="N163" s="160" t="s">
        <v>161</v>
      </c>
      <c r="O163" s="24"/>
      <c r="P163" s="24"/>
      <c r="Q163" s="161">
        <v>0</v>
      </c>
      <c r="R163" s="161">
        <f>$Q$163*$H$163</f>
        <v>0</v>
      </c>
      <c r="S163" s="161">
        <v>0</v>
      </c>
      <c r="T163" s="162">
        <f>$S$163*$H$163</f>
        <v>0</v>
      </c>
      <c r="AR163" s="97" t="s">
        <v>269</v>
      </c>
      <c r="AT163" s="97" t="s">
        <v>265</v>
      </c>
      <c r="AU163" s="97" t="s">
        <v>139</v>
      </c>
      <c r="AY163" s="6" t="s">
        <v>264</v>
      </c>
      <c r="BE163" s="163">
        <f>IF($N$163="základní",$J$163,0)</f>
        <v>0</v>
      </c>
      <c r="BF163" s="163">
        <f>IF($N$163="snížená",$J$163,0)</f>
        <v>0</v>
      </c>
      <c r="BG163" s="163">
        <f>IF($N$163="zákl. přenesená",$J$163,0)</f>
        <v>0</v>
      </c>
      <c r="BH163" s="163">
        <f>IF($N$163="sníž. přenesená",$J$163,0)</f>
        <v>0</v>
      </c>
      <c r="BI163" s="163">
        <f>IF($N$163="nulová",$J$163,0)</f>
        <v>0</v>
      </c>
      <c r="BJ163" s="97" t="s">
        <v>139</v>
      </c>
      <c r="BK163" s="163">
        <f>ROUND($I$163*$H$163,2)</f>
        <v>0</v>
      </c>
      <c r="BL163" s="97" t="s">
        <v>270</v>
      </c>
      <c r="BM163" s="97" t="s">
        <v>365</v>
      </c>
    </row>
    <row r="164" spans="2:47" s="6" customFormat="1" ht="16.5" customHeight="1">
      <c r="B164" s="23"/>
      <c r="C164" s="24"/>
      <c r="D164" s="164" t="s">
        <v>272</v>
      </c>
      <c r="E164" s="24"/>
      <c r="F164" s="165" t="s">
        <v>364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272</v>
      </c>
      <c r="AU164" s="6" t="s">
        <v>139</v>
      </c>
    </row>
    <row r="165" spans="2:65" s="6" customFormat="1" ht="15.75" customHeight="1">
      <c r="B165" s="23"/>
      <c r="C165" s="151" t="s">
        <v>366</v>
      </c>
      <c r="D165" s="151" t="s">
        <v>265</v>
      </c>
      <c r="E165" s="152" t="s">
        <v>367</v>
      </c>
      <c r="F165" s="153" t="s">
        <v>368</v>
      </c>
      <c r="G165" s="154" t="s">
        <v>268</v>
      </c>
      <c r="H165" s="155">
        <v>12</v>
      </c>
      <c r="I165" s="156"/>
      <c r="J165" s="157">
        <f>ROUND($I$165*$H$165,2)</f>
        <v>0</v>
      </c>
      <c r="K165" s="153"/>
      <c r="L165" s="158"/>
      <c r="M165" s="159"/>
      <c r="N165" s="160" t="s">
        <v>161</v>
      </c>
      <c r="O165" s="24"/>
      <c r="P165" s="24"/>
      <c r="Q165" s="161">
        <v>0</v>
      </c>
      <c r="R165" s="161">
        <f>$Q$165*$H$165</f>
        <v>0</v>
      </c>
      <c r="S165" s="161">
        <v>0</v>
      </c>
      <c r="T165" s="162">
        <f>$S$165*$H$165</f>
        <v>0</v>
      </c>
      <c r="AR165" s="97" t="s">
        <v>269</v>
      </c>
      <c r="AT165" s="97" t="s">
        <v>265</v>
      </c>
      <c r="AU165" s="97" t="s">
        <v>139</v>
      </c>
      <c r="AY165" s="6" t="s">
        <v>264</v>
      </c>
      <c r="BE165" s="163">
        <f>IF($N$165="základní",$J$165,0)</f>
        <v>0</v>
      </c>
      <c r="BF165" s="163">
        <f>IF($N$165="snížená",$J$165,0)</f>
        <v>0</v>
      </c>
      <c r="BG165" s="163">
        <f>IF($N$165="zákl. přenesená",$J$165,0)</f>
        <v>0</v>
      </c>
      <c r="BH165" s="163">
        <f>IF($N$165="sníž. přenesená",$J$165,0)</f>
        <v>0</v>
      </c>
      <c r="BI165" s="163">
        <f>IF($N$165="nulová",$J$165,0)</f>
        <v>0</v>
      </c>
      <c r="BJ165" s="97" t="s">
        <v>139</v>
      </c>
      <c r="BK165" s="163">
        <f>ROUND($I$165*$H$165,2)</f>
        <v>0</v>
      </c>
      <c r="BL165" s="97" t="s">
        <v>270</v>
      </c>
      <c r="BM165" s="97" t="s">
        <v>369</v>
      </c>
    </row>
    <row r="166" spans="2:47" s="6" customFormat="1" ht="16.5" customHeight="1">
      <c r="B166" s="23"/>
      <c r="C166" s="24"/>
      <c r="D166" s="164" t="s">
        <v>272</v>
      </c>
      <c r="E166" s="24"/>
      <c r="F166" s="165" t="s">
        <v>368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272</v>
      </c>
      <c r="AU166" s="6" t="s">
        <v>139</v>
      </c>
    </row>
    <row r="167" spans="2:65" s="6" customFormat="1" ht="27" customHeight="1">
      <c r="B167" s="23"/>
      <c r="C167" s="151" t="s">
        <v>370</v>
      </c>
      <c r="D167" s="151" t="s">
        <v>265</v>
      </c>
      <c r="E167" s="152" t="s">
        <v>371</v>
      </c>
      <c r="F167" s="153" t="s">
        <v>372</v>
      </c>
      <c r="G167" s="154" t="s">
        <v>373</v>
      </c>
      <c r="H167" s="155">
        <v>300</v>
      </c>
      <c r="I167" s="156"/>
      <c r="J167" s="157">
        <f>ROUND($I$167*$H$167,2)</f>
        <v>0</v>
      </c>
      <c r="K167" s="153"/>
      <c r="L167" s="158"/>
      <c r="M167" s="159"/>
      <c r="N167" s="160" t="s">
        <v>161</v>
      </c>
      <c r="O167" s="24"/>
      <c r="P167" s="24"/>
      <c r="Q167" s="161">
        <v>0</v>
      </c>
      <c r="R167" s="161">
        <f>$Q$167*$H$167</f>
        <v>0</v>
      </c>
      <c r="S167" s="161">
        <v>0</v>
      </c>
      <c r="T167" s="162">
        <f>$S$167*$H$167</f>
        <v>0</v>
      </c>
      <c r="AR167" s="97" t="s">
        <v>269</v>
      </c>
      <c r="AT167" s="97" t="s">
        <v>265</v>
      </c>
      <c r="AU167" s="97" t="s">
        <v>139</v>
      </c>
      <c r="AY167" s="6" t="s">
        <v>264</v>
      </c>
      <c r="BE167" s="163">
        <f>IF($N$167="základní",$J$167,0)</f>
        <v>0</v>
      </c>
      <c r="BF167" s="163">
        <f>IF($N$167="snížená",$J$167,0)</f>
        <v>0</v>
      </c>
      <c r="BG167" s="163">
        <f>IF($N$167="zákl. přenesená",$J$167,0)</f>
        <v>0</v>
      </c>
      <c r="BH167" s="163">
        <f>IF($N$167="sníž. přenesená",$J$167,0)</f>
        <v>0</v>
      </c>
      <c r="BI167" s="163">
        <f>IF($N$167="nulová",$J$167,0)</f>
        <v>0</v>
      </c>
      <c r="BJ167" s="97" t="s">
        <v>139</v>
      </c>
      <c r="BK167" s="163">
        <f>ROUND($I$167*$H$167,2)</f>
        <v>0</v>
      </c>
      <c r="BL167" s="97" t="s">
        <v>270</v>
      </c>
      <c r="BM167" s="97" t="s">
        <v>374</v>
      </c>
    </row>
    <row r="168" spans="2:47" s="6" customFormat="1" ht="27" customHeight="1">
      <c r="B168" s="23"/>
      <c r="C168" s="24"/>
      <c r="D168" s="164" t="s">
        <v>272</v>
      </c>
      <c r="E168" s="24"/>
      <c r="F168" s="165" t="s">
        <v>372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272</v>
      </c>
      <c r="AU168" s="6" t="s">
        <v>139</v>
      </c>
    </row>
    <row r="169" spans="2:65" s="6" customFormat="1" ht="27" customHeight="1">
      <c r="B169" s="23"/>
      <c r="C169" s="151" t="s">
        <v>375</v>
      </c>
      <c r="D169" s="151" t="s">
        <v>265</v>
      </c>
      <c r="E169" s="152" t="s">
        <v>376</v>
      </c>
      <c r="F169" s="153" t="s">
        <v>377</v>
      </c>
      <c r="G169" s="154" t="s">
        <v>373</v>
      </c>
      <c r="H169" s="155">
        <v>300</v>
      </c>
      <c r="I169" s="156"/>
      <c r="J169" s="157">
        <f>ROUND($I$169*$H$169,2)</f>
        <v>0</v>
      </c>
      <c r="K169" s="153"/>
      <c r="L169" s="158"/>
      <c r="M169" s="159"/>
      <c r="N169" s="160" t="s">
        <v>161</v>
      </c>
      <c r="O169" s="24"/>
      <c r="P169" s="24"/>
      <c r="Q169" s="161">
        <v>0</v>
      </c>
      <c r="R169" s="161">
        <f>$Q$169*$H$169</f>
        <v>0</v>
      </c>
      <c r="S169" s="161">
        <v>0</v>
      </c>
      <c r="T169" s="162">
        <f>$S$169*$H$169</f>
        <v>0</v>
      </c>
      <c r="AR169" s="97" t="s">
        <v>269</v>
      </c>
      <c r="AT169" s="97" t="s">
        <v>265</v>
      </c>
      <c r="AU169" s="97" t="s">
        <v>139</v>
      </c>
      <c r="AY169" s="6" t="s">
        <v>264</v>
      </c>
      <c r="BE169" s="163">
        <f>IF($N$169="základní",$J$169,0)</f>
        <v>0</v>
      </c>
      <c r="BF169" s="163">
        <f>IF($N$169="snížená",$J$169,0)</f>
        <v>0</v>
      </c>
      <c r="BG169" s="163">
        <f>IF($N$169="zákl. přenesená",$J$169,0)</f>
        <v>0</v>
      </c>
      <c r="BH169" s="163">
        <f>IF($N$169="sníž. přenesená",$J$169,0)</f>
        <v>0</v>
      </c>
      <c r="BI169" s="163">
        <f>IF($N$169="nulová",$J$169,0)</f>
        <v>0</v>
      </c>
      <c r="BJ169" s="97" t="s">
        <v>139</v>
      </c>
      <c r="BK169" s="163">
        <f>ROUND($I$169*$H$169,2)</f>
        <v>0</v>
      </c>
      <c r="BL169" s="97" t="s">
        <v>270</v>
      </c>
      <c r="BM169" s="97" t="s">
        <v>378</v>
      </c>
    </row>
    <row r="170" spans="2:47" s="6" customFormat="1" ht="16.5" customHeight="1">
      <c r="B170" s="23"/>
      <c r="C170" s="24"/>
      <c r="D170" s="164" t="s">
        <v>272</v>
      </c>
      <c r="E170" s="24"/>
      <c r="F170" s="165" t="s">
        <v>377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272</v>
      </c>
      <c r="AU170" s="6" t="s">
        <v>139</v>
      </c>
    </row>
    <row r="171" spans="2:65" s="6" customFormat="1" ht="15.75" customHeight="1">
      <c r="B171" s="23"/>
      <c r="C171" s="166" t="s">
        <v>379</v>
      </c>
      <c r="D171" s="166" t="s">
        <v>380</v>
      </c>
      <c r="E171" s="167" t="s">
        <v>381</v>
      </c>
      <c r="F171" s="168" t="s">
        <v>382</v>
      </c>
      <c r="G171" s="169" t="s">
        <v>373</v>
      </c>
      <c r="H171" s="170">
        <v>300</v>
      </c>
      <c r="I171" s="171"/>
      <c r="J171" s="172">
        <f>ROUND($I$171*$H$171,2)</f>
        <v>0</v>
      </c>
      <c r="K171" s="168"/>
      <c r="L171" s="43"/>
      <c r="M171" s="173"/>
      <c r="N171" s="174" t="s">
        <v>161</v>
      </c>
      <c r="O171" s="24"/>
      <c r="P171" s="24"/>
      <c r="Q171" s="161">
        <v>0</v>
      </c>
      <c r="R171" s="161">
        <f>$Q$171*$H$171</f>
        <v>0</v>
      </c>
      <c r="S171" s="161">
        <v>0</v>
      </c>
      <c r="T171" s="162">
        <f>$S$171*$H$171</f>
        <v>0</v>
      </c>
      <c r="AR171" s="97" t="s">
        <v>270</v>
      </c>
      <c r="AT171" s="97" t="s">
        <v>380</v>
      </c>
      <c r="AU171" s="97" t="s">
        <v>139</v>
      </c>
      <c r="AY171" s="6" t="s">
        <v>264</v>
      </c>
      <c r="BE171" s="163">
        <f>IF($N$171="základní",$J$171,0)</f>
        <v>0</v>
      </c>
      <c r="BF171" s="163">
        <f>IF($N$171="snížená",$J$171,0)</f>
        <v>0</v>
      </c>
      <c r="BG171" s="163">
        <f>IF($N$171="zákl. přenesená",$J$171,0)</f>
        <v>0</v>
      </c>
      <c r="BH171" s="163">
        <f>IF($N$171="sníž. přenesená",$J$171,0)</f>
        <v>0</v>
      </c>
      <c r="BI171" s="163">
        <f>IF($N$171="nulová",$J$171,0)</f>
        <v>0</v>
      </c>
      <c r="BJ171" s="97" t="s">
        <v>139</v>
      </c>
      <c r="BK171" s="163">
        <f>ROUND($I$171*$H$171,2)</f>
        <v>0</v>
      </c>
      <c r="BL171" s="97" t="s">
        <v>270</v>
      </c>
      <c r="BM171" s="97" t="s">
        <v>379</v>
      </c>
    </row>
    <row r="172" spans="2:47" s="6" customFormat="1" ht="16.5" customHeight="1">
      <c r="B172" s="23"/>
      <c r="C172" s="24"/>
      <c r="D172" s="164" t="s">
        <v>272</v>
      </c>
      <c r="E172" s="24"/>
      <c r="F172" s="165" t="s">
        <v>382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272</v>
      </c>
      <c r="AU172" s="6" t="s">
        <v>139</v>
      </c>
    </row>
    <row r="173" spans="2:65" s="6" customFormat="1" ht="15.75" customHeight="1">
      <c r="B173" s="23"/>
      <c r="C173" s="166" t="s">
        <v>383</v>
      </c>
      <c r="D173" s="166" t="s">
        <v>380</v>
      </c>
      <c r="E173" s="167" t="s">
        <v>384</v>
      </c>
      <c r="F173" s="168" t="s">
        <v>385</v>
      </c>
      <c r="G173" s="169" t="s">
        <v>268</v>
      </c>
      <c r="H173" s="170">
        <v>4</v>
      </c>
      <c r="I173" s="171"/>
      <c r="J173" s="172">
        <f>ROUND($I$173*$H$173,2)</f>
        <v>0</v>
      </c>
      <c r="K173" s="168"/>
      <c r="L173" s="43"/>
      <c r="M173" s="173"/>
      <c r="N173" s="174" t="s">
        <v>161</v>
      </c>
      <c r="O173" s="24"/>
      <c r="P173" s="24"/>
      <c r="Q173" s="161">
        <v>0</v>
      </c>
      <c r="R173" s="161">
        <f>$Q$173*$H$173</f>
        <v>0</v>
      </c>
      <c r="S173" s="161">
        <v>0</v>
      </c>
      <c r="T173" s="162">
        <f>$S$173*$H$173</f>
        <v>0</v>
      </c>
      <c r="AR173" s="97" t="s">
        <v>270</v>
      </c>
      <c r="AT173" s="97" t="s">
        <v>380</v>
      </c>
      <c r="AU173" s="97" t="s">
        <v>139</v>
      </c>
      <c r="AY173" s="6" t="s">
        <v>264</v>
      </c>
      <c r="BE173" s="163">
        <f>IF($N$173="základní",$J$173,0)</f>
        <v>0</v>
      </c>
      <c r="BF173" s="163">
        <f>IF($N$173="snížená",$J$173,0)</f>
        <v>0</v>
      </c>
      <c r="BG173" s="163">
        <f>IF($N$173="zákl. přenesená",$J$173,0)</f>
        <v>0</v>
      </c>
      <c r="BH173" s="163">
        <f>IF($N$173="sníž. přenesená",$J$173,0)</f>
        <v>0</v>
      </c>
      <c r="BI173" s="163">
        <f>IF($N$173="nulová",$J$173,0)</f>
        <v>0</v>
      </c>
      <c r="BJ173" s="97" t="s">
        <v>139</v>
      </c>
      <c r="BK173" s="163">
        <f>ROUND($I$173*$H$173,2)</f>
        <v>0</v>
      </c>
      <c r="BL173" s="97" t="s">
        <v>270</v>
      </c>
      <c r="BM173" s="97" t="s">
        <v>383</v>
      </c>
    </row>
    <row r="174" spans="2:47" s="6" customFormat="1" ht="16.5" customHeight="1">
      <c r="B174" s="23"/>
      <c r="C174" s="24"/>
      <c r="D174" s="164" t="s">
        <v>272</v>
      </c>
      <c r="E174" s="24"/>
      <c r="F174" s="165" t="s">
        <v>385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272</v>
      </c>
      <c r="AU174" s="6" t="s">
        <v>139</v>
      </c>
    </row>
    <row r="175" spans="2:65" s="6" customFormat="1" ht="27" customHeight="1">
      <c r="B175" s="23"/>
      <c r="C175" s="166" t="s">
        <v>386</v>
      </c>
      <c r="D175" s="166" t="s">
        <v>380</v>
      </c>
      <c r="E175" s="167" t="s">
        <v>387</v>
      </c>
      <c r="F175" s="168" t="s">
        <v>388</v>
      </c>
      <c r="G175" s="169" t="s">
        <v>389</v>
      </c>
      <c r="H175" s="170">
        <v>80</v>
      </c>
      <c r="I175" s="171"/>
      <c r="J175" s="172">
        <f>ROUND($I$175*$H$175,2)</f>
        <v>0</v>
      </c>
      <c r="K175" s="168"/>
      <c r="L175" s="43"/>
      <c r="M175" s="173"/>
      <c r="N175" s="174" t="s">
        <v>161</v>
      </c>
      <c r="O175" s="24"/>
      <c r="P175" s="24"/>
      <c r="Q175" s="161">
        <v>0</v>
      </c>
      <c r="R175" s="161">
        <f>$Q$175*$H$175</f>
        <v>0</v>
      </c>
      <c r="S175" s="161">
        <v>0</v>
      </c>
      <c r="T175" s="162">
        <f>$S$175*$H$175</f>
        <v>0</v>
      </c>
      <c r="AR175" s="97" t="s">
        <v>270</v>
      </c>
      <c r="AT175" s="97" t="s">
        <v>380</v>
      </c>
      <c r="AU175" s="97" t="s">
        <v>139</v>
      </c>
      <c r="AY175" s="6" t="s">
        <v>264</v>
      </c>
      <c r="BE175" s="163">
        <f>IF($N$175="základní",$J$175,0)</f>
        <v>0</v>
      </c>
      <c r="BF175" s="163">
        <f>IF($N$175="snížená",$J$175,0)</f>
        <v>0</v>
      </c>
      <c r="BG175" s="163">
        <f>IF($N$175="zákl. přenesená",$J$175,0)</f>
        <v>0</v>
      </c>
      <c r="BH175" s="163">
        <f>IF($N$175="sníž. přenesená",$J$175,0)</f>
        <v>0</v>
      </c>
      <c r="BI175" s="163">
        <f>IF($N$175="nulová",$J$175,0)</f>
        <v>0</v>
      </c>
      <c r="BJ175" s="97" t="s">
        <v>139</v>
      </c>
      <c r="BK175" s="163">
        <f>ROUND($I$175*$H$175,2)</f>
        <v>0</v>
      </c>
      <c r="BL175" s="97" t="s">
        <v>270</v>
      </c>
      <c r="BM175" s="97" t="s">
        <v>386</v>
      </c>
    </row>
    <row r="176" spans="2:47" s="6" customFormat="1" ht="27" customHeight="1">
      <c r="B176" s="23"/>
      <c r="C176" s="24"/>
      <c r="D176" s="164" t="s">
        <v>272</v>
      </c>
      <c r="E176" s="24"/>
      <c r="F176" s="165" t="s">
        <v>388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272</v>
      </c>
      <c r="AU176" s="6" t="s">
        <v>139</v>
      </c>
    </row>
    <row r="177" spans="2:65" s="6" customFormat="1" ht="15.75" customHeight="1">
      <c r="B177" s="23"/>
      <c r="C177" s="166" t="s">
        <v>390</v>
      </c>
      <c r="D177" s="166" t="s">
        <v>380</v>
      </c>
      <c r="E177" s="167" t="s">
        <v>391</v>
      </c>
      <c r="F177" s="168" t="s">
        <v>392</v>
      </c>
      <c r="G177" s="169" t="s">
        <v>389</v>
      </c>
      <c r="H177" s="170">
        <v>20</v>
      </c>
      <c r="I177" s="171"/>
      <c r="J177" s="172">
        <f>ROUND($I$177*$H$177,2)</f>
        <v>0</v>
      </c>
      <c r="K177" s="168"/>
      <c r="L177" s="43"/>
      <c r="M177" s="173"/>
      <c r="N177" s="174" t="s">
        <v>161</v>
      </c>
      <c r="O177" s="24"/>
      <c r="P177" s="24"/>
      <c r="Q177" s="161">
        <v>0</v>
      </c>
      <c r="R177" s="161">
        <f>$Q$177*$H$177</f>
        <v>0</v>
      </c>
      <c r="S177" s="161">
        <v>0</v>
      </c>
      <c r="T177" s="162">
        <f>$S$177*$H$177</f>
        <v>0</v>
      </c>
      <c r="AR177" s="97" t="s">
        <v>270</v>
      </c>
      <c r="AT177" s="97" t="s">
        <v>380</v>
      </c>
      <c r="AU177" s="97" t="s">
        <v>139</v>
      </c>
      <c r="AY177" s="6" t="s">
        <v>264</v>
      </c>
      <c r="BE177" s="163">
        <f>IF($N$177="základní",$J$177,0)</f>
        <v>0</v>
      </c>
      <c r="BF177" s="163">
        <f>IF($N$177="snížená",$J$177,0)</f>
        <v>0</v>
      </c>
      <c r="BG177" s="163">
        <f>IF($N$177="zákl. přenesená",$J$177,0)</f>
        <v>0</v>
      </c>
      <c r="BH177" s="163">
        <f>IF($N$177="sníž. přenesená",$J$177,0)</f>
        <v>0</v>
      </c>
      <c r="BI177" s="163">
        <f>IF($N$177="nulová",$J$177,0)</f>
        <v>0</v>
      </c>
      <c r="BJ177" s="97" t="s">
        <v>139</v>
      </c>
      <c r="BK177" s="163">
        <f>ROUND($I$177*$H$177,2)</f>
        <v>0</v>
      </c>
      <c r="BL177" s="97" t="s">
        <v>270</v>
      </c>
      <c r="BM177" s="97" t="s">
        <v>390</v>
      </c>
    </row>
    <row r="178" spans="2:47" s="6" customFormat="1" ht="16.5" customHeight="1">
      <c r="B178" s="23"/>
      <c r="C178" s="24"/>
      <c r="D178" s="164" t="s">
        <v>272</v>
      </c>
      <c r="E178" s="24"/>
      <c r="F178" s="165" t="s">
        <v>392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272</v>
      </c>
      <c r="AU178" s="6" t="s">
        <v>139</v>
      </c>
    </row>
    <row r="179" spans="2:63" s="140" customFormat="1" ht="30.75" customHeight="1">
      <c r="B179" s="141"/>
      <c r="C179" s="142"/>
      <c r="D179" s="142" t="s">
        <v>189</v>
      </c>
      <c r="E179" s="175" t="s">
        <v>393</v>
      </c>
      <c r="F179" s="175" t="s">
        <v>394</v>
      </c>
      <c r="G179" s="142"/>
      <c r="H179" s="142"/>
      <c r="J179" s="176">
        <f>$BK$179</f>
        <v>0</v>
      </c>
      <c r="K179" s="142"/>
      <c r="L179" s="145"/>
      <c r="M179" s="146"/>
      <c r="N179" s="142"/>
      <c r="O179" s="142"/>
      <c r="P179" s="147">
        <f>SUM($P$180:$P$181)</f>
        <v>0</v>
      </c>
      <c r="Q179" s="142"/>
      <c r="R179" s="147">
        <f>SUM($R$180:$R$181)</f>
        <v>0</v>
      </c>
      <c r="S179" s="142"/>
      <c r="T179" s="148">
        <f>SUM($T$180:$T$181)</f>
        <v>0</v>
      </c>
      <c r="AR179" s="149" t="s">
        <v>263</v>
      </c>
      <c r="AT179" s="149" t="s">
        <v>189</v>
      </c>
      <c r="AU179" s="149" t="s">
        <v>139</v>
      </c>
      <c r="AY179" s="149" t="s">
        <v>264</v>
      </c>
      <c r="BK179" s="150">
        <f>SUM($BK$180:$BK$181)</f>
        <v>0</v>
      </c>
    </row>
    <row r="180" spans="2:65" s="6" customFormat="1" ht="27" customHeight="1">
      <c r="B180" s="23"/>
      <c r="C180" s="166" t="s">
        <v>395</v>
      </c>
      <c r="D180" s="166" t="s">
        <v>380</v>
      </c>
      <c r="E180" s="167" t="s">
        <v>396</v>
      </c>
      <c r="F180" s="168" t="s">
        <v>397</v>
      </c>
      <c r="G180" s="169" t="s">
        <v>268</v>
      </c>
      <c r="H180" s="170">
        <v>1</v>
      </c>
      <c r="I180" s="171"/>
      <c r="J180" s="172">
        <f>ROUND($I$180*$H$180,2)</f>
        <v>0</v>
      </c>
      <c r="K180" s="168"/>
      <c r="L180" s="43"/>
      <c r="M180" s="173"/>
      <c r="N180" s="174" t="s">
        <v>161</v>
      </c>
      <c r="O180" s="24"/>
      <c r="P180" s="24"/>
      <c r="Q180" s="161">
        <v>0</v>
      </c>
      <c r="R180" s="161">
        <f>$Q$180*$H$180</f>
        <v>0</v>
      </c>
      <c r="S180" s="161">
        <v>0</v>
      </c>
      <c r="T180" s="162">
        <f>$S$180*$H$180</f>
        <v>0</v>
      </c>
      <c r="AR180" s="97" t="s">
        <v>270</v>
      </c>
      <c r="AT180" s="97" t="s">
        <v>380</v>
      </c>
      <c r="AU180" s="97" t="s">
        <v>194</v>
      </c>
      <c r="AY180" s="6" t="s">
        <v>264</v>
      </c>
      <c r="BE180" s="163">
        <f>IF($N$180="základní",$J$180,0)</f>
        <v>0</v>
      </c>
      <c r="BF180" s="163">
        <f>IF($N$180="snížená",$J$180,0)</f>
        <v>0</v>
      </c>
      <c r="BG180" s="163">
        <f>IF($N$180="zákl. přenesená",$J$180,0)</f>
        <v>0</v>
      </c>
      <c r="BH180" s="163">
        <f>IF($N$180="sníž. přenesená",$J$180,0)</f>
        <v>0</v>
      </c>
      <c r="BI180" s="163">
        <f>IF($N$180="nulová",$J$180,0)</f>
        <v>0</v>
      </c>
      <c r="BJ180" s="97" t="s">
        <v>139</v>
      </c>
      <c r="BK180" s="163">
        <f>ROUND($I$180*$H$180,2)</f>
        <v>0</v>
      </c>
      <c r="BL180" s="97" t="s">
        <v>270</v>
      </c>
      <c r="BM180" s="97" t="s">
        <v>395</v>
      </c>
    </row>
    <row r="181" spans="2:47" s="6" customFormat="1" ht="16.5" customHeight="1">
      <c r="B181" s="23"/>
      <c r="C181" s="24"/>
      <c r="D181" s="164" t="s">
        <v>272</v>
      </c>
      <c r="E181" s="24"/>
      <c r="F181" s="165" t="s">
        <v>397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272</v>
      </c>
      <c r="AU181" s="6" t="s">
        <v>194</v>
      </c>
    </row>
    <row r="182" spans="2:63" s="140" customFormat="1" ht="30.75" customHeight="1">
      <c r="B182" s="141"/>
      <c r="C182" s="142"/>
      <c r="D182" s="142" t="s">
        <v>189</v>
      </c>
      <c r="E182" s="175" t="s">
        <v>398</v>
      </c>
      <c r="F182" s="175" t="s">
        <v>399</v>
      </c>
      <c r="G182" s="142"/>
      <c r="H182" s="142"/>
      <c r="J182" s="176">
        <f>$BK$182</f>
        <v>0</v>
      </c>
      <c r="K182" s="142"/>
      <c r="L182" s="145"/>
      <c r="M182" s="146"/>
      <c r="N182" s="142"/>
      <c r="O182" s="142"/>
      <c r="P182" s="147">
        <f>SUM($P$183:$P$192)</f>
        <v>0</v>
      </c>
      <c r="Q182" s="142"/>
      <c r="R182" s="147">
        <f>SUM($R$183:$R$192)</f>
        <v>0</v>
      </c>
      <c r="S182" s="142"/>
      <c r="T182" s="148">
        <f>SUM($T$183:$T$192)</f>
        <v>0</v>
      </c>
      <c r="AR182" s="149" t="s">
        <v>263</v>
      </c>
      <c r="AT182" s="149" t="s">
        <v>189</v>
      </c>
      <c r="AU182" s="149" t="s">
        <v>139</v>
      </c>
      <c r="AY182" s="149" t="s">
        <v>264</v>
      </c>
      <c r="BK182" s="150">
        <f>SUM($BK$183:$BK$192)</f>
        <v>0</v>
      </c>
    </row>
    <row r="183" spans="2:65" s="6" customFormat="1" ht="15.75" customHeight="1">
      <c r="B183" s="23"/>
      <c r="C183" s="151" t="s">
        <v>400</v>
      </c>
      <c r="D183" s="151" t="s">
        <v>265</v>
      </c>
      <c r="E183" s="152" t="s">
        <v>401</v>
      </c>
      <c r="F183" s="153" t="s">
        <v>402</v>
      </c>
      <c r="G183" s="154" t="s">
        <v>268</v>
      </c>
      <c r="H183" s="155">
        <v>3</v>
      </c>
      <c r="I183" s="156"/>
      <c r="J183" s="157">
        <f>ROUND($I$183*$H$183,2)</f>
        <v>0</v>
      </c>
      <c r="K183" s="153"/>
      <c r="L183" s="158"/>
      <c r="M183" s="159"/>
      <c r="N183" s="160" t="s">
        <v>161</v>
      </c>
      <c r="O183" s="24"/>
      <c r="P183" s="24"/>
      <c r="Q183" s="161">
        <v>0</v>
      </c>
      <c r="R183" s="161">
        <f>$Q$183*$H$183</f>
        <v>0</v>
      </c>
      <c r="S183" s="161">
        <v>0</v>
      </c>
      <c r="T183" s="162">
        <f>$S$183*$H$183</f>
        <v>0</v>
      </c>
      <c r="AR183" s="97" t="s">
        <v>269</v>
      </c>
      <c r="AT183" s="97" t="s">
        <v>265</v>
      </c>
      <c r="AU183" s="97" t="s">
        <v>194</v>
      </c>
      <c r="AY183" s="6" t="s">
        <v>264</v>
      </c>
      <c r="BE183" s="163">
        <f>IF($N$183="základní",$J$183,0)</f>
        <v>0</v>
      </c>
      <c r="BF183" s="163">
        <f>IF($N$183="snížená",$J$183,0)</f>
        <v>0</v>
      </c>
      <c r="BG183" s="163">
        <f>IF($N$183="zákl. přenesená",$J$183,0)</f>
        <v>0</v>
      </c>
      <c r="BH183" s="163">
        <f>IF($N$183="sníž. přenesená",$J$183,0)</f>
        <v>0</v>
      </c>
      <c r="BI183" s="163">
        <f>IF($N$183="nulová",$J$183,0)</f>
        <v>0</v>
      </c>
      <c r="BJ183" s="97" t="s">
        <v>139</v>
      </c>
      <c r="BK183" s="163">
        <f>ROUND($I$183*$H$183,2)</f>
        <v>0</v>
      </c>
      <c r="BL183" s="97" t="s">
        <v>270</v>
      </c>
      <c r="BM183" s="97" t="s">
        <v>403</v>
      </c>
    </row>
    <row r="184" spans="2:47" s="6" customFormat="1" ht="16.5" customHeight="1">
      <c r="B184" s="23"/>
      <c r="C184" s="24"/>
      <c r="D184" s="164" t="s">
        <v>272</v>
      </c>
      <c r="E184" s="24"/>
      <c r="F184" s="165" t="s">
        <v>402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272</v>
      </c>
      <c r="AU184" s="6" t="s">
        <v>194</v>
      </c>
    </row>
    <row r="185" spans="2:65" s="6" customFormat="1" ht="15.75" customHeight="1">
      <c r="B185" s="23"/>
      <c r="C185" s="151" t="s">
        <v>404</v>
      </c>
      <c r="D185" s="151" t="s">
        <v>265</v>
      </c>
      <c r="E185" s="152" t="s">
        <v>405</v>
      </c>
      <c r="F185" s="153" t="s">
        <v>406</v>
      </c>
      <c r="G185" s="154" t="s">
        <v>268</v>
      </c>
      <c r="H185" s="155">
        <v>3</v>
      </c>
      <c r="I185" s="156"/>
      <c r="J185" s="157">
        <f>ROUND($I$185*$H$185,2)</f>
        <v>0</v>
      </c>
      <c r="K185" s="153"/>
      <c r="L185" s="158"/>
      <c r="M185" s="159"/>
      <c r="N185" s="160" t="s">
        <v>161</v>
      </c>
      <c r="O185" s="24"/>
      <c r="P185" s="24"/>
      <c r="Q185" s="161">
        <v>0</v>
      </c>
      <c r="R185" s="161">
        <f>$Q$185*$H$185</f>
        <v>0</v>
      </c>
      <c r="S185" s="161">
        <v>0</v>
      </c>
      <c r="T185" s="162">
        <f>$S$185*$H$185</f>
        <v>0</v>
      </c>
      <c r="AR185" s="97" t="s">
        <v>269</v>
      </c>
      <c r="AT185" s="97" t="s">
        <v>265</v>
      </c>
      <c r="AU185" s="97" t="s">
        <v>194</v>
      </c>
      <c r="AY185" s="6" t="s">
        <v>264</v>
      </c>
      <c r="BE185" s="163">
        <f>IF($N$185="základní",$J$185,0)</f>
        <v>0</v>
      </c>
      <c r="BF185" s="163">
        <f>IF($N$185="snížená",$J$185,0)</f>
        <v>0</v>
      </c>
      <c r="BG185" s="163">
        <f>IF($N$185="zákl. přenesená",$J$185,0)</f>
        <v>0</v>
      </c>
      <c r="BH185" s="163">
        <f>IF($N$185="sníž. přenesená",$J$185,0)</f>
        <v>0</v>
      </c>
      <c r="BI185" s="163">
        <f>IF($N$185="nulová",$J$185,0)</f>
        <v>0</v>
      </c>
      <c r="BJ185" s="97" t="s">
        <v>139</v>
      </c>
      <c r="BK185" s="163">
        <f>ROUND($I$185*$H$185,2)</f>
        <v>0</v>
      </c>
      <c r="BL185" s="97" t="s">
        <v>270</v>
      </c>
      <c r="BM185" s="97" t="s">
        <v>407</v>
      </c>
    </row>
    <row r="186" spans="2:47" s="6" customFormat="1" ht="16.5" customHeight="1">
      <c r="B186" s="23"/>
      <c r="C186" s="24"/>
      <c r="D186" s="164" t="s">
        <v>272</v>
      </c>
      <c r="E186" s="24"/>
      <c r="F186" s="165" t="s">
        <v>406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272</v>
      </c>
      <c r="AU186" s="6" t="s">
        <v>194</v>
      </c>
    </row>
    <row r="187" spans="2:65" s="6" customFormat="1" ht="15.75" customHeight="1">
      <c r="B187" s="23"/>
      <c r="C187" s="151" t="s">
        <v>408</v>
      </c>
      <c r="D187" s="151" t="s">
        <v>265</v>
      </c>
      <c r="E187" s="152" t="s">
        <v>409</v>
      </c>
      <c r="F187" s="153" t="s">
        <v>410</v>
      </c>
      <c r="G187" s="154" t="s">
        <v>268</v>
      </c>
      <c r="H187" s="155">
        <v>3</v>
      </c>
      <c r="I187" s="156"/>
      <c r="J187" s="157">
        <f>ROUND($I$187*$H$187,2)</f>
        <v>0</v>
      </c>
      <c r="K187" s="153"/>
      <c r="L187" s="158"/>
      <c r="M187" s="159"/>
      <c r="N187" s="160" t="s">
        <v>161</v>
      </c>
      <c r="O187" s="24"/>
      <c r="P187" s="24"/>
      <c r="Q187" s="161">
        <v>0</v>
      </c>
      <c r="R187" s="161">
        <f>$Q$187*$H$187</f>
        <v>0</v>
      </c>
      <c r="S187" s="161">
        <v>0</v>
      </c>
      <c r="T187" s="162">
        <f>$S$187*$H$187</f>
        <v>0</v>
      </c>
      <c r="AR187" s="97" t="s">
        <v>269</v>
      </c>
      <c r="AT187" s="97" t="s">
        <v>265</v>
      </c>
      <c r="AU187" s="97" t="s">
        <v>194</v>
      </c>
      <c r="AY187" s="6" t="s">
        <v>264</v>
      </c>
      <c r="BE187" s="163">
        <f>IF($N$187="základní",$J$187,0)</f>
        <v>0</v>
      </c>
      <c r="BF187" s="163">
        <f>IF($N$187="snížená",$J$187,0)</f>
        <v>0</v>
      </c>
      <c r="BG187" s="163">
        <f>IF($N$187="zákl. přenesená",$J$187,0)</f>
        <v>0</v>
      </c>
      <c r="BH187" s="163">
        <f>IF($N$187="sníž. přenesená",$J$187,0)</f>
        <v>0</v>
      </c>
      <c r="BI187" s="163">
        <f>IF($N$187="nulová",$J$187,0)</f>
        <v>0</v>
      </c>
      <c r="BJ187" s="97" t="s">
        <v>139</v>
      </c>
      <c r="BK187" s="163">
        <f>ROUND($I$187*$H$187,2)</f>
        <v>0</v>
      </c>
      <c r="BL187" s="97" t="s">
        <v>270</v>
      </c>
      <c r="BM187" s="97" t="s">
        <v>411</v>
      </c>
    </row>
    <row r="188" spans="2:47" s="6" customFormat="1" ht="16.5" customHeight="1">
      <c r="B188" s="23"/>
      <c r="C188" s="24"/>
      <c r="D188" s="164" t="s">
        <v>272</v>
      </c>
      <c r="E188" s="24"/>
      <c r="F188" s="165" t="s">
        <v>410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272</v>
      </c>
      <c r="AU188" s="6" t="s">
        <v>194</v>
      </c>
    </row>
    <row r="189" spans="2:65" s="6" customFormat="1" ht="39" customHeight="1">
      <c r="B189" s="23"/>
      <c r="C189" s="166" t="s">
        <v>412</v>
      </c>
      <c r="D189" s="166" t="s">
        <v>380</v>
      </c>
      <c r="E189" s="167" t="s">
        <v>413</v>
      </c>
      <c r="F189" s="168" t="s">
        <v>414</v>
      </c>
      <c r="G189" s="169" t="s">
        <v>268</v>
      </c>
      <c r="H189" s="170">
        <v>3</v>
      </c>
      <c r="I189" s="171"/>
      <c r="J189" s="172">
        <f>ROUND($I$189*$H$189,2)</f>
        <v>0</v>
      </c>
      <c r="K189" s="168"/>
      <c r="L189" s="43"/>
      <c r="M189" s="173"/>
      <c r="N189" s="174" t="s">
        <v>161</v>
      </c>
      <c r="O189" s="24"/>
      <c r="P189" s="24"/>
      <c r="Q189" s="161">
        <v>0</v>
      </c>
      <c r="R189" s="161">
        <f>$Q$189*$H$189</f>
        <v>0</v>
      </c>
      <c r="S189" s="161">
        <v>0</v>
      </c>
      <c r="T189" s="162">
        <f>$S$189*$H$189</f>
        <v>0</v>
      </c>
      <c r="AR189" s="97" t="s">
        <v>270</v>
      </c>
      <c r="AT189" s="97" t="s">
        <v>380</v>
      </c>
      <c r="AU189" s="97" t="s">
        <v>194</v>
      </c>
      <c r="AY189" s="6" t="s">
        <v>264</v>
      </c>
      <c r="BE189" s="163">
        <f>IF($N$189="základní",$J$189,0)</f>
        <v>0</v>
      </c>
      <c r="BF189" s="163">
        <f>IF($N$189="snížená",$J$189,0)</f>
        <v>0</v>
      </c>
      <c r="BG189" s="163">
        <f>IF($N$189="zákl. přenesená",$J$189,0)</f>
        <v>0</v>
      </c>
      <c r="BH189" s="163">
        <f>IF($N$189="sníž. přenesená",$J$189,0)</f>
        <v>0</v>
      </c>
      <c r="BI189" s="163">
        <f>IF($N$189="nulová",$J$189,0)</f>
        <v>0</v>
      </c>
      <c r="BJ189" s="97" t="s">
        <v>139</v>
      </c>
      <c r="BK189" s="163">
        <f>ROUND($I$189*$H$189,2)</f>
        <v>0</v>
      </c>
      <c r="BL189" s="97" t="s">
        <v>270</v>
      </c>
      <c r="BM189" s="97" t="s">
        <v>412</v>
      </c>
    </row>
    <row r="190" spans="2:47" s="6" customFormat="1" ht="27" customHeight="1">
      <c r="B190" s="23"/>
      <c r="C190" s="24"/>
      <c r="D190" s="164" t="s">
        <v>272</v>
      </c>
      <c r="E190" s="24"/>
      <c r="F190" s="165" t="s">
        <v>414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272</v>
      </c>
      <c r="AU190" s="6" t="s">
        <v>194</v>
      </c>
    </row>
    <row r="191" spans="2:65" s="6" customFormat="1" ht="15.75" customHeight="1">
      <c r="B191" s="23"/>
      <c r="C191" s="166" t="s">
        <v>415</v>
      </c>
      <c r="D191" s="166" t="s">
        <v>380</v>
      </c>
      <c r="E191" s="167" t="s">
        <v>416</v>
      </c>
      <c r="F191" s="168" t="s">
        <v>417</v>
      </c>
      <c r="G191" s="169" t="s">
        <v>268</v>
      </c>
      <c r="H191" s="170">
        <v>3</v>
      </c>
      <c r="I191" s="171"/>
      <c r="J191" s="172">
        <f>ROUND($I$191*$H$191,2)</f>
        <v>0</v>
      </c>
      <c r="K191" s="168"/>
      <c r="L191" s="43"/>
      <c r="M191" s="173"/>
      <c r="N191" s="174" t="s">
        <v>161</v>
      </c>
      <c r="O191" s="24"/>
      <c r="P191" s="24"/>
      <c r="Q191" s="161">
        <v>0</v>
      </c>
      <c r="R191" s="161">
        <f>$Q$191*$H$191</f>
        <v>0</v>
      </c>
      <c r="S191" s="161">
        <v>0</v>
      </c>
      <c r="T191" s="162">
        <f>$S$191*$H$191</f>
        <v>0</v>
      </c>
      <c r="AR191" s="97" t="s">
        <v>270</v>
      </c>
      <c r="AT191" s="97" t="s">
        <v>380</v>
      </c>
      <c r="AU191" s="97" t="s">
        <v>194</v>
      </c>
      <c r="AY191" s="6" t="s">
        <v>264</v>
      </c>
      <c r="BE191" s="163">
        <f>IF($N$191="základní",$J$191,0)</f>
        <v>0</v>
      </c>
      <c r="BF191" s="163">
        <f>IF($N$191="snížená",$J$191,0)</f>
        <v>0</v>
      </c>
      <c r="BG191" s="163">
        <f>IF($N$191="zákl. přenesená",$J$191,0)</f>
        <v>0</v>
      </c>
      <c r="BH191" s="163">
        <f>IF($N$191="sníž. přenesená",$J$191,0)</f>
        <v>0</v>
      </c>
      <c r="BI191" s="163">
        <f>IF($N$191="nulová",$J$191,0)</f>
        <v>0</v>
      </c>
      <c r="BJ191" s="97" t="s">
        <v>139</v>
      </c>
      <c r="BK191" s="163">
        <f>ROUND($I$191*$H$191,2)</f>
        <v>0</v>
      </c>
      <c r="BL191" s="97" t="s">
        <v>270</v>
      </c>
      <c r="BM191" s="97" t="s">
        <v>415</v>
      </c>
    </row>
    <row r="192" spans="2:47" s="6" customFormat="1" ht="16.5" customHeight="1">
      <c r="B192" s="23"/>
      <c r="C192" s="24"/>
      <c r="D192" s="164" t="s">
        <v>272</v>
      </c>
      <c r="E192" s="24"/>
      <c r="F192" s="165" t="s">
        <v>417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272</v>
      </c>
      <c r="AU192" s="6" t="s">
        <v>194</v>
      </c>
    </row>
    <row r="193" spans="2:63" s="140" customFormat="1" ht="37.5" customHeight="1">
      <c r="B193" s="141"/>
      <c r="C193" s="142"/>
      <c r="D193" s="142" t="s">
        <v>189</v>
      </c>
      <c r="E193" s="143" t="s">
        <v>418</v>
      </c>
      <c r="F193" s="143" t="s">
        <v>419</v>
      </c>
      <c r="G193" s="142"/>
      <c r="H193" s="142"/>
      <c r="J193" s="144">
        <f>$BK$193</f>
        <v>0</v>
      </c>
      <c r="K193" s="142"/>
      <c r="L193" s="145"/>
      <c r="M193" s="146"/>
      <c r="N193" s="142"/>
      <c r="O193" s="142"/>
      <c r="P193" s="147">
        <f>$P$194+SUM($P$195:$P$260)</f>
        <v>0</v>
      </c>
      <c r="Q193" s="142"/>
      <c r="R193" s="147">
        <f>$R$194+SUM($R$195:$R$260)</f>
        <v>0</v>
      </c>
      <c r="S193" s="142"/>
      <c r="T193" s="148">
        <f>$T$194+SUM($T$195:$T$260)</f>
        <v>0</v>
      </c>
      <c r="AR193" s="149" t="s">
        <v>263</v>
      </c>
      <c r="AT193" s="149" t="s">
        <v>189</v>
      </c>
      <c r="AU193" s="149" t="s">
        <v>190</v>
      </c>
      <c r="AY193" s="149" t="s">
        <v>264</v>
      </c>
      <c r="BK193" s="150">
        <f>$BK$194+SUM($BK$195:$BK$260)</f>
        <v>0</v>
      </c>
    </row>
    <row r="194" spans="2:65" s="6" customFormat="1" ht="27" customHeight="1">
      <c r="B194" s="23"/>
      <c r="C194" s="151" t="s">
        <v>420</v>
      </c>
      <c r="D194" s="151" t="s">
        <v>265</v>
      </c>
      <c r="E194" s="152" t="s">
        <v>266</v>
      </c>
      <c r="F194" s="153" t="s">
        <v>267</v>
      </c>
      <c r="G194" s="154" t="s">
        <v>268</v>
      </c>
      <c r="H194" s="155">
        <v>1</v>
      </c>
      <c r="I194" s="156"/>
      <c r="J194" s="157">
        <f>ROUND($I$194*$H$194,2)</f>
        <v>0</v>
      </c>
      <c r="K194" s="153"/>
      <c r="L194" s="158"/>
      <c r="M194" s="159"/>
      <c r="N194" s="160" t="s">
        <v>161</v>
      </c>
      <c r="O194" s="24"/>
      <c r="P194" s="24"/>
      <c r="Q194" s="161">
        <v>0</v>
      </c>
      <c r="R194" s="161">
        <f>$Q$194*$H$194</f>
        <v>0</v>
      </c>
      <c r="S194" s="161">
        <v>0</v>
      </c>
      <c r="T194" s="162">
        <f>$S$194*$H$194</f>
        <v>0</v>
      </c>
      <c r="AR194" s="97" t="s">
        <v>269</v>
      </c>
      <c r="AT194" s="97" t="s">
        <v>265</v>
      </c>
      <c r="AU194" s="97" t="s">
        <v>139</v>
      </c>
      <c r="AY194" s="6" t="s">
        <v>264</v>
      </c>
      <c r="BE194" s="163">
        <f>IF($N$194="základní",$J$194,0)</f>
        <v>0</v>
      </c>
      <c r="BF194" s="163">
        <f>IF($N$194="snížená",$J$194,0)</f>
        <v>0</v>
      </c>
      <c r="BG194" s="163">
        <f>IF($N$194="zákl. přenesená",$J$194,0)</f>
        <v>0</v>
      </c>
      <c r="BH194" s="163">
        <f>IF($N$194="sníž. přenesená",$J$194,0)</f>
        <v>0</v>
      </c>
      <c r="BI194" s="163">
        <f>IF($N$194="nulová",$J$194,0)</f>
        <v>0</v>
      </c>
      <c r="BJ194" s="97" t="s">
        <v>139</v>
      </c>
      <c r="BK194" s="163">
        <f>ROUND($I$194*$H$194,2)</f>
        <v>0</v>
      </c>
      <c r="BL194" s="97" t="s">
        <v>270</v>
      </c>
      <c r="BM194" s="97" t="s">
        <v>421</v>
      </c>
    </row>
    <row r="195" spans="2:47" s="6" customFormat="1" ht="16.5" customHeight="1">
      <c r="B195" s="23"/>
      <c r="C195" s="24"/>
      <c r="D195" s="164" t="s">
        <v>272</v>
      </c>
      <c r="E195" s="24"/>
      <c r="F195" s="165" t="s">
        <v>267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272</v>
      </c>
      <c r="AU195" s="6" t="s">
        <v>139</v>
      </c>
    </row>
    <row r="196" spans="2:65" s="6" customFormat="1" ht="15.75" customHeight="1">
      <c r="B196" s="23"/>
      <c r="C196" s="166" t="s">
        <v>422</v>
      </c>
      <c r="D196" s="166" t="s">
        <v>380</v>
      </c>
      <c r="E196" s="167" t="s">
        <v>273</v>
      </c>
      <c r="F196" s="168" t="s">
        <v>274</v>
      </c>
      <c r="G196" s="169" t="s">
        <v>268</v>
      </c>
      <c r="H196" s="170">
        <v>1</v>
      </c>
      <c r="I196" s="171"/>
      <c r="J196" s="172">
        <f>ROUND($I$196*$H$196,2)</f>
        <v>0</v>
      </c>
      <c r="K196" s="168"/>
      <c r="L196" s="43"/>
      <c r="M196" s="173"/>
      <c r="N196" s="174" t="s">
        <v>161</v>
      </c>
      <c r="O196" s="24"/>
      <c r="P196" s="24"/>
      <c r="Q196" s="161">
        <v>0</v>
      </c>
      <c r="R196" s="161">
        <f>$Q$196*$H$196</f>
        <v>0</v>
      </c>
      <c r="S196" s="161">
        <v>0</v>
      </c>
      <c r="T196" s="162">
        <f>$S$196*$H$196</f>
        <v>0</v>
      </c>
      <c r="AR196" s="97" t="s">
        <v>270</v>
      </c>
      <c r="AT196" s="97" t="s">
        <v>380</v>
      </c>
      <c r="AU196" s="97" t="s">
        <v>139</v>
      </c>
      <c r="AY196" s="6" t="s">
        <v>264</v>
      </c>
      <c r="BE196" s="163">
        <f>IF($N$196="základní",$J$196,0)</f>
        <v>0</v>
      </c>
      <c r="BF196" s="163">
        <f>IF($N$196="snížená",$J$196,0)</f>
        <v>0</v>
      </c>
      <c r="BG196" s="163">
        <f>IF($N$196="zákl. přenesená",$J$196,0)</f>
        <v>0</v>
      </c>
      <c r="BH196" s="163">
        <f>IF($N$196="sníž. přenesená",$J$196,0)</f>
        <v>0</v>
      </c>
      <c r="BI196" s="163">
        <f>IF($N$196="nulová",$J$196,0)</f>
        <v>0</v>
      </c>
      <c r="BJ196" s="97" t="s">
        <v>139</v>
      </c>
      <c r="BK196" s="163">
        <f>ROUND($I$196*$H$196,2)</f>
        <v>0</v>
      </c>
      <c r="BL196" s="97" t="s">
        <v>270</v>
      </c>
      <c r="BM196" s="97" t="s">
        <v>422</v>
      </c>
    </row>
    <row r="197" spans="2:47" s="6" customFormat="1" ht="16.5" customHeight="1">
      <c r="B197" s="23"/>
      <c r="C197" s="24"/>
      <c r="D197" s="164" t="s">
        <v>272</v>
      </c>
      <c r="E197" s="24"/>
      <c r="F197" s="165" t="s">
        <v>274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272</v>
      </c>
      <c r="AU197" s="6" t="s">
        <v>139</v>
      </c>
    </row>
    <row r="198" spans="2:65" s="6" customFormat="1" ht="15.75" customHeight="1">
      <c r="B198" s="23"/>
      <c r="C198" s="151" t="s">
        <v>423</v>
      </c>
      <c r="D198" s="151" t="s">
        <v>265</v>
      </c>
      <c r="E198" s="152" t="s">
        <v>276</v>
      </c>
      <c r="F198" s="153" t="s">
        <v>277</v>
      </c>
      <c r="G198" s="154" t="s">
        <v>268</v>
      </c>
      <c r="H198" s="155">
        <v>2</v>
      </c>
      <c r="I198" s="156"/>
      <c r="J198" s="157">
        <f>ROUND($I$198*$H$198,2)</f>
        <v>0</v>
      </c>
      <c r="K198" s="153"/>
      <c r="L198" s="158"/>
      <c r="M198" s="159"/>
      <c r="N198" s="160" t="s">
        <v>161</v>
      </c>
      <c r="O198" s="24"/>
      <c r="P198" s="24"/>
      <c r="Q198" s="161">
        <v>0</v>
      </c>
      <c r="R198" s="161">
        <f>$Q$198*$H$198</f>
        <v>0</v>
      </c>
      <c r="S198" s="161">
        <v>0</v>
      </c>
      <c r="T198" s="162">
        <f>$S$198*$H$198</f>
        <v>0</v>
      </c>
      <c r="AR198" s="97" t="s">
        <v>269</v>
      </c>
      <c r="AT198" s="97" t="s">
        <v>265</v>
      </c>
      <c r="AU198" s="97" t="s">
        <v>139</v>
      </c>
      <c r="AY198" s="6" t="s">
        <v>264</v>
      </c>
      <c r="BE198" s="163">
        <f>IF($N$198="základní",$J$198,0)</f>
        <v>0</v>
      </c>
      <c r="BF198" s="163">
        <f>IF($N$198="snížená",$J$198,0)</f>
        <v>0</v>
      </c>
      <c r="BG198" s="163">
        <f>IF($N$198="zákl. přenesená",$J$198,0)</f>
        <v>0</v>
      </c>
      <c r="BH198" s="163">
        <f>IF($N$198="sníž. přenesená",$J$198,0)</f>
        <v>0</v>
      </c>
      <c r="BI198" s="163">
        <f>IF($N$198="nulová",$J$198,0)</f>
        <v>0</v>
      </c>
      <c r="BJ198" s="97" t="s">
        <v>139</v>
      </c>
      <c r="BK198" s="163">
        <f>ROUND($I$198*$H$198,2)</f>
        <v>0</v>
      </c>
      <c r="BL198" s="97" t="s">
        <v>270</v>
      </c>
      <c r="BM198" s="97" t="s">
        <v>424</v>
      </c>
    </row>
    <row r="199" spans="2:47" s="6" customFormat="1" ht="16.5" customHeight="1">
      <c r="B199" s="23"/>
      <c r="C199" s="24"/>
      <c r="D199" s="164" t="s">
        <v>272</v>
      </c>
      <c r="E199" s="24"/>
      <c r="F199" s="165" t="s">
        <v>277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272</v>
      </c>
      <c r="AU199" s="6" t="s">
        <v>139</v>
      </c>
    </row>
    <row r="200" spans="2:65" s="6" customFormat="1" ht="15.75" customHeight="1">
      <c r="B200" s="23"/>
      <c r="C200" s="151" t="s">
        <v>425</v>
      </c>
      <c r="D200" s="151" t="s">
        <v>265</v>
      </c>
      <c r="E200" s="152" t="s">
        <v>280</v>
      </c>
      <c r="F200" s="153" t="s">
        <v>281</v>
      </c>
      <c r="G200" s="154" t="s">
        <v>268</v>
      </c>
      <c r="H200" s="155">
        <v>4</v>
      </c>
      <c r="I200" s="156"/>
      <c r="J200" s="157">
        <f>ROUND($I$200*$H$200,2)</f>
        <v>0</v>
      </c>
      <c r="K200" s="153"/>
      <c r="L200" s="158"/>
      <c r="M200" s="159"/>
      <c r="N200" s="160" t="s">
        <v>161</v>
      </c>
      <c r="O200" s="24"/>
      <c r="P200" s="24"/>
      <c r="Q200" s="161">
        <v>0</v>
      </c>
      <c r="R200" s="161">
        <f>$Q$200*$H$200</f>
        <v>0</v>
      </c>
      <c r="S200" s="161">
        <v>0</v>
      </c>
      <c r="T200" s="162">
        <f>$S$200*$H$200</f>
        <v>0</v>
      </c>
      <c r="AR200" s="97" t="s">
        <v>269</v>
      </c>
      <c r="AT200" s="97" t="s">
        <v>265</v>
      </c>
      <c r="AU200" s="97" t="s">
        <v>139</v>
      </c>
      <c r="AY200" s="6" t="s">
        <v>264</v>
      </c>
      <c r="BE200" s="163">
        <f>IF($N$200="základní",$J$200,0)</f>
        <v>0</v>
      </c>
      <c r="BF200" s="163">
        <f>IF($N$200="snížená",$J$200,0)</f>
        <v>0</v>
      </c>
      <c r="BG200" s="163">
        <f>IF($N$200="zákl. přenesená",$J$200,0)</f>
        <v>0</v>
      </c>
      <c r="BH200" s="163">
        <f>IF($N$200="sníž. přenesená",$J$200,0)</f>
        <v>0</v>
      </c>
      <c r="BI200" s="163">
        <f>IF($N$200="nulová",$J$200,0)</f>
        <v>0</v>
      </c>
      <c r="BJ200" s="97" t="s">
        <v>139</v>
      </c>
      <c r="BK200" s="163">
        <f>ROUND($I$200*$H$200,2)</f>
        <v>0</v>
      </c>
      <c r="BL200" s="97" t="s">
        <v>270</v>
      </c>
      <c r="BM200" s="97" t="s">
        <v>426</v>
      </c>
    </row>
    <row r="201" spans="2:47" s="6" customFormat="1" ht="16.5" customHeight="1">
      <c r="B201" s="23"/>
      <c r="C201" s="24"/>
      <c r="D201" s="164" t="s">
        <v>272</v>
      </c>
      <c r="E201" s="24"/>
      <c r="F201" s="165" t="s">
        <v>281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272</v>
      </c>
      <c r="AU201" s="6" t="s">
        <v>139</v>
      </c>
    </row>
    <row r="202" spans="2:65" s="6" customFormat="1" ht="15.75" customHeight="1">
      <c r="B202" s="23"/>
      <c r="C202" s="151" t="s">
        <v>427</v>
      </c>
      <c r="D202" s="151" t="s">
        <v>265</v>
      </c>
      <c r="E202" s="152" t="s">
        <v>284</v>
      </c>
      <c r="F202" s="153" t="s">
        <v>285</v>
      </c>
      <c r="G202" s="154" t="s">
        <v>268</v>
      </c>
      <c r="H202" s="155">
        <v>2</v>
      </c>
      <c r="I202" s="156"/>
      <c r="J202" s="157">
        <f>ROUND($I$202*$H$202,2)</f>
        <v>0</v>
      </c>
      <c r="K202" s="153"/>
      <c r="L202" s="158"/>
      <c r="M202" s="159"/>
      <c r="N202" s="160" t="s">
        <v>161</v>
      </c>
      <c r="O202" s="24"/>
      <c r="P202" s="24"/>
      <c r="Q202" s="161">
        <v>0</v>
      </c>
      <c r="R202" s="161">
        <f>$Q$202*$H$202</f>
        <v>0</v>
      </c>
      <c r="S202" s="161">
        <v>0</v>
      </c>
      <c r="T202" s="162">
        <f>$S$202*$H$202</f>
        <v>0</v>
      </c>
      <c r="AR202" s="97" t="s">
        <v>269</v>
      </c>
      <c r="AT202" s="97" t="s">
        <v>265</v>
      </c>
      <c r="AU202" s="97" t="s">
        <v>139</v>
      </c>
      <c r="AY202" s="6" t="s">
        <v>264</v>
      </c>
      <c r="BE202" s="163">
        <f>IF($N$202="základní",$J$202,0)</f>
        <v>0</v>
      </c>
      <c r="BF202" s="163">
        <f>IF($N$202="snížená",$J$202,0)</f>
        <v>0</v>
      </c>
      <c r="BG202" s="163">
        <f>IF($N$202="zákl. přenesená",$J$202,0)</f>
        <v>0</v>
      </c>
      <c r="BH202" s="163">
        <f>IF($N$202="sníž. přenesená",$J$202,0)</f>
        <v>0</v>
      </c>
      <c r="BI202" s="163">
        <f>IF($N$202="nulová",$J$202,0)</f>
        <v>0</v>
      </c>
      <c r="BJ202" s="97" t="s">
        <v>139</v>
      </c>
      <c r="BK202" s="163">
        <f>ROUND($I$202*$H$202,2)</f>
        <v>0</v>
      </c>
      <c r="BL202" s="97" t="s">
        <v>270</v>
      </c>
      <c r="BM202" s="97" t="s">
        <v>428</v>
      </c>
    </row>
    <row r="203" spans="2:47" s="6" customFormat="1" ht="16.5" customHeight="1">
      <c r="B203" s="23"/>
      <c r="C203" s="24"/>
      <c r="D203" s="164" t="s">
        <v>272</v>
      </c>
      <c r="E203" s="24"/>
      <c r="F203" s="165" t="s">
        <v>285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272</v>
      </c>
      <c r="AU203" s="6" t="s">
        <v>139</v>
      </c>
    </row>
    <row r="204" spans="2:65" s="6" customFormat="1" ht="15.75" customHeight="1">
      <c r="B204" s="23"/>
      <c r="C204" s="151" t="s">
        <v>429</v>
      </c>
      <c r="D204" s="151" t="s">
        <v>265</v>
      </c>
      <c r="E204" s="152" t="s">
        <v>288</v>
      </c>
      <c r="F204" s="153" t="s">
        <v>289</v>
      </c>
      <c r="G204" s="154" t="s">
        <v>268</v>
      </c>
      <c r="H204" s="155">
        <v>2</v>
      </c>
      <c r="I204" s="156"/>
      <c r="J204" s="157">
        <f>ROUND($I$204*$H$204,2)</f>
        <v>0</v>
      </c>
      <c r="K204" s="153"/>
      <c r="L204" s="158"/>
      <c r="M204" s="159"/>
      <c r="N204" s="160" t="s">
        <v>161</v>
      </c>
      <c r="O204" s="24"/>
      <c r="P204" s="24"/>
      <c r="Q204" s="161">
        <v>0</v>
      </c>
      <c r="R204" s="161">
        <f>$Q$204*$H$204</f>
        <v>0</v>
      </c>
      <c r="S204" s="161">
        <v>0</v>
      </c>
      <c r="T204" s="162">
        <f>$S$204*$H$204</f>
        <v>0</v>
      </c>
      <c r="AR204" s="97" t="s">
        <v>269</v>
      </c>
      <c r="AT204" s="97" t="s">
        <v>265</v>
      </c>
      <c r="AU204" s="97" t="s">
        <v>139</v>
      </c>
      <c r="AY204" s="6" t="s">
        <v>264</v>
      </c>
      <c r="BE204" s="163">
        <f>IF($N$204="základní",$J$204,0)</f>
        <v>0</v>
      </c>
      <c r="BF204" s="163">
        <f>IF($N$204="snížená",$J$204,0)</f>
        <v>0</v>
      </c>
      <c r="BG204" s="163">
        <f>IF($N$204="zákl. přenesená",$J$204,0)</f>
        <v>0</v>
      </c>
      <c r="BH204" s="163">
        <f>IF($N$204="sníž. přenesená",$J$204,0)</f>
        <v>0</v>
      </c>
      <c r="BI204" s="163">
        <f>IF($N$204="nulová",$J$204,0)</f>
        <v>0</v>
      </c>
      <c r="BJ204" s="97" t="s">
        <v>139</v>
      </c>
      <c r="BK204" s="163">
        <f>ROUND($I$204*$H$204,2)</f>
        <v>0</v>
      </c>
      <c r="BL204" s="97" t="s">
        <v>270</v>
      </c>
      <c r="BM204" s="97" t="s">
        <v>430</v>
      </c>
    </row>
    <row r="205" spans="2:47" s="6" customFormat="1" ht="16.5" customHeight="1">
      <c r="B205" s="23"/>
      <c r="C205" s="24"/>
      <c r="D205" s="164" t="s">
        <v>272</v>
      </c>
      <c r="E205" s="24"/>
      <c r="F205" s="165" t="s">
        <v>289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272</v>
      </c>
      <c r="AU205" s="6" t="s">
        <v>139</v>
      </c>
    </row>
    <row r="206" spans="2:65" s="6" customFormat="1" ht="15.75" customHeight="1">
      <c r="B206" s="23"/>
      <c r="C206" s="151" t="s">
        <v>431</v>
      </c>
      <c r="D206" s="151" t="s">
        <v>265</v>
      </c>
      <c r="E206" s="152" t="s">
        <v>292</v>
      </c>
      <c r="F206" s="153" t="s">
        <v>293</v>
      </c>
      <c r="G206" s="154" t="s">
        <v>268</v>
      </c>
      <c r="H206" s="155">
        <v>2</v>
      </c>
      <c r="I206" s="156"/>
      <c r="J206" s="157">
        <f>ROUND($I$206*$H$206,2)</f>
        <v>0</v>
      </c>
      <c r="K206" s="153"/>
      <c r="L206" s="158"/>
      <c r="M206" s="159"/>
      <c r="N206" s="160" t="s">
        <v>161</v>
      </c>
      <c r="O206" s="24"/>
      <c r="P206" s="24"/>
      <c r="Q206" s="161">
        <v>0</v>
      </c>
      <c r="R206" s="161">
        <f>$Q$206*$H$206</f>
        <v>0</v>
      </c>
      <c r="S206" s="161">
        <v>0</v>
      </c>
      <c r="T206" s="162">
        <f>$S$206*$H$206</f>
        <v>0</v>
      </c>
      <c r="AR206" s="97" t="s">
        <v>269</v>
      </c>
      <c r="AT206" s="97" t="s">
        <v>265</v>
      </c>
      <c r="AU206" s="97" t="s">
        <v>139</v>
      </c>
      <c r="AY206" s="6" t="s">
        <v>264</v>
      </c>
      <c r="BE206" s="163">
        <f>IF($N$206="základní",$J$206,0)</f>
        <v>0</v>
      </c>
      <c r="BF206" s="163">
        <f>IF($N$206="snížená",$J$206,0)</f>
        <v>0</v>
      </c>
      <c r="BG206" s="163">
        <f>IF($N$206="zákl. přenesená",$J$206,0)</f>
        <v>0</v>
      </c>
      <c r="BH206" s="163">
        <f>IF($N$206="sníž. přenesená",$J$206,0)</f>
        <v>0</v>
      </c>
      <c r="BI206" s="163">
        <f>IF($N$206="nulová",$J$206,0)</f>
        <v>0</v>
      </c>
      <c r="BJ206" s="97" t="s">
        <v>139</v>
      </c>
      <c r="BK206" s="163">
        <f>ROUND($I$206*$H$206,2)</f>
        <v>0</v>
      </c>
      <c r="BL206" s="97" t="s">
        <v>270</v>
      </c>
      <c r="BM206" s="97" t="s">
        <v>432</v>
      </c>
    </row>
    <row r="207" spans="2:47" s="6" customFormat="1" ht="16.5" customHeight="1">
      <c r="B207" s="23"/>
      <c r="C207" s="24"/>
      <c r="D207" s="164" t="s">
        <v>272</v>
      </c>
      <c r="E207" s="24"/>
      <c r="F207" s="165" t="s">
        <v>293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272</v>
      </c>
      <c r="AU207" s="6" t="s">
        <v>139</v>
      </c>
    </row>
    <row r="208" spans="2:65" s="6" customFormat="1" ht="15.75" customHeight="1">
      <c r="B208" s="23"/>
      <c r="C208" s="151" t="s">
        <v>433</v>
      </c>
      <c r="D208" s="151" t="s">
        <v>265</v>
      </c>
      <c r="E208" s="152" t="s">
        <v>296</v>
      </c>
      <c r="F208" s="153" t="s">
        <v>297</v>
      </c>
      <c r="G208" s="154" t="s">
        <v>268</v>
      </c>
      <c r="H208" s="155">
        <v>6</v>
      </c>
      <c r="I208" s="156"/>
      <c r="J208" s="157">
        <f>ROUND($I$208*$H$208,2)</f>
        <v>0</v>
      </c>
      <c r="K208" s="153"/>
      <c r="L208" s="158"/>
      <c r="M208" s="159"/>
      <c r="N208" s="160" t="s">
        <v>161</v>
      </c>
      <c r="O208" s="24"/>
      <c r="P208" s="24"/>
      <c r="Q208" s="161">
        <v>0</v>
      </c>
      <c r="R208" s="161">
        <f>$Q$208*$H$208</f>
        <v>0</v>
      </c>
      <c r="S208" s="161">
        <v>0</v>
      </c>
      <c r="T208" s="162">
        <f>$S$208*$H$208</f>
        <v>0</v>
      </c>
      <c r="AR208" s="97" t="s">
        <v>269</v>
      </c>
      <c r="AT208" s="97" t="s">
        <v>265</v>
      </c>
      <c r="AU208" s="97" t="s">
        <v>139</v>
      </c>
      <c r="AY208" s="6" t="s">
        <v>264</v>
      </c>
      <c r="BE208" s="163">
        <f>IF($N$208="základní",$J$208,0)</f>
        <v>0</v>
      </c>
      <c r="BF208" s="163">
        <f>IF($N$208="snížená",$J$208,0)</f>
        <v>0</v>
      </c>
      <c r="BG208" s="163">
        <f>IF($N$208="zákl. přenesená",$J$208,0)</f>
        <v>0</v>
      </c>
      <c r="BH208" s="163">
        <f>IF($N$208="sníž. přenesená",$J$208,0)</f>
        <v>0</v>
      </c>
      <c r="BI208" s="163">
        <f>IF($N$208="nulová",$J$208,0)</f>
        <v>0</v>
      </c>
      <c r="BJ208" s="97" t="s">
        <v>139</v>
      </c>
      <c r="BK208" s="163">
        <f>ROUND($I$208*$H$208,2)</f>
        <v>0</v>
      </c>
      <c r="BL208" s="97" t="s">
        <v>270</v>
      </c>
      <c r="BM208" s="97" t="s">
        <v>434</v>
      </c>
    </row>
    <row r="209" spans="2:47" s="6" customFormat="1" ht="16.5" customHeight="1">
      <c r="B209" s="23"/>
      <c r="C209" s="24"/>
      <c r="D209" s="164" t="s">
        <v>272</v>
      </c>
      <c r="E209" s="24"/>
      <c r="F209" s="165" t="s">
        <v>297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272</v>
      </c>
      <c r="AU209" s="6" t="s">
        <v>139</v>
      </c>
    </row>
    <row r="210" spans="2:65" s="6" customFormat="1" ht="15.75" customHeight="1">
      <c r="B210" s="23"/>
      <c r="C210" s="151" t="s">
        <v>435</v>
      </c>
      <c r="D210" s="151" t="s">
        <v>265</v>
      </c>
      <c r="E210" s="152" t="s">
        <v>300</v>
      </c>
      <c r="F210" s="153" t="s">
        <v>301</v>
      </c>
      <c r="G210" s="154" t="s">
        <v>268</v>
      </c>
      <c r="H210" s="155">
        <v>3</v>
      </c>
      <c r="I210" s="156"/>
      <c r="J210" s="157">
        <f>ROUND($I$210*$H$210,2)</f>
        <v>0</v>
      </c>
      <c r="K210" s="153"/>
      <c r="L210" s="158"/>
      <c r="M210" s="159"/>
      <c r="N210" s="160" t="s">
        <v>161</v>
      </c>
      <c r="O210" s="24"/>
      <c r="P210" s="24"/>
      <c r="Q210" s="161">
        <v>0</v>
      </c>
      <c r="R210" s="161">
        <f>$Q$210*$H$210</f>
        <v>0</v>
      </c>
      <c r="S210" s="161">
        <v>0</v>
      </c>
      <c r="T210" s="162">
        <f>$S$210*$H$210</f>
        <v>0</v>
      </c>
      <c r="AR210" s="97" t="s">
        <v>269</v>
      </c>
      <c r="AT210" s="97" t="s">
        <v>265</v>
      </c>
      <c r="AU210" s="97" t="s">
        <v>139</v>
      </c>
      <c r="AY210" s="6" t="s">
        <v>264</v>
      </c>
      <c r="BE210" s="163">
        <f>IF($N$210="základní",$J$210,0)</f>
        <v>0</v>
      </c>
      <c r="BF210" s="163">
        <f>IF($N$210="snížená",$J$210,0)</f>
        <v>0</v>
      </c>
      <c r="BG210" s="163">
        <f>IF($N$210="zákl. přenesená",$J$210,0)</f>
        <v>0</v>
      </c>
      <c r="BH210" s="163">
        <f>IF($N$210="sníž. přenesená",$J$210,0)</f>
        <v>0</v>
      </c>
      <c r="BI210" s="163">
        <f>IF($N$210="nulová",$J$210,0)</f>
        <v>0</v>
      </c>
      <c r="BJ210" s="97" t="s">
        <v>139</v>
      </c>
      <c r="BK210" s="163">
        <f>ROUND($I$210*$H$210,2)</f>
        <v>0</v>
      </c>
      <c r="BL210" s="97" t="s">
        <v>270</v>
      </c>
      <c r="BM210" s="97" t="s">
        <v>436</v>
      </c>
    </row>
    <row r="211" spans="2:47" s="6" customFormat="1" ht="16.5" customHeight="1">
      <c r="B211" s="23"/>
      <c r="C211" s="24"/>
      <c r="D211" s="164" t="s">
        <v>272</v>
      </c>
      <c r="E211" s="24"/>
      <c r="F211" s="165" t="s">
        <v>301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272</v>
      </c>
      <c r="AU211" s="6" t="s">
        <v>139</v>
      </c>
    </row>
    <row r="212" spans="2:65" s="6" customFormat="1" ht="15.75" customHeight="1">
      <c r="B212" s="23"/>
      <c r="C212" s="151" t="s">
        <v>437</v>
      </c>
      <c r="D212" s="151" t="s">
        <v>265</v>
      </c>
      <c r="E212" s="152" t="s">
        <v>303</v>
      </c>
      <c r="F212" s="153" t="s">
        <v>304</v>
      </c>
      <c r="G212" s="154" t="s">
        <v>268</v>
      </c>
      <c r="H212" s="155">
        <v>2</v>
      </c>
      <c r="I212" s="156"/>
      <c r="J212" s="157">
        <f>ROUND($I$212*$H$212,2)</f>
        <v>0</v>
      </c>
      <c r="K212" s="153"/>
      <c r="L212" s="158"/>
      <c r="M212" s="159"/>
      <c r="N212" s="160" t="s">
        <v>161</v>
      </c>
      <c r="O212" s="24"/>
      <c r="P212" s="24"/>
      <c r="Q212" s="161">
        <v>0</v>
      </c>
      <c r="R212" s="161">
        <f>$Q$212*$H$212</f>
        <v>0</v>
      </c>
      <c r="S212" s="161">
        <v>0</v>
      </c>
      <c r="T212" s="162">
        <f>$S$212*$H$212</f>
        <v>0</v>
      </c>
      <c r="AR212" s="97" t="s">
        <v>269</v>
      </c>
      <c r="AT212" s="97" t="s">
        <v>265</v>
      </c>
      <c r="AU212" s="97" t="s">
        <v>139</v>
      </c>
      <c r="AY212" s="6" t="s">
        <v>264</v>
      </c>
      <c r="BE212" s="163">
        <f>IF($N$212="základní",$J$212,0)</f>
        <v>0</v>
      </c>
      <c r="BF212" s="163">
        <f>IF($N$212="snížená",$J$212,0)</f>
        <v>0</v>
      </c>
      <c r="BG212" s="163">
        <f>IF($N$212="zákl. přenesená",$J$212,0)</f>
        <v>0</v>
      </c>
      <c r="BH212" s="163">
        <f>IF($N$212="sníž. přenesená",$J$212,0)</f>
        <v>0</v>
      </c>
      <c r="BI212" s="163">
        <f>IF($N$212="nulová",$J$212,0)</f>
        <v>0</v>
      </c>
      <c r="BJ212" s="97" t="s">
        <v>139</v>
      </c>
      <c r="BK212" s="163">
        <f>ROUND($I$212*$H$212,2)</f>
        <v>0</v>
      </c>
      <c r="BL212" s="97" t="s">
        <v>270</v>
      </c>
      <c r="BM212" s="97" t="s">
        <v>438</v>
      </c>
    </row>
    <row r="213" spans="2:47" s="6" customFormat="1" ht="16.5" customHeight="1">
      <c r="B213" s="23"/>
      <c r="C213" s="24"/>
      <c r="D213" s="164" t="s">
        <v>272</v>
      </c>
      <c r="E213" s="24"/>
      <c r="F213" s="165" t="s">
        <v>304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272</v>
      </c>
      <c r="AU213" s="6" t="s">
        <v>139</v>
      </c>
    </row>
    <row r="214" spans="2:65" s="6" customFormat="1" ht="27" customHeight="1">
      <c r="B214" s="23"/>
      <c r="C214" s="151" t="s">
        <v>439</v>
      </c>
      <c r="D214" s="151" t="s">
        <v>265</v>
      </c>
      <c r="E214" s="152" t="s">
        <v>307</v>
      </c>
      <c r="F214" s="153" t="s">
        <v>308</v>
      </c>
      <c r="G214" s="154" t="s">
        <v>268</v>
      </c>
      <c r="H214" s="155">
        <v>1</v>
      </c>
      <c r="I214" s="156"/>
      <c r="J214" s="157">
        <f>ROUND($I$214*$H$214,2)</f>
        <v>0</v>
      </c>
      <c r="K214" s="153"/>
      <c r="L214" s="158"/>
      <c r="M214" s="159"/>
      <c r="N214" s="160" t="s">
        <v>161</v>
      </c>
      <c r="O214" s="24"/>
      <c r="P214" s="24"/>
      <c r="Q214" s="161">
        <v>0</v>
      </c>
      <c r="R214" s="161">
        <f>$Q$214*$H$214</f>
        <v>0</v>
      </c>
      <c r="S214" s="161">
        <v>0</v>
      </c>
      <c r="T214" s="162">
        <f>$S$214*$H$214</f>
        <v>0</v>
      </c>
      <c r="AR214" s="97" t="s">
        <v>269</v>
      </c>
      <c r="AT214" s="97" t="s">
        <v>265</v>
      </c>
      <c r="AU214" s="97" t="s">
        <v>139</v>
      </c>
      <c r="AY214" s="6" t="s">
        <v>264</v>
      </c>
      <c r="BE214" s="163">
        <f>IF($N$214="základní",$J$214,0)</f>
        <v>0</v>
      </c>
      <c r="BF214" s="163">
        <f>IF($N$214="snížená",$J$214,0)</f>
        <v>0</v>
      </c>
      <c r="BG214" s="163">
        <f>IF($N$214="zákl. přenesená",$J$214,0)</f>
        <v>0</v>
      </c>
      <c r="BH214" s="163">
        <f>IF($N$214="sníž. přenesená",$J$214,0)</f>
        <v>0</v>
      </c>
      <c r="BI214" s="163">
        <f>IF($N$214="nulová",$J$214,0)</f>
        <v>0</v>
      </c>
      <c r="BJ214" s="97" t="s">
        <v>139</v>
      </c>
      <c r="BK214" s="163">
        <f>ROUND($I$214*$H$214,2)</f>
        <v>0</v>
      </c>
      <c r="BL214" s="97" t="s">
        <v>270</v>
      </c>
      <c r="BM214" s="97" t="s">
        <v>440</v>
      </c>
    </row>
    <row r="215" spans="2:47" s="6" customFormat="1" ht="16.5" customHeight="1">
      <c r="B215" s="23"/>
      <c r="C215" s="24"/>
      <c r="D215" s="164" t="s">
        <v>272</v>
      </c>
      <c r="E215" s="24"/>
      <c r="F215" s="165" t="s">
        <v>308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272</v>
      </c>
      <c r="AU215" s="6" t="s">
        <v>139</v>
      </c>
    </row>
    <row r="216" spans="2:65" s="6" customFormat="1" ht="27" customHeight="1">
      <c r="B216" s="23"/>
      <c r="C216" s="151" t="s">
        <v>441</v>
      </c>
      <c r="D216" s="151" t="s">
        <v>265</v>
      </c>
      <c r="E216" s="152" t="s">
        <v>311</v>
      </c>
      <c r="F216" s="153" t="s">
        <v>312</v>
      </c>
      <c r="G216" s="154" t="s">
        <v>268</v>
      </c>
      <c r="H216" s="155">
        <v>2</v>
      </c>
      <c r="I216" s="156"/>
      <c r="J216" s="157">
        <f>ROUND($I$216*$H$216,2)</f>
        <v>0</v>
      </c>
      <c r="K216" s="153"/>
      <c r="L216" s="158"/>
      <c r="M216" s="159"/>
      <c r="N216" s="160" t="s">
        <v>161</v>
      </c>
      <c r="O216" s="24"/>
      <c r="P216" s="24"/>
      <c r="Q216" s="161">
        <v>0</v>
      </c>
      <c r="R216" s="161">
        <f>$Q$216*$H$216</f>
        <v>0</v>
      </c>
      <c r="S216" s="161">
        <v>0</v>
      </c>
      <c r="T216" s="162">
        <f>$S$216*$H$216</f>
        <v>0</v>
      </c>
      <c r="AR216" s="97" t="s">
        <v>269</v>
      </c>
      <c r="AT216" s="97" t="s">
        <v>265</v>
      </c>
      <c r="AU216" s="97" t="s">
        <v>139</v>
      </c>
      <c r="AY216" s="6" t="s">
        <v>264</v>
      </c>
      <c r="BE216" s="163">
        <f>IF($N$216="základní",$J$216,0)</f>
        <v>0</v>
      </c>
      <c r="BF216" s="163">
        <f>IF($N$216="snížená",$J$216,0)</f>
        <v>0</v>
      </c>
      <c r="BG216" s="163">
        <f>IF($N$216="zákl. přenesená",$J$216,0)</f>
        <v>0</v>
      </c>
      <c r="BH216" s="163">
        <f>IF($N$216="sníž. přenesená",$J$216,0)</f>
        <v>0</v>
      </c>
      <c r="BI216" s="163">
        <f>IF($N$216="nulová",$J$216,0)</f>
        <v>0</v>
      </c>
      <c r="BJ216" s="97" t="s">
        <v>139</v>
      </c>
      <c r="BK216" s="163">
        <f>ROUND($I$216*$H$216,2)</f>
        <v>0</v>
      </c>
      <c r="BL216" s="97" t="s">
        <v>270</v>
      </c>
      <c r="BM216" s="97" t="s">
        <v>442</v>
      </c>
    </row>
    <row r="217" spans="2:47" s="6" customFormat="1" ht="27" customHeight="1">
      <c r="B217" s="23"/>
      <c r="C217" s="24"/>
      <c r="D217" s="164" t="s">
        <v>272</v>
      </c>
      <c r="E217" s="24"/>
      <c r="F217" s="165" t="s">
        <v>312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272</v>
      </c>
      <c r="AU217" s="6" t="s">
        <v>139</v>
      </c>
    </row>
    <row r="218" spans="2:65" s="6" customFormat="1" ht="15.75" customHeight="1">
      <c r="B218" s="23"/>
      <c r="C218" s="151" t="s">
        <v>443</v>
      </c>
      <c r="D218" s="151" t="s">
        <v>265</v>
      </c>
      <c r="E218" s="152" t="s">
        <v>315</v>
      </c>
      <c r="F218" s="153" t="s">
        <v>316</v>
      </c>
      <c r="G218" s="154" t="s">
        <v>268</v>
      </c>
      <c r="H218" s="155">
        <v>1</v>
      </c>
      <c r="I218" s="156"/>
      <c r="J218" s="157">
        <f>ROUND($I$218*$H$218,2)</f>
        <v>0</v>
      </c>
      <c r="K218" s="153"/>
      <c r="L218" s="158"/>
      <c r="M218" s="159"/>
      <c r="N218" s="160" t="s">
        <v>161</v>
      </c>
      <c r="O218" s="24"/>
      <c r="P218" s="24"/>
      <c r="Q218" s="161">
        <v>0</v>
      </c>
      <c r="R218" s="161">
        <f>$Q$218*$H$218</f>
        <v>0</v>
      </c>
      <c r="S218" s="161">
        <v>0</v>
      </c>
      <c r="T218" s="162">
        <f>$S$218*$H$218</f>
        <v>0</v>
      </c>
      <c r="AR218" s="97" t="s">
        <v>269</v>
      </c>
      <c r="AT218" s="97" t="s">
        <v>265</v>
      </c>
      <c r="AU218" s="97" t="s">
        <v>139</v>
      </c>
      <c r="AY218" s="6" t="s">
        <v>264</v>
      </c>
      <c r="BE218" s="163">
        <f>IF($N$218="základní",$J$218,0)</f>
        <v>0</v>
      </c>
      <c r="BF218" s="163">
        <f>IF($N$218="snížená",$J$218,0)</f>
        <v>0</v>
      </c>
      <c r="BG218" s="163">
        <f>IF($N$218="zákl. přenesená",$J$218,0)</f>
        <v>0</v>
      </c>
      <c r="BH218" s="163">
        <f>IF($N$218="sníž. přenesená",$J$218,0)</f>
        <v>0</v>
      </c>
      <c r="BI218" s="163">
        <f>IF($N$218="nulová",$J$218,0)</f>
        <v>0</v>
      </c>
      <c r="BJ218" s="97" t="s">
        <v>139</v>
      </c>
      <c r="BK218" s="163">
        <f>ROUND($I$218*$H$218,2)</f>
        <v>0</v>
      </c>
      <c r="BL218" s="97" t="s">
        <v>270</v>
      </c>
      <c r="BM218" s="97" t="s">
        <v>444</v>
      </c>
    </row>
    <row r="219" spans="2:47" s="6" customFormat="1" ht="16.5" customHeight="1">
      <c r="B219" s="23"/>
      <c r="C219" s="24"/>
      <c r="D219" s="164" t="s">
        <v>272</v>
      </c>
      <c r="E219" s="24"/>
      <c r="F219" s="165" t="s">
        <v>316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272</v>
      </c>
      <c r="AU219" s="6" t="s">
        <v>139</v>
      </c>
    </row>
    <row r="220" spans="2:65" s="6" customFormat="1" ht="15.75" customHeight="1">
      <c r="B220" s="23"/>
      <c r="C220" s="151" t="s">
        <v>445</v>
      </c>
      <c r="D220" s="151" t="s">
        <v>265</v>
      </c>
      <c r="E220" s="152" t="s">
        <v>319</v>
      </c>
      <c r="F220" s="153" t="s">
        <v>320</v>
      </c>
      <c r="G220" s="154" t="s">
        <v>268</v>
      </c>
      <c r="H220" s="155">
        <v>3</v>
      </c>
      <c r="I220" s="156"/>
      <c r="J220" s="157">
        <f>ROUND($I$220*$H$220,2)</f>
        <v>0</v>
      </c>
      <c r="K220" s="153"/>
      <c r="L220" s="158"/>
      <c r="M220" s="159"/>
      <c r="N220" s="160" t="s">
        <v>161</v>
      </c>
      <c r="O220" s="24"/>
      <c r="P220" s="24"/>
      <c r="Q220" s="161">
        <v>0</v>
      </c>
      <c r="R220" s="161">
        <f>$Q$220*$H$220</f>
        <v>0</v>
      </c>
      <c r="S220" s="161">
        <v>0</v>
      </c>
      <c r="T220" s="162">
        <f>$S$220*$H$220</f>
        <v>0</v>
      </c>
      <c r="AR220" s="97" t="s">
        <v>269</v>
      </c>
      <c r="AT220" s="97" t="s">
        <v>265</v>
      </c>
      <c r="AU220" s="97" t="s">
        <v>139</v>
      </c>
      <c r="AY220" s="6" t="s">
        <v>264</v>
      </c>
      <c r="BE220" s="163">
        <f>IF($N$220="základní",$J$220,0)</f>
        <v>0</v>
      </c>
      <c r="BF220" s="163">
        <f>IF($N$220="snížená",$J$220,0)</f>
        <v>0</v>
      </c>
      <c r="BG220" s="163">
        <f>IF($N$220="zákl. přenesená",$J$220,0)</f>
        <v>0</v>
      </c>
      <c r="BH220" s="163">
        <f>IF($N$220="sníž. přenesená",$J$220,0)</f>
        <v>0</v>
      </c>
      <c r="BI220" s="163">
        <f>IF($N$220="nulová",$J$220,0)</f>
        <v>0</v>
      </c>
      <c r="BJ220" s="97" t="s">
        <v>139</v>
      </c>
      <c r="BK220" s="163">
        <f>ROUND($I$220*$H$220,2)</f>
        <v>0</v>
      </c>
      <c r="BL220" s="97" t="s">
        <v>270</v>
      </c>
      <c r="BM220" s="97" t="s">
        <v>446</v>
      </c>
    </row>
    <row r="221" spans="2:47" s="6" customFormat="1" ht="16.5" customHeight="1">
      <c r="B221" s="23"/>
      <c r="C221" s="24"/>
      <c r="D221" s="164" t="s">
        <v>272</v>
      </c>
      <c r="E221" s="24"/>
      <c r="F221" s="165" t="s">
        <v>320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272</v>
      </c>
      <c r="AU221" s="6" t="s">
        <v>139</v>
      </c>
    </row>
    <row r="222" spans="2:65" s="6" customFormat="1" ht="15.75" customHeight="1">
      <c r="B222" s="23"/>
      <c r="C222" s="151" t="s">
        <v>447</v>
      </c>
      <c r="D222" s="151" t="s">
        <v>265</v>
      </c>
      <c r="E222" s="152" t="s">
        <v>322</v>
      </c>
      <c r="F222" s="153" t="s">
        <v>323</v>
      </c>
      <c r="G222" s="154" t="s">
        <v>268</v>
      </c>
      <c r="H222" s="155">
        <v>3</v>
      </c>
      <c r="I222" s="156"/>
      <c r="J222" s="157">
        <f>ROUND($I$222*$H$222,2)</f>
        <v>0</v>
      </c>
      <c r="K222" s="153"/>
      <c r="L222" s="158"/>
      <c r="M222" s="159"/>
      <c r="N222" s="160" t="s">
        <v>161</v>
      </c>
      <c r="O222" s="24"/>
      <c r="P222" s="24"/>
      <c r="Q222" s="161">
        <v>0</v>
      </c>
      <c r="R222" s="161">
        <f>$Q$222*$H$222</f>
        <v>0</v>
      </c>
      <c r="S222" s="161">
        <v>0</v>
      </c>
      <c r="T222" s="162">
        <f>$S$222*$H$222</f>
        <v>0</v>
      </c>
      <c r="AR222" s="97" t="s">
        <v>269</v>
      </c>
      <c r="AT222" s="97" t="s">
        <v>265</v>
      </c>
      <c r="AU222" s="97" t="s">
        <v>139</v>
      </c>
      <c r="AY222" s="6" t="s">
        <v>264</v>
      </c>
      <c r="BE222" s="163">
        <f>IF($N$222="základní",$J$222,0)</f>
        <v>0</v>
      </c>
      <c r="BF222" s="163">
        <f>IF($N$222="snížená",$J$222,0)</f>
        <v>0</v>
      </c>
      <c r="BG222" s="163">
        <f>IF($N$222="zákl. přenesená",$J$222,0)</f>
        <v>0</v>
      </c>
      <c r="BH222" s="163">
        <f>IF($N$222="sníž. přenesená",$J$222,0)</f>
        <v>0</v>
      </c>
      <c r="BI222" s="163">
        <f>IF($N$222="nulová",$J$222,0)</f>
        <v>0</v>
      </c>
      <c r="BJ222" s="97" t="s">
        <v>139</v>
      </c>
      <c r="BK222" s="163">
        <f>ROUND($I$222*$H$222,2)</f>
        <v>0</v>
      </c>
      <c r="BL222" s="97" t="s">
        <v>270</v>
      </c>
      <c r="BM222" s="97" t="s">
        <v>448</v>
      </c>
    </row>
    <row r="223" spans="2:47" s="6" customFormat="1" ht="16.5" customHeight="1">
      <c r="B223" s="23"/>
      <c r="C223" s="24"/>
      <c r="D223" s="164" t="s">
        <v>272</v>
      </c>
      <c r="E223" s="24"/>
      <c r="F223" s="165" t="s">
        <v>323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272</v>
      </c>
      <c r="AU223" s="6" t="s">
        <v>139</v>
      </c>
    </row>
    <row r="224" spans="2:65" s="6" customFormat="1" ht="15.75" customHeight="1">
      <c r="B224" s="23"/>
      <c r="C224" s="151" t="s">
        <v>449</v>
      </c>
      <c r="D224" s="151" t="s">
        <v>265</v>
      </c>
      <c r="E224" s="152" t="s">
        <v>326</v>
      </c>
      <c r="F224" s="153" t="s">
        <v>327</v>
      </c>
      <c r="G224" s="154" t="s">
        <v>268</v>
      </c>
      <c r="H224" s="155">
        <v>1</v>
      </c>
      <c r="I224" s="156"/>
      <c r="J224" s="157">
        <f>ROUND($I$224*$H$224,2)</f>
        <v>0</v>
      </c>
      <c r="K224" s="153"/>
      <c r="L224" s="158"/>
      <c r="M224" s="159"/>
      <c r="N224" s="160" t="s">
        <v>161</v>
      </c>
      <c r="O224" s="24"/>
      <c r="P224" s="24"/>
      <c r="Q224" s="161">
        <v>0</v>
      </c>
      <c r="R224" s="161">
        <f>$Q$224*$H$224</f>
        <v>0</v>
      </c>
      <c r="S224" s="161">
        <v>0</v>
      </c>
      <c r="T224" s="162">
        <f>$S$224*$H$224</f>
        <v>0</v>
      </c>
      <c r="AR224" s="97" t="s">
        <v>269</v>
      </c>
      <c r="AT224" s="97" t="s">
        <v>265</v>
      </c>
      <c r="AU224" s="97" t="s">
        <v>139</v>
      </c>
      <c r="AY224" s="6" t="s">
        <v>264</v>
      </c>
      <c r="BE224" s="163">
        <f>IF($N$224="základní",$J$224,0)</f>
        <v>0</v>
      </c>
      <c r="BF224" s="163">
        <f>IF($N$224="snížená",$J$224,0)</f>
        <v>0</v>
      </c>
      <c r="BG224" s="163">
        <f>IF($N$224="zákl. přenesená",$J$224,0)</f>
        <v>0</v>
      </c>
      <c r="BH224" s="163">
        <f>IF($N$224="sníž. přenesená",$J$224,0)</f>
        <v>0</v>
      </c>
      <c r="BI224" s="163">
        <f>IF($N$224="nulová",$J$224,0)</f>
        <v>0</v>
      </c>
      <c r="BJ224" s="97" t="s">
        <v>139</v>
      </c>
      <c r="BK224" s="163">
        <f>ROUND($I$224*$H$224,2)</f>
        <v>0</v>
      </c>
      <c r="BL224" s="97" t="s">
        <v>270</v>
      </c>
      <c r="BM224" s="97" t="s">
        <v>450</v>
      </c>
    </row>
    <row r="225" spans="2:47" s="6" customFormat="1" ht="16.5" customHeight="1">
      <c r="B225" s="23"/>
      <c r="C225" s="24"/>
      <c r="D225" s="164" t="s">
        <v>272</v>
      </c>
      <c r="E225" s="24"/>
      <c r="F225" s="165" t="s">
        <v>327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272</v>
      </c>
      <c r="AU225" s="6" t="s">
        <v>139</v>
      </c>
    </row>
    <row r="226" spans="2:65" s="6" customFormat="1" ht="39" customHeight="1">
      <c r="B226" s="23"/>
      <c r="C226" s="151" t="s">
        <v>451</v>
      </c>
      <c r="D226" s="151" t="s">
        <v>265</v>
      </c>
      <c r="E226" s="152" t="s">
        <v>330</v>
      </c>
      <c r="F226" s="153" t="s">
        <v>331</v>
      </c>
      <c r="G226" s="154" t="s">
        <v>268</v>
      </c>
      <c r="H226" s="155">
        <v>1</v>
      </c>
      <c r="I226" s="156"/>
      <c r="J226" s="157">
        <f>ROUND($I$226*$H$226,2)</f>
        <v>0</v>
      </c>
      <c r="K226" s="153"/>
      <c r="L226" s="158"/>
      <c r="M226" s="159"/>
      <c r="N226" s="160" t="s">
        <v>161</v>
      </c>
      <c r="O226" s="24"/>
      <c r="P226" s="24"/>
      <c r="Q226" s="161">
        <v>0</v>
      </c>
      <c r="R226" s="161">
        <f>$Q$226*$H$226</f>
        <v>0</v>
      </c>
      <c r="S226" s="161">
        <v>0</v>
      </c>
      <c r="T226" s="162">
        <f>$S$226*$H$226</f>
        <v>0</v>
      </c>
      <c r="AR226" s="97" t="s">
        <v>269</v>
      </c>
      <c r="AT226" s="97" t="s">
        <v>265</v>
      </c>
      <c r="AU226" s="97" t="s">
        <v>139</v>
      </c>
      <c r="AY226" s="6" t="s">
        <v>264</v>
      </c>
      <c r="BE226" s="163">
        <f>IF($N$226="základní",$J$226,0)</f>
        <v>0</v>
      </c>
      <c r="BF226" s="163">
        <f>IF($N$226="snížená",$J$226,0)</f>
        <v>0</v>
      </c>
      <c r="BG226" s="163">
        <f>IF($N$226="zákl. přenesená",$J$226,0)</f>
        <v>0</v>
      </c>
      <c r="BH226" s="163">
        <f>IF($N$226="sníž. přenesená",$J$226,0)</f>
        <v>0</v>
      </c>
      <c r="BI226" s="163">
        <f>IF($N$226="nulová",$J$226,0)</f>
        <v>0</v>
      </c>
      <c r="BJ226" s="97" t="s">
        <v>139</v>
      </c>
      <c r="BK226" s="163">
        <f>ROUND($I$226*$H$226,2)</f>
        <v>0</v>
      </c>
      <c r="BL226" s="97" t="s">
        <v>270</v>
      </c>
      <c r="BM226" s="97" t="s">
        <v>452</v>
      </c>
    </row>
    <row r="227" spans="2:47" s="6" customFormat="1" ht="50.25" customHeight="1">
      <c r="B227" s="23"/>
      <c r="C227" s="24"/>
      <c r="D227" s="164" t="s">
        <v>272</v>
      </c>
      <c r="E227" s="24"/>
      <c r="F227" s="165" t="s">
        <v>333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272</v>
      </c>
      <c r="AU227" s="6" t="s">
        <v>139</v>
      </c>
    </row>
    <row r="228" spans="2:65" s="6" customFormat="1" ht="39" customHeight="1">
      <c r="B228" s="23"/>
      <c r="C228" s="151" t="s">
        <v>453</v>
      </c>
      <c r="D228" s="151" t="s">
        <v>265</v>
      </c>
      <c r="E228" s="152" t="s">
        <v>335</v>
      </c>
      <c r="F228" s="153" t="s">
        <v>336</v>
      </c>
      <c r="G228" s="154" t="s">
        <v>268</v>
      </c>
      <c r="H228" s="155">
        <v>6</v>
      </c>
      <c r="I228" s="156"/>
      <c r="J228" s="157">
        <f>ROUND($I$228*$H$228,2)</f>
        <v>0</v>
      </c>
      <c r="K228" s="153"/>
      <c r="L228" s="158"/>
      <c r="M228" s="159"/>
      <c r="N228" s="160" t="s">
        <v>161</v>
      </c>
      <c r="O228" s="24"/>
      <c r="P228" s="24"/>
      <c r="Q228" s="161">
        <v>0</v>
      </c>
      <c r="R228" s="161">
        <f>$Q$228*$H$228</f>
        <v>0</v>
      </c>
      <c r="S228" s="161">
        <v>0</v>
      </c>
      <c r="T228" s="162">
        <f>$S$228*$H$228</f>
        <v>0</v>
      </c>
      <c r="AR228" s="97" t="s">
        <v>269</v>
      </c>
      <c r="AT228" s="97" t="s">
        <v>265</v>
      </c>
      <c r="AU228" s="97" t="s">
        <v>139</v>
      </c>
      <c r="AY228" s="6" t="s">
        <v>264</v>
      </c>
      <c r="BE228" s="163">
        <f>IF($N$228="základní",$J$228,0)</f>
        <v>0</v>
      </c>
      <c r="BF228" s="163">
        <f>IF($N$228="snížená",$J$228,0)</f>
        <v>0</v>
      </c>
      <c r="BG228" s="163">
        <f>IF($N$228="zákl. přenesená",$J$228,0)</f>
        <v>0</v>
      </c>
      <c r="BH228" s="163">
        <f>IF($N$228="sníž. přenesená",$J$228,0)</f>
        <v>0</v>
      </c>
      <c r="BI228" s="163">
        <f>IF($N$228="nulová",$J$228,0)</f>
        <v>0</v>
      </c>
      <c r="BJ228" s="97" t="s">
        <v>139</v>
      </c>
      <c r="BK228" s="163">
        <f>ROUND($I$228*$H$228,2)</f>
        <v>0</v>
      </c>
      <c r="BL228" s="97" t="s">
        <v>270</v>
      </c>
      <c r="BM228" s="97" t="s">
        <v>454</v>
      </c>
    </row>
    <row r="229" spans="2:47" s="6" customFormat="1" ht="144.75" customHeight="1">
      <c r="B229" s="23"/>
      <c r="C229" s="24"/>
      <c r="D229" s="164" t="s">
        <v>272</v>
      </c>
      <c r="E229" s="24"/>
      <c r="F229" s="165" t="s">
        <v>338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272</v>
      </c>
      <c r="AU229" s="6" t="s">
        <v>139</v>
      </c>
    </row>
    <row r="230" spans="2:65" s="6" customFormat="1" ht="27" customHeight="1">
      <c r="B230" s="23"/>
      <c r="C230" s="151" t="s">
        <v>455</v>
      </c>
      <c r="D230" s="151" t="s">
        <v>265</v>
      </c>
      <c r="E230" s="152" t="s">
        <v>340</v>
      </c>
      <c r="F230" s="153" t="s">
        <v>341</v>
      </c>
      <c r="G230" s="154" t="s">
        <v>268</v>
      </c>
      <c r="H230" s="155">
        <v>12</v>
      </c>
      <c r="I230" s="156"/>
      <c r="J230" s="157">
        <f>ROUND($I$230*$H$230,2)</f>
        <v>0</v>
      </c>
      <c r="K230" s="153"/>
      <c r="L230" s="158"/>
      <c r="M230" s="159"/>
      <c r="N230" s="160" t="s">
        <v>161</v>
      </c>
      <c r="O230" s="24"/>
      <c r="P230" s="24"/>
      <c r="Q230" s="161">
        <v>0</v>
      </c>
      <c r="R230" s="161">
        <f>$Q$230*$H$230</f>
        <v>0</v>
      </c>
      <c r="S230" s="161">
        <v>0</v>
      </c>
      <c r="T230" s="162">
        <f>$S$230*$H$230</f>
        <v>0</v>
      </c>
      <c r="AR230" s="97" t="s">
        <v>269</v>
      </c>
      <c r="AT230" s="97" t="s">
        <v>265</v>
      </c>
      <c r="AU230" s="97" t="s">
        <v>139</v>
      </c>
      <c r="AY230" s="6" t="s">
        <v>264</v>
      </c>
      <c r="BE230" s="163">
        <f>IF($N$230="základní",$J$230,0)</f>
        <v>0</v>
      </c>
      <c r="BF230" s="163">
        <f>IF($N$230="snížená",$J$230,0)</f>
        <v>0</v>
      </c>
      <c r="BG230" s="163">
        <f>IF($N$230="zákl. přenesená",$J$230,0)</f>
        <v>0</v>
      </c>
      <c r="BH230" s="163">
        <f>IF($N$230="sníž. přenesená",$J$230,0)</f>
        <v>0</v>
      </c>
      <c r="BI230" s="163">
        <f>IF($N$230="nulová",$J$230,0)</f>
        <v>0</v>
      </c>
      <c r="BJ230" s="97" t="s">
        <v>139</v>
      </c>
      <c r="BK230" s="163">
        <f>ROUND($I$230*$H$230,2)</f>
        <v>0</v>
      </c>
      <c r="BL230" s="97" t="s">
        <v>270</v>
      </c>
      <c r="BM230" s="97" t="s">
        <v>456</v>
      </c>
    </row>
    <row r="231" spans="2:47" s="6" customFormat="1" ht="27" customHeight="1">
      <c r="B231" s="23"/>
      <c r="C231" s="24"/>
      <c r="D231" s="164" t="s">
        <v>272</v>
      </c>
      <c r="E231" s="24"/>
      <c r="F231" s="165" t="s">
        <v>341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272</v>
      </c>
      <c r="AU231" s="6" t="s">
        <v>139</v>
      </c>
    </row>
    <row r="232" spans="2:65" s="6" customFormat="1" ht="15.75" customHeight="1">
      <c r="B232" s="23"/>
      <c r="C232" s="151" t="s">
        <v>457</v>
      </c>
      <c r="D232" s="151" t="s">
        <v>265</v>
      </c>
      <c r="E232" s="152" t="s">
        <v>344</v>
      </c>
      <c r="F232" s="153" t="s">
        <v>345</v>
      </c>
      <c r="G232" s="154" t="s">
        <v>268</v>
      </c>
      <c r="H232" s="155">
        <v>1</v>
      </c>
      <c r="I232" s="156"/>
      <c r="J232" s="157">
        <f>ROUND($I$232*$H$232,2)</f>
        <v>0</v>
      </c>
      <c r="K232" s="153"/>
      <c r="L232" s="158"/>
      <c r="M232" s="159"/>
      <c r="N232" s="160" t="s">
        <v>161</v>
      </c>
      <c r="O232" s="24"/>
      <c r="P232" s="24"/>
      <c r="Q232" s="161">
        <v>0</v>
      </c>
      <c r="R232" s="161">
        <f>$Q$232*$H$232</f>
        <v>0</v>
      </c>
      <c r="S232" s="161">
        <v>0</v>
      </c>
      <c r="T232" s="162">
        <f>$S$232*$H$232</f>
        <v>0</v>
      </c>
      <c r="AR232" s="97" t="s">
        <v>269</v>
      </c>
      <c r="AT232" s="97" t="s">
        <v>265</v>
      </c>
      <c r="AU232" s="97" t="s">
        <v>139</v>
      </c>
      <c r="AY232" s="6" t="s">
        <v>264</v>
      </c>
      <c r="BE232" s="163">
        <f>IF($N$232="základní",$J$232,0)</f>
        <v>0</v>
      </c>
      <c r="BF232" s="163">
        <f>IF($N$232="snížená",$J$232,0)</f>
        <v>0</v>
      </c>
      <c r="BG232" s="163">
        <f>IF($N$232="zákl. přenesená",$J$232,0)</f>
        <v>0</v>
      </c>
      <c r="BH232" s="163">
        <f>IF($N$232="sníž. přenesená",$J$232,0)</f>
        <v>0</v>
      </c>
      <c r="BI232" s="163">
        <f>IF($N$232="nulová",$J$232,0)</f>
        <v>0</v>
      </c>
      <c r="BJ232" s="97" t="s">
        <v>139</v>
      </c>
      <c r="BK232" s="163">
        <f>ROUND($I$232*$H$232,2)</f>
        <v>0</v>
      </c>
      <c r="BL232" s="97" t="s">
        <v>270</v>
      </c>
      <c r="BM232" s="97" t="s">
        <v>458</v>
      </c>
    </row>
    <row r="233" spans="2:47" s="6" customFormat="1" ht="16.5" customHeight="1">
      <c r="B233" s="23"/>
      <c r="C233" s="24"/>
      <c r="D233" s="164" t="s">
        <v>272</v>
      </c>
      <c r="E233" s="24"/>
      <c r="F233" s="165" t="s">
        <v>345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272</v>
      </c>
      <c r="AU233" s="6" t="s">
        <v>139</v>
      </c>
    </row>
    <row r="234" spans="2:65" s="6" customFormat="1" ht="15.75" customHeight="1">
      <c r="B234" s="23"/>
      <c r="C234" s="151" t="s">
        <v>459</v>
      </c>
      <c r="D234" s="151" t="s">
        <v>265</v>
      </c>
      <c r="E234" s="152" t="s">
        <v>460</v>
      </c>
      <c r="F234" s="153" t="s">
        <v>348</v>
      </c>
      <c r="G234" s="154" t="s">
        <v>268</v>
      </c>
      <c r="H234" s="155">
        <v>1</v>
      </c>
      <c r="I234" s="156"/>
      <c r="J234" s="157">
        <f>ROUND($I$234*$H$234,2)</f>
        <v>0</v>
      </c>
      <c r="K234" s="153"/>
      <c r="L234" s="158"/>
      <c r="M234" s="159"/>
      <c r="N234" s="160" t="s">
        <v>161</v>
      </c>
      <c r="O234" s="24"/>
      <c r="P234" s="24"/>
      <c r="Q234" s="161">
        <v>0</v>
      </c>
      <c r="R234" s="161">
        <f>$Q$234*$H$234</f>
        <v>0</v>
      </c>
      <c r="S234" s="161">
        <v>0</v>
      </c>
      <c r="T234" s="162">
        <f>$S$234*$H$234</f>
        <v>0</v>
      </c>
      <c r="AR234" s="97" t="s">
        <v>269</v>
      </c>
      <c r="AT234" s="97" t="s">
        <v>265</v>
      </c>
      <c r="AU234" s="97" t="s">
        <v>139</v>
      </c>
      <c r="AY234" s="6" t="s">
        <v>264</v>
      </c>
      <c r="BE234" s="163">
        <f>IF($N$234="základní",$J$234,0)</f>
        <v>0</v>
      </c>
      <c r="BF234" s="163">
        <f>IF($N$234="snížená",$J$234,0)</f>
        <v>0</v>
      </c>
      <c r="BG234" s="163">
        <f>IF($N$234="zákl. přenesená",$J$234,0)</f>
        <v>0</v>
      </c>
      <c r="BH234" s="163">
        <f>IF($N$234="sníž. přenesená",$J$234,0)</f>
        <v>0</v>
      </c>
      <c r="BI234" s="163">
        <f>IF($N$234="nulová",$J$234,0)</f>
        <v>0</v>
      </c>
      <c r="BJ234" s="97" t="s">
        <v>139</v>
      </c>
      <c r="BK234" s="163">
        <f>ROUND($I$234*$H$234,2)</f>
        <v>0</v>
      </c>
      <c r="BL234" s="97" t="s">
        <v>270</v>
      </c>
      <c r="BM234" s="97" t="s">
        <v>461</v>
      </c>
    </row>
    <row r="235" spans="2:47" s="6" customFormat="1" ht="16.5" customHeight="1">
      <c r="B235" s="23"/>
      <c r="C235" s="24"/>
      <c r="D235" s="164" t="s">
        <v>272</v>
      </c>
      <c r="E235" s="24"/>
      <c r="F235" s="165" t="s">
        <v>348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272</v>
      </c>
      <c r="AU235" s="6" t="s">
        <v>139</v>
      </c>
    </row>
    <row r="236" spans="2:65" s="6" customFormat="1" ht="15.75" customHeight="1">
      <c r="B236" s="23"/>
      <c r="C236" s="151" t="s">
        <v>462</v>
      </c>
      <c r="D236" s="151" t="s">
        <v>265</v>
      </c>
      <c r="E236" s="152" t="s">
        <v>463</v>
      </c>
      <c r="F236" s="153" t="s">
        <v>464</v>
      </c>
      <c r="G236" s="154" t="s">
        <v>268</v>
      </c>
      <c r="H236" s="155">
        <v>0</v>
      </c>
      <c r="I236" s="156"/>
      <c r="J236" s="157">
        <f>ROUND($I$236*$H$236,2)</f>
        <v>0</v>
      </c>
      <c r="K236" s="153"/>
      <c r="L236" s="158"/>
      <c r="M236" s="159"/>
      <c r="N236" s="160" t="s">
        <v>161</v>
      </c>
      <c r="O236" s="24"/>
      <c r="P236" s="24"/>
      <c r="Q236" s="161">
        <v>0</v>
      </c>
      <c r="R236" s="161">
        <f>$Q$236*$H$236</f>
        <v>0</v>
      </c>
      <c r="S236" s="161">
        <v>0</v>
      </c>
      <c r="T236" s="162">
        <f>$S$236*$H$236</f>
        <v>0</v>
      </c>
      <c r="AR236" s="97" t="s">
        <v>269</v>
      </c>
      <c r="AT236" s="97" t="s">
        <v>265</v>
      </c>
      <c r="AU236" s="97" t="s">
        <v>139</v>
      </c>
      <c r="AY236" s="6" t="s">
        <v>264</v>
      </c>
      <c r="BE236" s="163">
        <f>IF($N$236="základní",$J$236,0)</f>
        <v>0</v>
      </c>
      <c r="BF236" s="163">
        <f>IF($N$236="snížená",$J$236,0)</f>
        <v>0</v>
      </c>
      <c r="BG236" s="163">
        <f>IF($N$236="zákl. přenesená",$J$236,0)</f>
        <v>0</v>
      </c>
      <c r="BH236" s="163">
        <f>IF($N$236="sníž. přenesená",$J$236,0)</f>
        <v>0</v>
      </c>
      <c r="BI236" s="163">
        <f>IF($N$236="nulová",$J$236,0)</f>
        <v>0</v>
      </c>
      <c r="BJ236" s="97" t="s">
        <v>139</v>
      </c>
      <c r="BK236" s="163">
        <f>ROUND($I$236*$H$236,2)</f>
        <v>0</v>
      </c>
      <c r="BL236" s="97" t="s">
        <v>270</v>
      </c>
      <c r="BM236" s="97" t="s">
        <v>465</v>
      </c>
    </row>
    <row r="237" spans="2:47" s="6" customFormat="1" ht="16.5" customHeight="1">
      <c r="B237" s="23"/>
      <c r="C237" s="24"/>
      <c r="D237" s="164" t="s">
        <v>272</v>
      </c>
      <c r="E237" s="24"/>
      <c r="F237" s="165" t="s">
        <v>464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272</v>
      </c>
      <c r="AU237" s="6" t="s">
        <v>139</v>
      </c>
    </row>
    <row r="238" spans="2:65" s="6" customFormat="1" ht="15.75" customHeight="1">
      <c r="B238" s="23"/>
      <c r="C238" s="151" t="s">
        <v>466</v>
      </c>
      <c r="D238" s="151" t="s">
        <v>265</v>
      </c>
      <c r="E238" s="152" t="s">
        <v>351</v>
      </c>
      <c r="F238" s="153" t="s">
        <v>352</v>
      </c>
      <c r="G238" s="154" t="s">
        <v>268</v>
      </c>
      <c r="H238" s="155">
        <v>132</v>
      </c>
      <c r="I238" s="156"/>
      <c r="J238" s="157">
        <f>ROUND($I$238*$H$238,2)</f>
        <v>0</v>
      </c>
      <c r="K238" s="153"/>
      <c r="L238" s="158"/>
      <c r="M238" s="159"/>
      <c r="N238" s="160" t="s">
        <v>161</v>
      </c>
      <c r="O238" s="24"/>
      <c r="P238" s="24"/>
      <c r="Q238" s="161">
        <v>0</v>
      </c>
      <c r="R238" s="161">
        <f>$Q$238*$H$238</f>
        <v>0</v>
      </c>
      <c r="S238" s="161">
        <v>0</v>
      </c>
      <c r="T238" s="162">
        <f>$S$238*$H$238</f>
        <v>0</v>
      </c>
      <c r="AR238" s="97" t="s">
        <v>269</v>
      </c>
      <c r="AT238" s="97" t="s">
        <v>265</v>
      </c>
      <c r="AU238" s="97" t="s">
        <v>139</v>
      </c>
      <c r="AY238" s="6" t="s">
        <v>264</v>
      </c>
      <c r="BE238" s="163">
        <f>IF($N$238="základní",$J$238,0)</f>
        <v>0</v>
      </c>
      <c r="BF238" s="163">
        <f>IF($N$238="snížená",$J$238,0)</f>
        <v>0</v>
      </c>
      <c r="BG238" s="163">
        <f>IF($N$238="zákl. přenesená",$J$238,0)</f>
        <v>0</v>
      </c>
      <c r="BH238" s="163">
        <f>IF($N$238="sníž. přenesená",$J$238,0)</f>
        <v>0</v>
      </c>
      <c r="BI238" s="163">
        <f>IF($N$238="nulová",$J$238,0)</f>
        <v>0</v>
      </c>
      <c r="BJ238" s="97" t="s">
        <v>139</v>
      </c>
      <c r="BK238" s="163">
        <f>ROUND($I$238*$H$238,2)</f>
        <v>0</v>
      </c>
      <c r="BL238" s="97" t="s">
        <v>270</v>
      </c>
      <c r="BM238" s="97" t="s">
        <v>467</v>
      </c>
    </row>
    <row r="239" spans="2:47" s="6" customFormat="1" ht="16.5" customHeight="1">
      <c r="B239" s="23"/>
      <c r="C239" s="24"/>
      <c r="D239" s="164" t="s">
        <v>272</v>
      </c>
      <c r="E239" s="24"/>
      <c r="F239" s="165" t="s">
        <v>352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272</v>
      </c>
      <c r="AU239" s="6" t="s">
        <v>139</v>
      </c>
    </row>
    <row r="240" spans="2:65" s="6" customFormat="1" ht="15.75" customHeight="1">
      <c r="B240" s="23"/>
      <c r="C240" s="151" t="s">
        <v>468</v>
      </c>
      <c r="D240" s="151" t="s">
        <v>265</v>
      </c>
      <c r="E240" s="152" t="s">
        <v>355</v>
      </c>
      <c r="F240" s="153" t="s">
        <v>356</v>
      </c>
      <c r="G240" s="154" t="s">
        <v>268</v>
      </c>
      <c r="H240" s="155">
        <v>0</v>
      </c>
      <c r="I240" s="156"/>
      <c r="J240" s="157">
        <f>ROUND($I$240*$H$240,2)</f>
        <v>0</v>
      </c>
      <c r="K240" s="153"/>
      <c r="L240" s="158"/>
      <c r="M240" s="159"/>
      <c r="N240" s="160" t="s">
        <v>161</v>
      </c>
      <c r="O240" s="24"/>
      <c r="P240" s="24"/>
      <c r="Q240" s="161">
        <v>0</v>
      </c>
      <c r="R240" s="161">
        <f>$Q$240*$H$240</f>
        <v>0</v>
      </c>
      <c r="S240" s="161">
        <v>0</v>
      </c>
      <c r="T240" s="162">
        <f>$S$240*$H$240</f>
        <v>0</v>
      </c>
      <c r="AR240" s="97" t="s">
        <v>269</v>
      </c>
      <c r="AT240" s="97" t="s">
        <v>265</v>
      </c>
      <c r="AU240" s="97" t="s">
        <v>139</v>
      </c>
      <c r="AY240" s="6" t="s">
        <v>264</v>
      </c>
      <c r="BE240" s="163">
        <f>IF($N$240="základní",$J$240,0)</f>
        <v>0</v>
      </c>
      <c r="BF240" s="163">
        <f>IF($N$240="snížená",$J$240,0)</f>
        <v>0</v>
      </c>
      <c r="BG240" s="163">
        <f>IF($N$240="zákl. přenesená",$J$240,0)</f>
        <v>0</v>
      </c>
      <c r="BH240" s="163">
        <f>IF($N$240="sníž. přenesená",$J$240,0)</f>
        <v>0</v>
      </c>
      <c r="BI240" s="163">
        <f>IF($N$240="nulová",$J$240,0)</f>
        <v>0</v>
      </c>
      <c r="BJ240" s="97" t="s">
        <v>139</v>
      </c>
      <c r="BK240" s="163">
        <f>ROUND($I$240*$H$240,2)</f>
        <v>0</v>
      </c>
      <c r="BL240" s="97" t="s">
        <v>270</v>
      </c>
      <c r="BM240" s="97" t="s">
        <v>469</v>
      </c>
    </row>
    <row r="241" spans="2:47" s="6" customFormat="1" ht="16.5" customHeight="1">
      <c r="B241" s="23"/>
      <c r="C241" s="24"/>
      <c r="D241" s="164" t="s">
        <v>272</v>
      </c>
      <c r="E241" s="24"/>
      <c r="F241" s="165" t="s">
        <v>356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272</v>
      </c>
      <c r="AU241" s="6" t="s">
        <v>139</v>
      </c>
    </row>
    <row r="242" spans="2:65" s="6" customFormat="1" ht="15.75" customHeight="1">
      <c r="B242" s="23"/>
      <c r="C242" s="151" t="s">
        <v>470</v>
      </c>
      <c r="D242" s="151" t="s">
        <v>265</v>
      </c>
      <c r="E242" s="152" t="s">
        <v>359</v>
      </c>
      <c r="F242" s="153" t="s">
        <v>360</v>
      </c>
      <c r="G242" s="154" t="s">
        <v>268</v>
      </c>
      <c r="H242" s="155">
        <v>20</v>
      </c>
      <c r="I242" s="156"/>
      <c r="J242" s="157">
        <f>ROUND($I$242*$H$242,2)</f>
        <v>0</v>
      </c>
      <c r="K242" s="153"/>
      <c r="L242" s="158"/>
      <c r="M242" s="159"/>
      <c r="N242" s="160" t="s">
        <v>161</v>
      </c>
      <c r="O242" s="24"/>
      <c r="P242" s="24"/>
      <c r="Q242" s="161">
        <v>0</v>
      </c>
      <c r="R242" s="161">
        <f>$Q$242*$H$242</f>
        <v>0</v>
      </c>
      <c r="S242" s="161">
        <v>0</v>
      </c>
      <c r="T242" s="162">
        <f>$S$242*$H$242</f>
        <v>0</v>
      </c>
      <c r="AR242" s="97" t="s">
        <v>269</v>
      </c>
      <c r="AT242" s="97" t="s">
        <v>265</v>
      </c>
      <c r="AU242" s="97" t="s">
        <v>139</v>
      </c>
      <c r="AY242" s="6" t="s">
        <v>264</v>
      </c>
      <c r="BE242" s="163">
        <f>IF($N$242="základní",$J$242,0)</f>
        <v>0</v>
      </c>
      <c r="BF242" s="163">
        <f>IF($N$242="snížená",$J$242,0)</f>
        <v>0</v>
      </c>
      <c r="BG242" s="163">
        <f>IF($N$242="zákl. přenesená",$J$242,0)</f>
        <v>0</v>
      </c>
      <c r="BH242" s="163">
        <f>IF($N$242="sníž. přenesená",$J$242,0)</f>
        <v>0</v>
      </c>
      <c r="BI242" s="163">
        <f>IF($N$242="nulová",$J$242,0)</f>
        <v>0</v>
      </c>
      <c r="BJ242" s="97" t="s">
        <v>139</v>
      </c>
      <c r="BK242" s="163">
        <f>ROUND($I$242*$H$242,2)</f>
        <v>0</v>
      </c>
      <c r="BL242" s="97" t="s">
        <v>270</v>
      </c>
      <c r="BM242" s="97" t="s">
        <v>471</v>
      </c>
    </row>
    <row r="243" spans="2:47" s="6" customFormat="1" ht="16.5" customHeight="1">
      <c r="B243" s="23"/>
      <c r="C243" s="24"/>
      <c r="D243" s="164" t="s">
        <v>272</v>
      </c>
      <c r="E243" s="24"/>
      <c r="F243" s="165" t="s">
        <v>360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272</v>
      </c>
      <c r="AU243" s="6" t="s">
        <v>139</v>
      </c>
    </row>
    <row r="244" spans="2:65" s="6" customFormat="1" ht="15.75" customHeight="1">
      <c r="B244" s="23"/>
      <c r="C244" s="151" t="s">
        <v>270</v>
      </c>
      <c r="D244" s="151" t="s">
        <v>265</v>
      </c>
      <c r="E244" s="152" t="s">
        <v>363</v>
      </c>
      <c r="F244" s="153" t="s">
        <v>364</v>
      </c>
      <c r="G244" s="154" t="s">
        <v>268</v>
      </c>
      <c r="H244" s="155">
        <v>12</v>
      </c>
      <c r="I244" s="156"/>
      <c r="J244" s="157">
        <f>ROUND($I$244*$H$244,2)</f>
        <v>0</v>
      </c>
      <c r="K244" s="153"/>
      <c r="L244" s="158"/>
      <c r="M244" s="159"/>
      <c r="N244" s="160" t="s">
        <v>161</v>
      </c>
      <c r="O244" s="24"/>
      <c r="P244" s="24"/>
      <c r="Q244" s="161">
        <v>0</v>
      </c>
      <c r="R244" s="161">
        <f>$Q$244*$H$244</f>
        <v>0</v>
      </c>
      <c r="S244" s="161">
        <v>0</v>
      </c>
      <c r="T244" s="162">
        <f>$S$244*$H$244</f>
        <v>0</v>
      </c>
      <c r="AR244" s="97" t="s">
        <v>269</v>
      </c>
      <c r="AT244" s="97" t="s">
        <v>265</v>
      </c>
      <c r="AU244" s="97" t="s">
        <v>139</v>
      </c>
      <c r="AY244" s="6" t="s">
        <v>264</v>
      </c>
      <c r="BE244" s="163">
        <f>IF($N$244="základní",$J$244,0)</f>
        <v>0</v>
      </c>
      <c r="BF244" s="163">
        <f>IF($N$244="snížená",$J$244,0)</f>
        <v>0</v>
      </c>
      <c r="BG244" s="163">
        <f>IF($N$244="zákl. přenesená",$J$244,0)</f>
        <v>0</v>
      </c>
      <c r="BH244" s="163">
        <f>IF($N$244="sníž. přenesená",$J$244,0)</f>
        <v>0</v>
      </c>
      <c r="BI244" s="163">
        <f>IF($N$244="nulová",$J$244,0)</f>
        <v>0</v>
      </c>
      <c r="BJ244" s="97" t="s">
        <v>139</v>
      </c>
      <c r="BK244" s="163">
        <f>ROUND($I$244*$H$244,2)</f>
        <v>0</v>
      </c>
      <c r="BL244" s="97" t="s">
        <v>270</v>
      </c>
      <c r="BM244" s="97" t="s">
        <v>472</v>
      </c>
    </row>
    <row r="245" spans="2:47" s="6" customFormat="1" ht="16.5" customHeight="1">
      <c r="B245" s="23"/>
      <c r="C245" s="24"/>
      <c r="D245" s="164" t="s">
        <v>272</v>
      </c>
      <c r="E245" s="24"/>
      <c r="F245" s="165" t="s">
        <v>364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272</v>
      </c>
      <c r="AU245" s="6" t="s">
        <v>139</v>
      </c>
    </row>
    <row r="246" spans="2:65" s="6" customFormat="1" ht="15.75" customHeight="1">
      <c r="B246" s="23"/>
      <c r="C246" s="151" t="s">
        <v>473</v>
      </c>
      <c r="D246" s="151" t="s">
        <v>265</v>
      </c>
      <c r="E246" s="152" t="s">
        <v>367</v>
      </c>
      <c r="F246" s="153" t="s">
        <v>368</v>
      </c>
      <c r="G246" s="154" t="s">
        <v>268</v>
      </c>
      <c r="H246" s="155">
        <v>12</v>
      </c>
      <c r="I246" s="156"/>
      <c r="J246" s="157">
        <f>ROUND($I$246*$H$246,2)</f>
        <v>0</v>
      </c>
      <c r="K246" s="153"/>
      <c r="L246" s="158"/>
      <c r="M246" s="159"/>
      <c r="N246" s="160" t="s">
        <v>161</v>
      </c>
      <c r="O246" s="24"/>
      <c r="P246" s="24"/>
      <c r="Q246" s="161">
        <v>0</v>
      </c>
      <c r="R246" s="161">
        <f>$Q$246*$H$246</f>
        <v>0</v>
      </c>
      <c r="S246" s="161">
        <v>0</v>
      </c>
      <c r="T246" s="162">
        <f>$S$246*$H$246</f>
        <v>0</v>
      </c>
      <c r="AR246" s="97" t="s">
        <v>269</v>
      </c>
      <c r="AT246" s="97" t="s">
        <v>265</v>
      </c>
      <c r="AU246" s="97" t="s">
        <v>139</v>
      </c>
      <c r="AY246" s="6" t="s">
        <v>264</v>
      </c>
      <c r="BE246" s="163">
        <f>IF($N$246="základní",$J$246,0)</f>
        <v>0</v>
      </c>
      <c r="BF246" s="163">
        <f>IF($N$246="snížená",$J$246,0)</f>
        <v>0</v>
      </c>
      <c r="BG246" s="163">
        <f>IF($N$246="zákl. přenesená",$J$246,0)</f>
        <v>0</v>
      </c>
      <c r="BH246" s="163">
        <f>IF($N$246="sníž. přenesená",$J$246,0)</f>
        <v>0</v>
      </c>
      <c r="BI246" s="163">
        <f>IF($N$246="nulová",$J$246,0)</f>
        <v>0</v>
      </c>
      <c r="BJ246" s="97" t="s">
        <v>139</v>
      </c>
      <c r="BK246" s="163">
        <f>ROUND($I$246*$H$246,2)</f>
        <v>0</v>
      </c>
      <c r="BL246" s="97" t="s">
        <v>270</v>
      </c>
      <c r="BM246" s="97" t="s">
        <v>474</v>
      </c>
    </row>
    <row r="247" spans="2:47" s="6" customFormat="1" ht="16.5" customHeight="1">
      <c r="B247" s="23"/>
      <c r="C247" s="24"/>
      <c r="D247" s="164" t="s">
        <v>272</v>
      </c>
      <c r="E247" s="24"/>
      <c r="F247" s="165" t="s">
        <v>368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272</v>
      </c>
      <c r="AU247" s="6" t="s">
        <v>139</v>
      </c>
    </row>
    <row r="248" spans="2:65" s="6" customFormat="1" ht="27" customHeight="1">
      <c r="B248" s="23"/>
      <c r="C248" s="151" t="s">
        <v>475</v>
      </c>
      <c r="D248" s="151" t="s">
        <v>265</v>
      </c>
      <c r="E248" s="152" t="s">
        <v>476</v>
      </c>
      <c r="F248" s="153" t="s">
        <v>477</v>
      </c>
      <c r="G248" s="154" t="s">
        <v>373</v>
      </c>
      <c r="H248" s="155">
        <v>100</v>
      </c>
      <c r="I248" s="156"/>
      <c r="J248" s="157">
        <f>ROUND($I$248*$H$248,2)</f>
        <v>0</v>
      </c>
      <c r="K248" s="153"/>
      <c r="L248" s="158"/>
      <c r="M248" s="159"/>
      <c r="N248" s="160" t="s">
        <v>161</v>
      </c>
      <c r="O248" s="24"/>
      <c r="P248" s="24"/>
      <c r="Q248" s="161">
        <v>0</v>
      </c>
      <c r="R248" s="161">
        <f>$Q$248*$H$248</f>
        <v>0</v>
      </c>
      <c r="S248" s="161">
        <v>0</v>
      </c>
      <c r="T248" s="162">
        <f>$S$248*$H$248</f>
        <v>0</v>
      </c>
      <c r="AR248" s="97" t="s">
        <v>269</v>
      </c>
      <c r="AT248" s="97" t="s">
        <v>265</v>
      </c>
      <c r="AU248" s="97" t="s">
        <v>139</v>
      </c>
      <c r="AY248" s="6" t="s">
        <v>264</v>
      </c>
      <c r="BE248" s="163">
        <f>IF($N$248="základní",$J$248,0)</f>
        <v>0</v>
      </c>
      <c r="BF248" s="163">
        <f>IF($N$248="snížená",$J$248,0)</f>
        <v>0</v>
      </c>
      <c r="BG248" s="163">
        <f>IF($N$248="zákl. přenesená",$J$248,0)</f>
        <v>0</v>
      </c>
      <c r="BH248" s="163">
        <f>IF($N$248="sníž. přenesená",$J$248,0)</f>
        <v>0</v>
      </c>
      <c r="BI248" s="163">
        <f>IF($N$248="nulová",$J$248,0)</f>
        <v>0</v>
      </c>
      <c r="BJ248" s="97" t="s">
        <v>139</v>
      </c>
      <c r="BK248" s="163">
        <f>ROUND($I$248*$H$248,2)</f>
        <v>0</v>
      </c>
      <c r="BL248" s="97" t="s">
        <v>270</v>
      </c>
      <c r="BM248" s="97" t="s">
        <v>478</v>
      </c>
    </row>
    <row r="249" spans="2:47" s="6" customFormat="1" ht="27" customHeight="1">
      <c r="B249" s="23"/>
      <c r="C249" s="24"/>
      <c r="D249" s="164" t="s">
        <v>272</v>
      </c>
      <c r="E249" s="24"/>
      <c r="F249" s="165" t="s">
        <v>477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272</v>
      </c>
      <c r="AU249" s="6" t="s">
        <v>139</v>
      </c>
    </row>
    <row r="250" spans="2:65" s="6" customFormat="1" ht="27" customHeight="1">
      <c r="B250" s="23"/>
      <c r="C250" s="151" t="s">
        <v>479</v>
      </c>
      <c r="D250" s="151" t="s">
        <v>265</v>
      </c>
      <c r="E250" s="152" t="s">
        <v>376</v>
      </c>
      <c r="F250" s="153" t="s">
        <v>377</v>
      </c>
      <c r="G250" s="154" t="s">
        <v>373</v>
      </c>
      <c r="H250" s="155">
        <v>100</v>
      </c>
      <c r="I250" s="156"/>
      <c r="J250" s="157">
        <f>ROUND($I$250*$H$250,2)</f>
        <v>0</v>
      </c>
      <c r="K250" s="153"/>
      <c r="L250" s="158"/>
      <c r="M250" s="159"/>
      <c r="N250" s="160" t="s">
        <v>161</v>
      </c>
      <c r="O250" s="24"/>
      <c r="P250" s="24"/>
      <c r="Q250" s="161">
        <v>0</v>
      </c>
      <c r="R250" s="161">
        <f>$Q$250*$H$250</f>
        <v>0</v>
      </c>
      <c r="S250" s="161">
        <v>0</v>
      </c>
      <c r="T250" s="162">
        <f>$S$250*$H$250</f>
        <v>0</v>
      </c>
      <c r="AR250" s="97" t="s">
        <v>269</v>
      </c>
      <c r="AT250" s="97" t="s">
        <v>265</v>
      </c>
      <c r="AU250" s="97" t="s">
        <v>139</v>
      </c>
      <c r="AY250" s="6" t="s">
        <v>264</v>
      </c>
      <c r="BE250" s="163">
        <f>IF($N$250="základní",$J$250,0)</f>
        <v>0</v>
      </c>
      <c r="BF250" s="163">
        <f>IF($N$250="snížená",$J$250,0)</f>
        <v>0</v>
      </c>
      <c r="BG250" s="163">
        <f>IF($N$250="zákl. přenesená",$J$250,0)</f>
        <v>0</v>
      </c>
      <c r="BH250" s="163">
        <f>IF($N$250="sníž. přenesená",$J$250,0)</f>
        <v>0</v>
      </c>
      <c r="BI250" s="163">
        <f>IF($N$250="nulová",$J$250,0)</f>
        <v>0</v>
      </c>
      <c r="BJ250" s="97" t="s">
        <v>139</v>
      </c>
      <c r="BK250" s="163">
        <f>ROUND($I$250*$H$250,2)</f>
        <v>0</v>
      </c>
      <c r="BL250" s="97" t="s">
        <v>270</v>
      </c>
      <c r="BM250" s="97" t="s">
        <v>480</v>
      </c>
    </row>
    <row r="251" spans="2:47" s="6" customFormat="1" ht="16.5" customHeight="1">
      <c r="B251" s="23"/>
      <c r="C251" s="24"/>
      <c r="D251" s="164" t="s">
        <v>272</v>
      </c>
      <c r="E251" s="24"/>
      <c r="F251" s="165" t="s">
        <v>377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272</v>
      </c>
      <c r="AU251" s="6" t="s">
        <v>139</v>
      </c>
    </row>
    <row r="252" spans="2:65" s="6" customFormat="1" ht="15.75" customHeight="1">
      <c r="B252" s="23"/>
      <c r="C252" s="166" t="s">
        <v>481</v>
      </c>
      <c r="D252" s="166" t="s">
        <v>380</v>
      </c>
      <c r="E252" s="167" t="s">
        <v>381</v>
      </c>
      <c r="F252" s="168" t="s">
        <v>382</v>
      </c>
      <c r="G252" s="169" t="s">
        <v>373</v>
      </c>
      <c r="H252" s="170">
        <v>100</v>
      </c>
      <c r="I252" s="171"/>
      <c r="J252" s="172">
        <f>ROUND($I$252*$H$252,2)</f>
        <v>0</v>
      </c>
      <c r="K252" s="168"/>
      <c r="L252" s="43"/>
      <c r="M252" s="173"/>
      <c r="N252" s="174" t="s">
        <v>161</v>
      </c>
      <c r="O252" s="24"/>
      <c r="P252" s="24"/>
      <c r="Q252" s="161">
        <v>0</v>
      </c>
      <c r="R252" s="161">
        <f>$Q$252*$H$252</f>
        <v>0</v>
      </c>
      <c r="S252" s="161">
        <v>0</v>
      </c>
      <c r="T252" s="162">
        <f>$S$252*$H$252</f>
        <v>0</v>
      </c>
      <c r="AR252" s="97" t="s">
        <v>270</v>
      </c>
      <c r="AT252" s="97" t="s">
        <v>380</v>
      </c>
      <c r="AU252" s="97" t="s">
        <v>139</v>
      </c>
      <c r="AY252" s="6" t="s">
        <v>264</v>
      </c>
      <c r="BE252" s="163">
        <f>IF($N$252="základní",$J$252,0)</f>
        <v>0</v>
      </c>
      <c r="BF252" s="163">
        <f>IF($N$252="snížená",$J$252,0)</f>
        <v>0</v>
      </c>
      <c r="BG252" s="163">
        <f>IF($N$252="zákl. přenesená",$J$252,0)</f>
        <v>0</v>
      </c>
      <c r="BH252" s="163">
        <f>IF($N$252="sníž. přenesená",$J$252,0)</f>
        <v>0</v>
      </c>
      <c r="BI252" s="163">
        <f>IF($N$252="nulová",$J$252,0)</f>
        <v>0</v>
      </c>
      <c r="BJ252" s="97" t="s">
        <v>139</v>
      </c>
      <c r="BK252" s="163">
        <f>ROUND($I$252*$H$252,2)</f>
        <v>0</v>
      </c>
      <c r="BL252" s="97" t="s">
        <v>270</v>
      </c>
      <c r="BM252" s="97" t="s">
        <v>481</v>
      </c>
    </row>
    <row r="253" spans="2:47" s="6" customFormat="1" ht="16.5" customHeight="1">
      <c r="B253" s="23"/>
      <c r="C253" s="24"/>
      <c r="D253" s="164" t="s">
        <v>272</v>
      </c>
      <c r="E253" s="24"/>
      <c r="F253" s="165" t="s">
        <v>382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272</v>
      </c>
      <c r="AU253" s="6" t="s">
        <v>139</v>
      </c>
    </row>
    <row r="254" spans="2:65" s="6" customFormat="1" ht="15.75" customHeight="1">
      <c r="B254" s="23"/>
      <c r="C254" s="166" t="s">
        <v>482</v>
      </c>
      <c r="D254" s="166" t="s">
        <v>380</v>
      </c>
      <c r="E254" s="167" t="s">
        <v>384</v>
      </c>
      <c r="F254" s="168" t="s">
        <v>385</v>
      </c>
      <c r="G254" s="169" t="s">
        <v>268</v>
      </c>
      <c r="H254" s="170">
        <v>2</v>
      </c>
      <c r="I254" s="171"/>
      <c r="J254" s="172">
        <f>ROUND($I$254*$H$254,2)</f>
        <v>0</v>
      </c>
      <c r="K254" s="168"/>
      <c r="L254" s="43"/>
      <c r="M254" s="173"/>
      <c r="N254" s="174" t="s">
        <v>161</v>
      </c>
      <c r="O254" s="24"/>
      <c r="P254" s="24"/>
      <c r="Q254" s="161">
        <v>0</v>
      </c>
      <c r="R254" s="161">
        <f>$Q$254*$H$254</f>
        <v>0</v>
      </c>
      <c r="S254" s="161">
        <v>0</v>
      </c>
      <c r="T254" s="162">
        <f>$S$254*$H$254</f>
        <v>0</v>
      </c>
      <c r="AR254" s="97" t="s">
        <v>270</v>
      </c>
      <c r="AT254" s="97" t="s">
        <v>380</v>
      </c>
      <c r="AU254" s="97" t="s">
        <v>139</v>
      </c>
      <c r="AY254" s="6" t="s">
        <v>264</v>
      </c>
      <c r="BE254" s="163">
        <f>IF($N$254="základní",$J$254,0)</f>
        <v>0</v>
      </c>
      <c r="BF254" s="163">
        <f>IF($N$254="snížená",$J$254,0)</f>
        <v>0</v>
      </c>
      <c r="BG254" s="163">
        <f>IF($N$254="zákl. přenesená",$J$254,0)</f>
        <v>0</v>
      </c>
      <c r="BH254" s="163">
        <f>IF($N$254="sníž. přenesená",$J$254,0)</f>
        <v>0</v>
      </c>
      <c r="BI254" s="163">
        <f>IF($N$254="nulová",$J$254,0)</f>
        <v>0</v>
      </c>
      <c r="BJ254" s="97" t="s">
        <v>139</v>
      </c>
      <c r="BK254" s="163">
        <f>ROUND($I$254*$H$254,2)</f>
        <v>0</v>
      </c>
      <c r="BL254" s="97" t="s">
        <v>270</v>
      </c>
      <c r="BM254" s="97" t="s">
        <v>482</v>
      </c>
    </row>
    <row r="255" spans="2:47" s="6" customFormat="1" ht="16.5" customHeight="1">
      <c r="B255" s="23"/>
      <c r="C255" s="24"/>
      <c r="D255" s="164" t="s">
        <v>272</v>
      </c>
      <c r="E255" s="24"/>
      <c r="F255" s="165" t="s">
        <v>385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272</v>
      </c>
      <c r="AU255" s="6" t="s">
        <v>139</v>
      </c>
    </row>
    <row r="256" spans="2:65" s="6" customFormat="1" ht="27" customHeight="1">
      <c r="B256" s="23"/>
      <c r="C256" s="166" t="s">
        <v>483</v>
      </c>
      <c r="D256" s="166" t="s">
        <v>380</v>
      </c>
      <c r="E256" s="167" t="s">
        <v>484</v>
      </c>
      <c r="F256" s="168" t="s">
        <v>485</v>
      </c>
      <c r="G256" s="169" t="s">
        <v>389</v>
      </c>
      <c r="H256" s="170">
        <v>60</v>
      </c>
      <c r="I256" s="171"/>
      <c r="J256" s="172">
        <f>ROUND($I$256*$H$256,2)</f>
        <v>0</v>
      </c>
      <c r="K256" s="168"/>
      <c r="L256" s="43"/>
      <c r="M256" s="173"/>
      <c r="N256" s="174" t="s">
        <v>161</v>
      </c>
      <c r="O256" s="24"/>
      <c r="P256" s="24"/>
      <c r="Q256" s="161">
        <v>0</v>
      </c>
      <c r="R256" s="161">
        <f>$Q$256*$H$256</f>
        <v>0</v>
      </c>
      <c r="S256" s="161">
        <v>0</v>
      </c>
      <c r="T256" s="162">
        <f>$S$256*$H$256</f>
        <v>0</v>
      </c>
      <c r="AR256" s="97" t="s">
        <v>270</v>
      </c>
      <c r="AT256" s="97" t="s">
        <v>380</v>
      </c>
      <c r="AU256" s="97" t="s">
        <v>139</v>
      </c>
      <c r="AY256" s="6" t="s">
        <v>264</v>
      </c>
      <c r="BE256" s="163">
        <f>IF($N$256="základní",$J$256,0)</f>
        <v>0</v>
      </c>
      <c r="BF256" s="163">
        <f>IF($N$256="snížená",$J$256,0)</f>
        <v>0</v>
      </c>
      <c r="BG256" s="163">
        <f>IF($N$256="zákl. přenesená",$J$256,0)</f>
        <v>0</v>
      </c>
      <c r="BH256" s="163">
        <f>IF($N$256="sníž. přenesená",$J$256,0)</f>
        <v>0</v>
      </c>
      <c r="BI256" s="163">
        <f>IF($N$256="nulová",$J$256,0)</f>
        <v>0</v>
      </c>
      <c r="BJ256" s="97" t="s">
        <v>139</v>
      </c>
      <c r="BK256" s="163">
        <f>ROUND($I$256*$H$256,2)</f>
        <v>0</v>
      </c>
      <c r="BL256" s="97" t="s">
        <v>270</v>
      </c>
      <c r="BM256" s="97" t="s">
        <v>483</v>
      </c>
    </row>
    <row r="257" spans="2:47" s="6" customFormat="1" ht="16.5" customHeight="1">
      <c r="B257" s="23"/>
      <c r="C257" s="24"/>
      <c r="D257" s="164" t="s">
        <v>272</v>
      </c>
      <c r="E257" s="24"/>
      <c r="F257" s="165" t="s">
        <v>485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272</v>
      </c>
      <c r="AU257" s="6" t="s">
        <v>139</v>
      </c>
    </row>
    <row r="258" spans="2:65" s="6" customFormat="1" ht="15.75" customHeight="1">
      <c r="B258" s="23"/>
      <c r="C258" s="166" t="s">
        <v>486</v>
      </c>
      <c r="D258" s="166" t="s">
        <v>380</v>
      </c>
      <c r="E258" s="167" t="s">
        <v>391</v>
      </c>
      <c r="F258" s="168" t="s">
        <v>392</v>
      </c>
      <c r="G258" s="169" t="s">
        <v>389</v>
      </c>
      <c r="H258" s="170">
        <v>20</v>
      </c>
      <c r="I258" s="171"/>
      <c r="J258" s="172">
        <f>ROUND($I$258*$H$258,2)</f>
        <v>0</v>
      </c>
      <c r="K258" s="168"/>
      <c r="L258" s="43"/>
      <c r="M258" s="173"/>
      <c r="N258" s="174" t="s">
        <v>161</v>
      </c>
      <c r="O258" s="24"/>
      <c r="P258" s="24"/>
      <c r="Q258" s="161">
        <v>0</v>
      </c>
      <c r="R258" s="161">
        <f>$Q$258*$H$258</f>
        <v>0</v>
      </c>
      <c r="S258" s="161">
        <v>0</v>
      </c>
      <c r="T258" s="162">
        <f>$S$258*$H$258</f>
        <v>0</v>
      </c>
      <c r="AR258" s="97" t="s">
        <v>270</v>
      </c>
      <c r="AT258" s="97" t="s">
        <v>380</v>
      </c>
      <c r="AU258" s="97" t="s">
        <v>139</v>
      </c>
      <c r="AY258" s="6" t="s">
        <v>264</v>
      </c>
      <c r="BE258" s="163">
        <f>IF($N$258="základní",$J$258,0)</f>
        <v>0</v>
      </c>
      <c r="BF258" s="163">
        <f>IF($N$258="snížená",$J$258,0)</f>
        <v>0</v>
      </c>
      <c r="BG258" s="163">
        <f>IF($N$258="zákl. přenesená",$J$258,0)</f>
        <v>0</v>
      </c>
      <c r="BH258" s="163">
        <f>IF($N$258="sníž. přenesená",$J$258,0)</f>
        <v>0</v>
      </c>
      <c r="BI258" s="163">
        <f>IF($N$258="nulová",$J$258,0)</f>
        <v>0</v>
      </c>
      <c r="BJ258" s="97" t="s">
        <v>139</v>
      </c>
      <c r="BK258" s="163">
        <f>ROUND($I$258*$H$258,2)</f>
        <v>0</v>
      </c>
      <c r="BL258" s="97" t="s">
        <v>270</v>
      </c>
      <c r="BM258" s="97" t="s">
        <v>486</v>
      </c>
    </row>
    <row r="259" spans="2:47" s="6" customFormat="1" ht="16.5" customHeight="1">
      <c r="B259" s="23"/>
      <c r="C259" s="24"/>
      <c r="D259" s="164" t="s">
        <v>272</v>
      </c>
      <c r="E259" s="24"/>
      <c r="F259" s="165" t="s">
        <v>392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272</v>
      </c>
      <c r="AU259" s="6" t="s">
        <v>139</v>
      </c>
    </row>
    <row r="260" spans="2:63" s="140" customFormat="1" ht="30.75" customHeight="1">
      <c r="B260" s="141"/>
      <c r="C260" s="142"/>
      <c r="D260" s="142" t="s">
        <v>189</v>
      </c>
      <c r="E260" s="175" t="s">
        <v>487</v>
      </c>
      <c r="F260" s="175" t="s">
        <v>488</v>
      </c>
      <c r="G260" s="142"/>
      <c r="H260" s="142"/>
      <c r="J260" s="176">
        <f>$BK$260</f>
        <v>0</v>
      </c>
      <c r="K260" s="142"/>
      <c r="L260" s="145"/>
      <c r="M260" s="146"/>
      <c r="N260" s="142"/>
      <c r="O260" s="142"/>
      <c r="P260" s="147">
        <f>SUM($P$261:$P$270)</f>
        <v>0</v>
      </c>
      <c r="Q260" s="142"/>
      <c r="R260" s="147">
        <f>SUM($R$261:$R$270)</f>
        <v>0</v>
      </c>
      <c r="S260" s="142"/>
      <c r="T260" s="148">
        <f>SUM($T$261:$T$270)</f>
        <v>0</v>
      </c>
      <c r="AR260" s="149" t="s">
        <v>263</v>
      </c>
      <c r="AT260" s="149" t="s">
        <v>189</v>
      </c>
      <c r="AU260" s="149" t="s">
        <v>139</v>
      </c>
      <c r="AY260" s="149" t="s">
        <v>264</v>
      </c>
      <c r="BK260" s="150">
        <f>SUM($BK$261:$BK$270)</f>
        <v>0</v>
      </c>
    </row>
    <row r="261" spans="2:65" s="6" customFormat="1" ht="15.75" customHeight="1">
      <c r="B261" s="23"/>
      <c r="C261" s="151" t="s">
        <v>489</v>
      </c>
      <c r="D261" s="151" t="s">
        <v>265</v>
      </c>
      <c r="E261" s="152" t="s">
        <v>401</v>
      </c>
      <c r="F261" s="153" t="s">
        <v>402</v>
      </c>
      <c r="G261" s="154" t="s">
        <v>268</v>
      </c>
      <c r="H261" s="155">
        <v>1</v>
      </c>
      <c r="I261" s="156"/>
      <c r="J261" s="157">
        <f>ROUND($I$261*$H$261,2)</f>
        <v>0</v>
      </c>
      <c r="K261" s="153"/>
      <c r="L261" s="158"/>
      <c r="M261" s="159"/>
      <c r="N261" s="160" t="s">
        <v>161</v>
      </c>
      <c r="O261" s="24"/>
      <c r="P261" s="24"/>
      <c r="Q261" s="161">
        <v>0</v>
      </c>
      <c r="R261" s="161">
        <f>$Q$261*$H$261</f>
        <v>0</v>
      </c>
      <c r="S261" s="161">
        <v>0</v>
      </c>
      <c r="T261" s="162">
        <f>$S$261*$H$261</f>
        <v>0</v>
      </c>
      <c r="AR261" s="97" t="s">
        <v>269</v>
      </c>
      <c r="AT261" s="97" t="s">
        <v>265</v>
      </c>
      <c r="AU261" s="97" t="s">
        <v>194</v>
      </c>
      <c r="AY261" s="6" t="s">
        <v>264</v>
      </c>
      <c r="BE261" s="163">
        <f>IF($N$261="základní",$J$261,0)</f>
        <v>0</v>
      </c>
      <c r="BF261" s="163">
        <f>IF($N$261="snížená",$J$261,0)</f>
        <v>0</v>
      </c>
      <c r="BG261" s="163">
        <f>IF($N$261="zákl. přenesená",$J$261,0)</f>
        <v>0</v>
      </c>
      <c r="BH261" s="163">
        <f>IF($N$261="sníž. přenesená",$J$261,0)</f>
        <v>0</v>
      </c>
      <c r="BI261" s="163">
        <f>IF($N$261="nulová",$J$261,0)</f>
        <v>0</v>
      </c>
      <c r="BJ261" s="97" t="s">
        <v>139</v>
      </c>
      <c r="BK261" s="163">
        <f>ROUND($I$261*$H$261,2)</f>
        <v>0</v>
      </c>
      <c r="BL261" s="97" t="s">
        <v>270</v>
      </c>
      <c r="BM261" s="97" t="s">
        <v>490</v>
      </c>
    </row>
    <row r="262" spans="2:47" s="6" customFormat="1" ht="16.5" customHeight="1">
      <c r="B262" s="23"/>
      <c r="C262" s="24"/>
      <c r="D262" s="164" t="s">
        <v>272</v>
      </c>
      <c r="E262" s="24"/>
      <c r="F262" s="165" t="s">
        <v>402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272</v>
      </c>
      <c r="AU262" s="6" t="s">
        <v>194</v>
      </c>
    </row>
    <row r="263" spans="2:65" s="6" customFormat="1" ht="15.75" customHeight="1">
      <c r="B263" s="23"/>
      <c r="C263" s="151" t="s">
        <v>491</v>
      </c>
      <c r="D263" s="151" t="s">
        <v>265</v>
      </c>
      <c r="E263" s="152" t="s">
        <v>405</v>
      </c>
      <c r="F263" s="153" t="s">
        <v>406</v>
      </c>
      <c r="G263" s="154" t="s">
        <v>268</v>
      </c>
      <c r="H263" s="155">
        <v>1</v>
      </c>
      <c r="I263" s="156"/>
      <c r="J263" s="157">
        <f>ROUND($I$263*$H$263,2)</f>
        <v>0</v>
      </c>
      <c r="K263" s="153"/>
      <c r="L263" s="158"/>
      <c r="M263" s="159"/>
      <c r="N263" s="160" t="s">
        <v>161</v>
      </c>
      <c r="O263" s="24"/>
      <c r="P263" s="24"/>
      <c r="Q263" s="161">
        <v>0</v>
      </c>
      <c r="R263" s="161">
        <f>$Q$263*$H$263</f>
        <v>0</v>
      </c>
      <c r="S263" s="161">
        <v>0</v>
      </c>
      <c r="T263" s="162">
        <f>$S$263*$H$263</f>
        <v>0</v>
      </c>
      <c r="AR263" s="97" t="s">
        <v>269</v>
      </c>
      <c r="AT263" s="97" t="s">
        <v>265</v>
      </c>
      <c r="AU263" s="97" t="s">
        <v>194</v>
      </c>
      <c r="AY263" s="6" t="s">
        <v>264</v>
      </c>
      <c r="BE263" s="163">
        <f>IF($N$263="základní",$J$263,0)</f>
        <v>0</v>
      </c>
      <c r="BF263" s="163">
        <f>IF($N$263="snížená",$J$263,0)</f>
        <v>0</v>
      </c>
      <c r="BG263" s="163">
        <f>IF($N$263="zákl. přenesená",$J$263,0)</f>
        <v>0</v>
      </c>
      <c r="BH263" s="163">
        <f>IF($N$263="sníž. přenesená",$J$263,0)</f>
        <v>0</v>
      </c>
      <c r="BI263" s="163">
        <f>IF($N$263="nulová",$J$263,0)</f>
        <v>0</v>
      </c>
      <c r="BJ263" s="97" t="s">
        <v>139</v>
      </c>
      <c r="BK263" s="163">
        <f>ROUND($I$263*$H$263,2)</f>
        <v>0</v>
      </c>
      <c r="BL263" s="97" t="s">
        <v>270</v>
      </c>
      <c r="BM263" s="97" t="s">
        <v>492</v>
      </c>
    </row>
    <row r="264" spans="2:47" s="6" customFormat="1" ht="16.5" customHeight="1">
      <c r="B264" s="23"/>
      <c r="C264" s="24"/>
      <c r="D264" s="164" t="s">
        <v>272</v>
      </c>
      <c r="E264" s="24"/>
      <c r="F264" s="165" t="s">
        <v>406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272</v>
      </c>
      <c r="AU264" s="6" t="s">
        <v>194</v>
      </c>
    </row>
    <row r="265" spans="2:65" s="6" customFormat="1" ht="15.75" customHeight="1">
      <c r="B265" s="23"/>
      <c r="C265" s="151" t="s">
        <v>493</v>
      </c>
      <c r="D265" s="151" t="s">
        <v>265</v>
      </c>
      <c r="E265" s="152" t="s">
        <v>409</v>
      </c>
      <c r="F265" s="153" t="s">
        <v>410</v>
      </c>
      <c r="G265" s="154" t="s">
        <v>268</v>
      </c>
      <c r="H265" s="155">
        <v>1</v>
      </c>
      <c r="I265" s="156"/>
      <c r="J265" s="157">
        <f>ROUND($I$265*$H$265,2)</f>
        <v>0</v>
      </c>
      <c r="K265" s="153"/>
      <c r="L265" s="158"/>
      <c r="M265" s="159"/>
      <c r="N265" s="160" t="s">
        <v>161</v>
      </c>
      <c r="O265" s="24"/>
      <c r="P265" s="24"/>
      <c r="Q265" s="161">
        <v>0</v>
      </c>
      <c r="R265" s="161">
        <f>$Q$265*$H$265</f>
        <v>0</v>
      </c>
      <c r="S265" s="161">
        <v>0</v>
      </c>
      <c r="T265" s="162">
        <f>$S$265*$H$265</f>
        <v>0</v>
      </c>
      <c r="AR265" s="97" t="s">
        <v>269</v>
      </c>
      <c r="AT265" s="97" t="s">
        <v>265</v>
      </c>
      <c r="AU265" s="97" t="s">
        <v>194</v>
      </c>
      <c r="AY265" s="6" t="s">
        <v>264</v>
      </c>
      <c r="BE265" s="163">
        <f>IF($N$265="základní",$J$265,0)</f>
        <v>0</v>
      </c>
      <c r="BF265" s="163">
        <f>IF($N$265="snížená",$J$265,0)</f>
        <v>0</v>
      </c>
      <c r="BG265" s="163">
        <f>IF($N$265="zákl. přenesená",$J$265,0)</f>
        <v>0</v>
      </c>
      <c r="BH265" s="163">
        <f>IF($N$265="sníž. přenesená",$J$265,0)</f>
        <v>0</v>
      </c>
      <c r="BI265" s="163">
        <f>IF($N$265="nulová",$J$265,0)</f>
        <v>0</v>
      </c>
      <c r="BJ265" s="97" t="s">
        <v>139</v>
      </c>
      <c r="BK265" s="163">
        <f>ROUND($I$265*$H$265,2)</f>
        <v>0</v>
      </c>
      <c r="BL265" s="97" t="s">
        <v>270</v>
      </c>
      <c r="BM265" s="97" t="s">
        <v>494</v>
      </c>
    </row>
    <row r="266" spans="2:47" s="6" customFormat="1" ht="16.5" customHeight="1">
      <c r="B266" s="23"/>
      <c r="C266" s="24"/>
      <c r="D266" s="164" t="s">
        <v>272</v>
      </c>
      <c r="E266" s="24"/>
      <c r="F266" s="165" t="s">
        <v>410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272</v>
      </c>
      <c r="AU266" s="6" t="s">
        <v>194</v>
      </c>
    </row>
    <row r="267" spans="2:65" s="6" customFormat="1" ht="39" customHeight="1">
      <c r="B267" s="23"/>
      <c r="C267" s="166" t="s">
        <v>495</v>
      </c>
      <c r="D267" s="166" t="s">
        <v>380</v>
      </c>
      <c r="E267" s="167" t="s">
        <v>496</v>
      </c>
      <c r="F267" s="168" t="s">
        <v>414</v>
      </c>
      <c r="G267" s="169" t="s">
        <v>268</v>
      </c>
      <c r="H267" s="170">
        <v>1</v>
      </c>
      <c r="I267" s="171"/>
      <c r="J267" s="172">
        <f>ROUND($I$267*$H$267,2)</f>
        <v>0</v>
      </c>
      <c r="K267" s="168"/>
      <c r="L267" s="43"/>
      <c r="M267" s="173"/>
      <c r="N267" s="174" t="s">
        <v>161</v>
      </c>
      <c r="O267" s="24"/>
      <c r="P267" s="24"/>
      <c r="Q267" s="161">
        <v>0</v>
      </c>
      <c r="R267" s="161">
        <f>$Q$267*$H$267</f>
        <v>0</v>
      </c>
      <c r="S267" s="161">
        <v>0</v>
      </c>
      <c r="T267" s="162">
        <f>$S$267*$H$267</f>
        <v>0</v>
      </c>
      <c r="AR267" s="97" t="s">
        <v>270</v>
      </c>
      <c r="AT267" s="97" t="s">
        <v>380</v>
      </c>
      <c r="AU267" s="97" t="s">
        <v>194</v>
      </c>
      <c r="AY267" s="6" t="s">
        <v>264</v>
      </c>
      <c r="BE267" s="163">
        <f>IF($N$267="základní",$J$267,0)</f>
        <v>0</v>
      </c>
      <c r="BF267" s="163">
        <f>IF($N$267="snížená",$J$267,0)</f>
        <v>0</v>
      </c>
      <c r="BG267" s="163">
        <f>IF($N$267="zákl. přenesená",$J$267,0)</f>
        <v>0</v>
      </c>
      <c r="BH267" s="163">
        <f>IF($N$267="sníž. přenesená",$J$267,0)</f>
        <v>0</v>
      </c>
      <c r="BI267" s="163">
        <f>IF($N$267="nulová",$J$267,0)</f>
        <v>0</v>
      </c>
      <c r="BJ267" s="97" t="s">
        <v>139</v>
      </c>
      <c r="BK267" s="163">
        <f>ROUND($I$267*$H$267,2)</f>
        <v>0</v>
      </c>
      <c r="BL267" s="97" t="s">
        <v>270</v>
      </c>
      <c r="BM267" s="97" t="s">
        <v>495</v>
      </c>
    </row>
    <row r="268" spans="2:47" s="6" customFormat="1" ht="27" customHeight="1">
      <c r="B268" s="23"/>
      <c r="C268" s="24"/>
      <c r="D268" s="164" t="s">
        <v>272</v>
      </c>
      <c r="E268" s="24"/>
      <c r="F268" s="165" t="s">
        <v>414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272</v>
      </c>
      <c r="AU268" s="6" t="s">
        <v>194</v>
      </c>
    </row>
    <row r="269" spans="2:65" s="6" customFormat="1" ht="15.75" customHeight="1">
      <c r="B269" s="23"/>
      <c r="C269" s="166" t="s">
        <v>497</v>
      </c>
      <c r="D269" s="166" t="s">
        <v>380</v>
      </c>
      <c r="E269" s="167" t="s">
        <v>498</v>
      </c>
      <c r="F269" s="168" t="s">
        <v>417</v>
      </c>
      <c r="G269" s="169" t="s">
        <v>268</v>
      </c>
      <c r="H269" s="170">
        <v>1</v>
      </c>
      <c r="I269" s="171"/>
      <c r="J269" s="172">
        <f>ROUND($I$269*$H$269,2)</f>
        <v>0</v>
      </c>
      <c r="K269" s="168"/>
      <c r="L269" s="43"/>
      <c r="M269" s="173"/>
      <c r="N269" s="174" t="s">
        <v>161</v>
      </c>
      <c r="O269" s="24"/>
      <c r="P269" s="24"/>
      <c r="Q269" s="161">
        <v>0</v>
      </c>
      <c r="R269" s="161">
        <f>$Q$269*$H$269</f>
        <v>0</v>
      </c>
      <c r="S269" s="161">
        <v>0</v>
      </c>
      <c r="T269" s="162">
        <f>$S$269*$H$269</f>
        <v>0</v>
      </c>
      <c r="AR269" s="97" t="s">
        <v>270</v>
      </c>
      <c r="AT269" s="97" t="s">
        <v>380</v>
      </c>
      <c r="AU269" s="97" t="s">
        <v>194</v>
      </c>
      <c r="AY269" s="6" t="s">
        <v>264</v>
      </c>
      <c r="BE269" s="163">
        <f>IF($N$269="základní",$J$269,0)</f>
        <v>0</v>
      </c>
      <c r="BF269" s="163">
        <f>IF($N$269="snížená",$J$269,0)</f>
        <v>0</v>
      </c>
      <c r="BG269" s="163">
        <f>IF($N$269="zákl. přenesená",$J$269,0)</f>
        <v>0</v>
      </c>
      <c r="BH269" s="163">
        <f>IF($N$269="sníž. přenesená",$J$269,0)</f>
        <v>0</v>
      </c>
      <c r="BI269" s="163">
        <f>IF($N$269="nulová",$J$269,0)</f>
        <v>0</v>
      </c>
      <c r="BJ269" s="97" t="s">
        <v>139</v>
      </c>
      <c r="BK269" s="163">
        <f>ROUND($I$269*$H$269,2)</f>
        <v>0</v>
      </c>
      <c r="BL269" s="97" t="s">
        <v>270</v>
      </c>
      <c r="BM269" s="97" t="s">
        <v>497</v>
      </c>
    </row>
    <row r="270" spans="2:47" s="6" customFormat="1" ht="16.5" customHeight="1">
      <c r="B270" s="23"/>
      <c r="C270" s="24"/>
      <c r="D270" s="164" t="s">
        <v>272</v>
      </c>
      <c r="E270" s="24"/>
      <c r="F270" s="165" t="s">
        <v>417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272</v>
      </c>
      <c r="AU270" s="6" t="s">
        <v>194</v>
      </c>
    </row>
    <row r="271" spans="2:63" s="140" customFormat="1" ht="37.5" customHeight="1">
      <c r="B271" s="141"/>
      <c r="C271" s="142"/>
      <c r="D271" s="142" t="s">
        <v>189</v>
      </c>
      <c r="E271" s="143" t="s">
        <v>499</v>
      </c>
      <c r="F271" s="143" t="s">
        <v>500</v>
      </c>
      <c r="G271" s="142"/>
      <c r="H271" s="142"/>
      <c r="J271" s="144">
        <f>$BK$271</f>
        <v>0</v>
      </c>
      <c r="K271" s="142"/>
      <c r="L271" s="145"/>
      <c r="M271" s="146"/>
      <c r="N271" s="142"/>
      <c r="O271" s="142"/>
      <c r="P271" s="147">
        <f>$P$272+SUM($P$273:$P$336)+$P$349+$P$360</f>
        <v>0</v>
      </c>
      <c r="Q271" s="142"/>
      <c r="R271" s="147">
        <f>$R$272+SUM($R$273:$R$336)+$R$349+$R$360</f>
        <v>0</v>
      </c>
      <c r="S271" s="142"/>
      <c r="T271" s="148">
        <f>$T$272+SUM($T$273:$T$336)+$T$349+$T$360</f>
        <v>0</v>
      </c>
      <c r="AR271" s="149" t="s">
        <v>263</v>
      </c>
      <c r="AT271" s="149" t="s">
        <v>189</v>
      </c>
      <c r="AU271" s="149" t="s">
        <v>190</v>
      </c>
      <c r="AY271" s="149" t="s">
        <v>264</v>
      </c>
      <c r="BK271" s="150">
        <f>$BK$272+SUM($BK$273:$BK$336)+$BK$349+$BK$360</f>
        <v>0</v>
      </c>
    </row>
    <row r="272" spans="2:65" s="6" customFormat="1" ht="27" customHeight="1">
      <c r="B272" s="23"/>
      <c r="C272" s="151" t="s">
        <v>501</v>
      </c>
      <c r="D272" s="151" t="s">
        <v>265</v>
      </c>
      <c r="E272" s="152" t="s">
        <v>266</v>
      </c>
      <c r="F272" s="153" t="s">
        <v>267</v>
      </c>
      <c r="G272" s="154" t="s">
        <v>268</v>
      </c>
      <c r="H272" s="155">
        <v>1</v>
      </c>
      <c r="I272" s="156"/>
      <c r="J272" s="157">
        <f>ROUND($I$272*$H$272,2)</f>
        <v>0</v>
      </c>
      <c r="K272" s="153"/>
      <c r="L272" s="158"/>
      <c r="M272" s="159"/>
      <c r="N272" s="160" t="s">
        <v>161</v>
      </c>
      <c r="O272" s="24"/>
      <c r="P272" s="24"/>
      <c r="Q272" s="161">
        <v>0</v>
      </c>
      <c r="R272" s="161">
        <f>$Q$272*$H$272</f>
        <v>0</v>
      </c>
      <c r="S272" s="161">
        <v>0</v>
      </c>
      <c r="T272" s="162">
        <f>$S$272*$H$272</f>
        <v>0</v>
      </c>
      <c r="AR272" s="97" t="s">
        <v>269</v>
      </c>
      <c r="AT272" s="97" t="s">
        <v>265</v>
      </c>
      <c r="AU272" s="97" t="s">
        <v>139</v>
      </c>
      <c r="AY272" s="6" t="s">
        <v>264</v>
      </c>
      <c r="BE272" s="163">
        <f>IF($N$272="základní",$J$272,0)</f>
        <v>0</v>
      </c>
      <c r="BF272" s="163">
        <f>IF($N$272="snížená",$J$272,0)</f>
        <v>0</v>
      </c>
      <c r="BG272" s="163">
        <f>IF($N$272="zákl. přenesená",$J$272,0)</f>
        <v>0</v>
      </c>
      <c r="BH272" s="163">
        <f>IF($N$272="sníž. přenesená",$J$272,0)</f>
        <v>0</v>
      </c>
      <c r="BI272" s="163">
        <f>IF($N$272="nulová",$J$272,0)</f>
        <v>0</v>
      </c>
      <c r="BJ272" s="97" t="s">
        <v>139</v>
      </c>
      <c r="BK272" s="163">
        <f>ROUND($I$272*$H$272,2)</f>
        <v>0</v>
      </c>
      <c r="BL272" s="97" t="s">
        <v>270</v>
      </c>
      <c r="BM272" s="97" t="s">
        <v>502</v>
      </c>
    </row>
    <row r="273" spans="2:47" s="6" customFormat="1" ht="16.5" customHeight="1">
      <c r="B273" s="23"/>
      <c r="C273" s="24"/>
      <c r="D273" s="164" t="s">
        <v>272</v>
      </c>
      <c r="E273" s="24"/>
      <c r="F273" s="165" t="s">
        <v>267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272</v>
      </c>
      <c r="AU273" s="6" t="s">
        <v>139</v>
      </c>
    </row>
    <row r="274" spans="2:65" s="6" customFormat="1" ht="15.75" customHeight="1">
      <c r="B274" s="23"/>
      <c r="C274" s="166" t="s">
        <v>503</v>
      </c>
      <c r="D274" s="166" t="s">
        <v>380</v>
      </c>
      <c r="E274" s="167" t="s">
        <v>273</v>
      </c>
      <c r="F274" s="168" t="s">
        <v>274</v>
      </c>
      <c r="G274" s="169" t="s">
        <v>268</v>
      </c>
      <c r="H274" s="170">
        <v>1</v>
      </c>
      <c r="I274" s="171"/>
      <c r="J274" s="172">
        <f>ROUND($I$274*$H$274,2)</f>
        <v>0</v>
      </c>
      <c r="K274" s="168"/>
      <c r="L274" s="43"/>
      <c r="M274" s="173"/>
      <c r="N274" s="174" t="s">
        <v>161</v>
      </c>
      <c r="O274" s="24"/>
      <c r="P274" s="24"/>
      <c r="Q274" s="161">
        <v>0</v>
      </c>
      <c r="R274" s="161">
        <f>$Q$274*$H$274</f>
        <v>0</v>
      </c>
      <c r="S274" s="161">
        <v>0</v>
      </c>
      <c r="T274" s="162">
        <f>$S$274*$H$274</f>
        <v>0</v>
      </c>
      <c r="AR274" s="97" t="s">
        <v>270</v>
      </c>
      <c r="AT274" s="97" t="s">
        <v>380</v>
      </c>
      <c r="AU274" s="97" t="s">
        <v>139</v>
      </c>
      <c r="AY274" s="6" t="s">
        <v>264</v>
      </c>
      <c r="BE274" s="163">
        <f>IF($N$274="základní",$J$274,0)</f>
        <v>0</v>
      </c>
      <c r="BF274" s="163">
        <f>IF($N$274="snížená",$J$274,0)</f>
        <v>0</v>
      </c>
      <c r="BG274" s="163">
        <f>IF($N$274="zákl. přenesená",$J$274,0)</f>
        <v>0</v>
      </c>
      <c r="BH274" s="163">
        <f>IF($N$274="sníž. přenesená",$J$274,0)</f>
        <v>0</v>
      </c>
      <c r="BI274" s="163">
        <f>IF($N$274="nulová",$J$274,0)</f>
        <v>0</v>
      </c>
      <c r="BJ274" s="97" t="s">
        <v>139</v>
      </c>
      <c r="BK274" s="163">
        <f>ROUND($I$274*$H$274,2)</f>
        <v>0</v>
      </c>
      <c r="BL274" s="97" t="s">
        <v>270</v>
      </c>
      <c r="BM274" s="97" t="s">
        <v>503</v>
      </c>
    </row>
    <row r="275" spans="2:47" s="6" customFormat="1" ht="16.5" customHeight="1">
      <c r="B275" s="23"/>
      <c r="C275" s="24"/>
      <c r="D275" s="164" t="s">
        <v>272</v>
      </c>
      <c r="E275" s="24"/>
      <c r="F275" s="165" t="s">
        <v>274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272</v>
      </c>
      <c r="AU275" s="6" t="s">
        <v>139</v>
      </c>
    </row>
    <row r="276" spans="2:65" s="6" customFormat="1" ht="15.75" customHeight="1">
      <c r="B276" s="23"/>
      <c r="C276" s="151" t="s">
        <v>504</v>
      </c>
      <c r="D276" s="151" t="s">
        <v>265</v>
      </c>
      <c r="E276" s="152" t="s">
        <v>276</v>
      </c>
      <c r="F276" s="153" t="s">
        <v>277</v>
      </c>
      <c r="G276" s="154" t="s">
        <v>268</v>
      </c>
      <c r="H276" s="155">
        <v>2</v>
      </c>
      <c r="I276" s="156"/>
      <c r="J276" s="157">
        <f>ROUND($I$276*$H$276,2)</f>
        <v>0</v>
      </c>
      <c r="K276" s="153"/>
      <c r="L276" s="158"/>
      <c r="M276" s="159"/>
      <c r="N276" s="160" t="s">
        <v>161</v>
      </c>
      <c r="O276" s="24"/>
      <c r="P276" s="24"/>
      <c r="Q276" s="161">
        <v>0</v>
      </c>
      <c r="R276" s="161">
        <f>$Q$276*$H$276</f>
        <v>0</v>
      </c>
      <c r="S276" s="161">
        <v>0</v>
      </c>
      <c r="T276" s="162">
        <f>$S$276*$H$276</f>
        <v>0</v>
      </c>
      <c r="AR276" s="97" t="s">
        <v>269</v>
      </c>
      <c r="AT276" s="97" t="s">
        <v>265</v>
      </c>
      <c r="AU276" s="97" t="s">
        <v>139</v>
      </c>
      <c r="AY276" s="6" t="s">
        <v>264</v>
      </c>
      <c r="BE276" s="163">
        <f>IF($N$276="základní",$J$276,0)</f>
        <v>0</v>
      </c>
      <c r="BF276" s="163">
        <f>IF($N$276="snížená",$J$276,0)</f>
        <v>0</v>
      </c>
      <c r="BG276" s="163">
        <f>IF($N$276="zákl. přenesená",$J$276,0)</f>
        <v>0</v>
      </c>
      <c r="BH276" s="163">
        <f>IF($N$276="sníž. přenesená",$J$276,0)</f>
        <v>0</v>
      </c>
      <c r="BI276" s="163">
        <f>IF($N$276="nulová",$J$276,0)</f>
        <v>0</v>
      </c>
      <c r="BJ276" s="97" t="s">
        <v>139</v>
      </c>
      <c r="BK276" s="163">
        <f>ROUND($I$276*$H$276,2)</f>
        <v>0</v>
      </c>
      <c r="BL276" s="97" t="s">
        <v>270</v>
      </c>
      <c r="BM276" s="97" t="s">
        <v>505</v>
      </c>
    </row>
    <row r="277" spans="2:47" s="6" customFormat="1" ht="16.5" customHeight="1">
      <c r="B277" s="23"/>
      <c r="C277" s="24"/>
      <c r="D277" s="164" t="s">
        <v>272</v>
      </c>
      <c r="E277" s="24"/>
      <c r="F277" s="165" t="s">
        <v>277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272</v>
      </c>
      <c r="AU277" s="6" t="s">
        <v>139</v>
      </c>
    </row>
    <row r="278" spans="2:65" s="6" customFormat="1" ht="15.75" customHeight="1">
      <c r="B278" s="23"/>
      <c r="C278" s="151" t="s">
        <v>506</v>
      </c>
      <c r="D278" s="151" t="s">
        <v>265</v>
      </c>
      <c r="E278" s="152" t="s">
        <v>280</v>
      </c>
      <c r="F278" s="153" t="s">
        <v>281</v>
      </c>
      <c r="G278" s="154" t="s">
        <v>268</v>
      </c>
      <c r="H278" s="155">
        <v>4</v>
      </c>
      <c r="I278" s="156"/>
      <c r="J278" s="157">
        <f>ROUND($I$278*$H$278,2)</f>
        <v>0</v>
      </c>
      <c r="K278" s="153"/>
      <c r="L278" s="158"/>
      <c r="M278" s="159"/>
      <c r="N278" s="160" t="s">
        <v>161</v>
      </c>
      <c r="O278" s="24"/>
      <c r="P278" s="24"/>
      <c r="Q278" s="161">
        <v>0</v>
      </c>
      <c r="R278" s="161">
        <f>$Q$278*$H$278</f>
        <v>0</v>
      </c>
      <c r="S278" s="161">
        <v>0</v>
      </c>
      <c r="T278" s="162">
        <f>$S$278*$H$278</f>
        <v>0</v>
      </c>
      <c r="AR278" s="97" t="s">
        <v>269</v>
      </c>
      <c r="AT278" s="97" t="s">
        <v>265</v>
      </c>
      <c r="AU278" s="97" t="s">
        <v>139</v>
      </c>
      <c r="AY278" s="6" t="s">
        <v>264</v>
      </c>
      <c r="BE278" s="163">
        <f>IF($N$278="základní",$J$278,0)</f>
        <v>0</v>
      </c>
      <c r="BF278" s="163">
        <f>IF($N$278="snížená",$J$278,0)</f>
        <v>0</v>
      </c>
      <c r="BG278" s="163">
        <f>IF($N$278="zákl. přenesená",$J$278,0)</f>
        <v>0</v>
      </c>
      <c r="BH278" s="163">
        <f>IF($N$278="sníž. přenesená",$J$278,0)</f>
        <v>0</v>
      </c>
      <c r="BI278" s="163">
        <f>IF($N$278="nulová",$J$278,0)</f>
        <v>0</v>
      </c>
      <c r="BJ278" s="97" t="s">
        <v>139</v>
      </c>
      <c r="BK278" s="163">
        <f>ROUND($I$278*$H$278,2)</f>
        <v>0</v>
      </c>
      <c r="BL278" s="97" t="s">
        <v>270</v>
      </c>
      <c r="BM278" s="97" t="s">
        <v>507</v>
      </c>
    </row>
    <row r="279" spans="2:47" s="6" customFormat="1" ht="16.5" customHeight="1">
      <c r="B279" s="23"/>
      <c r="C279" s="24"/>
      <c r="D279" s="164" t="s">
        <v>272</v>
      </c>
      <c r="E279" s="24"/>
      <c r="F279" s="165" t="s">
        <v>281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272</v>
      </c>
      <c r="AU279" s="6" t="s">
        <v>139</v>
      </c>
    </row>
    <row r="280" spans="2:65" s="6" customFormat="1" ht="15.75" customHeight="1">
      <c r="B280" s="23"/>
      <c r="C280" s="151" t="s">
        <v>508</v>
      </c>
      <c r="D280" s="151" t="s">
        <v>265</v>
      </c>
      <c r="E280" s="152" t="s">
        <v>284</v>
      </c>
      <c r="F280" s="153" t="s">
        <v>285</v>
      </c>
      <c r="G280" s="154" t="s">
        <v>268</v>
      </c>
      <c r="H280" s="155">
        <v>2</v>
      </c>
      <c r="I280" s="156"/>
      <c r="J280" s="157">
        <f>ROUND($I$280*$H$280,2)</f>
        <v>0</v>
      </c>
      <c r="K280" s="153"/>
      <c r="L280" s="158"/>
      <c r="M280" s="159"/>
      <c r="N280" s="160" t="s">
        <v>161</v>
      </c>
      <c r="O280" s="24"/>
      <c r="P280" s="24"/>
      <c r="Q280" s="161">
        <v>0</v>
      </c>
      <c r="R280" s="161">
        <f>$Q$280*$H$280</f>
        <v>0</v>
      </c>
      <c r="S280" s="161">
        <v>0</v>
      </c>
      <c r="T280" s="162">
        <f>$S$280*$H$280</f>
        <v>0</v>
      </c>
      <c r="AR280" s="97" t="s">
        <v>269</v>
      </c>
      <c r="AT280" s="97" t="s">
        <v>265</v>
      </c>
      <c r="AU280" s="97" t="s">
        <v>139</v>
      </c>
      <c r="AY280" s="6" t="s">
        <v>264</v>
      </c>
      <c r="BE280" s="163">
        <f>IF($N$280="základní",$J$280,0)</f>
        <v>0</v>
      </c>
      <c r="BF280" s="163">
        <f>IF($N$280="snížená",$J$280,0)</f>
        <v>0</v>
      </c>
      <c r="BG280" s="163">
        <f>IF($N$280="zákl. přenesená",$J$280,0)</f>
        <v>0</v>
      </c>
      <c r="BH280" s="163">
        <f>IF($N$280="sníž. přenesená",$J$280,0)</f>
        <v>0</v>
      </c>
      <c r="BI280" s="163">
        <f>IF($N$280="nulová",$J$280,0)</f>
        <v>0</v>
      </c>
      <c r="BJ280" s="97" t="s">
        <v>139</v>
      </c>
      <c r="BK280" s="163">
        <f>ROUND($I$280*$H$280,2)</f>
        <v>0</v>
      </c>
      <c r="BL280" s="97" t="s">
        <v>270</v>
      </c>
      <c r="BM280" s="97" t="s">
        <v>509</v>
      </c>
    </row>
    <row r="281" spans="2:47" s="6" customFormat="1" ht="16.5" customHeight="1">
      <c r="B281" s="23"/>
      <c r="C281" s="24"/>
      <c r="D281" s="164" t="s">
        <v>272</v>
      </c>
      <c r="E281" s="24"/>
      <c r="F281" s="165" t="s">
        <v>285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272</v>
      </c>
      <c r="AU281" s="6" t="s">
        <v>139</v>
      </c>
    </row>
    <row r="282" spans="2:65" s="6" customFormat="1" ht="15.75" customHeight="1">
      <c r="B282" s="23"/>
      <c r="C282" s="151" t="s">
        <v>510</v>
      </c>
      <c r="D282" s="151" t="s">
        <v>265</v>
      </c>
      <c r="E282" s="152" t="s">
        <v>288</v>
      </c>
      <c r="F282" s="153" t="s">
        <v>289</v>
      </c>
      <c r="G282" s="154" t="s">
        <v>268</v>
      </c>
      <c r="H282" s="155">
        <v>2</v>
      </c>
      <c r="I282" s="156"/>
      <c r="J282" s="157">
        <f>ROUND($I$282*$H$282,2)</f>
        <v>0</v>
      </c>
      <c r="K282" s="153"/>
      <c r="L282" s="158"/>
      <c r="M282" s="159"/>
      <c r="N282" s="160" t="s">
        <v>161</v>
      </c>
      <c r="O282" s="24"/>
      <c r="P282" s="24"/>
      <c r="Q282" s="161">
        <v>0</v>
      </c>
      <c r="R282" s="161">
        <f>$Q$282*$H$282</f>
        <v>0</v>
      </c>
      <c r="S282" s="161">
        <v>0</v>
      </c>
      <c r="T282" s="162">
        <f>$S$282*$H$282</f>
        <v>0</v>
      </c>
      <c r="AR282" s="97" t="s">
        <v>269</v>
      </c>
      <c r="AT282" s="97" t="s">
        <v>265</v>
      </c>
      <c r="AU282" s="97" t="s">
        <v>139</v>
      </c>
      <c r="AY282" s="6" t="s">
        <v>264</v>
      </c>
      <c r="BE282" s="163">
        <f>IF($N$282="základní",$J$282,0)</f>
        <v>0</v>
      </c>
      <c r="BF282" s="163">
        <f>IF($N$282="snížená",$J$282,0)</f>
        <v>0</v>
      </c>
      <c r="BG282" s="163">
        <f>IF($N$282="zákl. přenesená",$J$282,0)</f>
        <v>0</v>
      </c>
      <c r="BH282" s="163">
        <f>IF($N$282="sníž. přenesená",$J$282,0)</f>
        <v>0</v>
      </c>
      <c r="BI282" s="163">
        <f>IF($N$282="nulová",$J$282,0)</f>
        <v>0</v>
      </c>
      <c r="BJ282" s="97" t="s">
        <v>139</v>
      </c>
      <c r="BK282" s="163">
        <f>ROUND($I$282*$H$282,2)</f>
        <v>0</v>
      </c>
      <c r="BL282" s="97" t="s">
        <v>270</v>
      </c>
      <c r="BM282" s="97" t="s">
        <v>511</v>
      </c>
    </row>
    <row r="283" spans="2:47" s="6" customFormat="1" ht="16.5" customHeight="1">
      <c r="B283" s="23"/>
      <c r="C283" s="24"/>
      <c r="D283" s="164" t="s">
        <v>272</v>
      </c>
      <c r="E283" s="24"/>
      <c r="F283" s="165" t="s">
        <v>289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272</v>
      </c>
      <c r="AU283" s="6" t="s">
        <v>139</v>
      </c>
    </row>
    <row r="284" spans="2:65" s="6" customFormat="1" ht="15.75" customHeight="1">
      <c r="B284" s="23"/>
      <c r="C284" s="151" t="s">
        <v>512</v>
      </c>
      <c r="D284" s="151" t="s">
        <v>265</v>
      </c>
      <c r="E284" s="152" t="s">
        <v>292</v>
      </c>
      <c r="F284" s="153" t="s">
        <v>293</v>
      </c>
      <c r="G284" s="154" t="s">
        <v>268</v>
      </c>
      <c r="H284" s="155">
        <v>2</v>
      </c>
      <c r="I284" s="156"/>
      <c r="J284" s="157">
        <f>ROUND($I$284*$H$284,2)</f>
        <v>0</v>
      </c>
      <c r="K284" s="153"/>
      <c r="L284" s="158"/>
      <c r="M284" s="159"/>
      <c r="N284" s="160" t="s">
        <v>161</v>
      </c>
      <c r="O284" s="24"/>
      <c r="P284" s="24"/>
      <c r="Q284" s="161">
        <v>0</v>
      </c>
      <c r="R284" s="161">
        <f>$Q$284*$H$284</f>
        <v>0</v>
      </c>
      <c r="S284" s="161">
        <v>0</v>
      </c>
      <c r="T284" s="162">
        <f>$S$284*$H$284</f>
        <v>0</v>
      </c>
      <c r="AR284" s="97" t="s">
        <v>269</v>
      </c>
      <c r="AT284" s="97" t="s">
        <v>265</v>
      </c>
      <c r="AU284" s="97" t="s">
        <v>139</v>
      </c>
      <c r="AY284" s="6" t="s">
        <v>264</v>
      </c>
      <c r="BE284" s="163">
        <f>IF($N$284="základní",$J$284,0)</f>
        <v>0</v>
      </c>
      <c r="BF284" s="163">
        <f>IF($N$284="snížená",$J$284,0)</f>
        <v>0</v>
      </c>
      <c r="BG284" s="163">
        <f>IF($N$284="zákl. přenesená",$J$284,0)</f>
        <v>0</v>
      </c>
      <c r="BH284" s="163">
        <f>IF($N$284="sníž. přenesená",$J$284,0)</f>
        <v>0</v>
      </c>
      <c r="BI284" s="163">
        <f>IF($N$284="nulová",$J$284,0)</f>
        <v>0</v>
      </c>
      <c r="BJ284" s="97" t="s">
        <v>139</v>
      </c>
      <c r="BK284" s="163">
        <f>ROUND($I$284*$H$284,2)</f>
        <v>0</v>
      </c>
      <c r="BL284" s="97" t="s">
        <v>270</v>
      </c>
      <c r="BM284" s="97" t="s">
        <v>513</v>
      </c>
    </row>
    <row r="285" spans="2:47" s="6" customFormat="1" ht="16.5" customHeight="1">
      <c r="B285" s="23"/>
      <c r="C285" s="24"/>
      <c r="D285" s="164" t="s">
        <v>272</v>
      </c>
      <c r="E285" s="24"/>
      <c r="F285" s="165" t="s">
        <v>293</v>
      </c>
      <c r="G285" s="24"/>
      <c r="H285" s="24"/>
      <c r="J285" s="24"/>
      <c r="K285" s="24"/>
      <c r="L285" s="43"/>
      <c r="M285" s="56"/>
      <c r="N285" s="24"/>
      <c r="O285" s="24"/>
      <c r="P285" s="24"/>
      <c r="Q285" s="24"/>
      <c r="R285" s="24"/>
      <c r="S285" s="24"/>
      <c r="T285" s="57"/>
      <c r="AT285" s="6" t="s">
        <v>272</v>
      </c>
      <c r="AU285" s="6" t="s">
        <v>139</v>
      </c>
    </row>
    <row r="286" spans="2:65" s="6" customFormat="1" ht="15.75" customHeight="1">
      <c r="B286" s="23"/>
      <c r="C286" s="151" t="s">
        <v>514</v>
      </c>
      <c r="D286" s="151" t="s">
        <v>265</v>
      </c>
      <c r="E286" s="152" t="s">
        <v>296</v>
      </c>
      <c r="F286" s="153" t="s">
        <v>297</v>
      </c>
      <c r="G286" s="154" t="s">
        <v>268</v>
      </c>
      <c r="H286" s="155">
        <v>8</v>
      </c>
      <c r="I286" s="156"/>
      <c r="J286" s="157">
        <f>ROUND($I$286*$H$286,2)</f>
        <v>0</v>
      </c>
      <c r="K286" s="153"/>
      <c r="L286" s="158"/>
      <c r="M286" s="159"/>
      <c r="N286" s="160" t="s">
        <v>161</v>
      </c>
      <c r="O286" s="24"/>
      <c r="P286" s="24"/>
      <c r="Q286" s="161">
        <v>0</v>
      </c>
      <c r="R286" s="161">
        <f>$Q$286*$H$286</f>
        <v>0</v>
      </c>
      <c r="S286" s="161">
        <v>0</v>
      </c>
      <c r="T286" s="162">
        <f>$S$286*$H$286</f>
        <v>0</v>
      </c>
      <c r="AR286" s="97" t="s">
        <v>269</v>
      </c>
      <c r="AT286" s="97" t="s">
        <v>265</v>
      </c>
      <c r="AU286" s="97" t="s">
        <v>139</v>
      </c>
      <c r="AY286" s="6" t="s">
        <v>264</v>
      </c>
      <c r="BE286" s="163">
        <f>IF($N$286="základní",$J$286,0)</f>
        <v>0</v>
      </c>
      <c r="BF286" s="163">
        <f>IF($N$286="snížená",$J$286,0)</f>
        <v>0</v>
      </c>
      <c r="BG286" s="163">
        <f>IF($N$286="zákl. přenesená",$J$286,0)</f>
        <v>0</v>
      </c>
      <c r="BH286" s="163">
        <f>IF($N$286="sníž. přenesená",$J$286,0)</f>
        <v>0</v>
      </c>
      <c r="BI286" s="163">
        <f>IF($N$286="nulová",$J$286,0)</f>
        <v>0</v>
      </c>
      <c r="BJ286" s="97" t="s">
        <v>139</v>
      </c>
      <c r="BK286" s="163">
        <f>ROUND($I$286*$H$286,2)</f>
        <v>0</v>
      </c>
      <c r="BL286" s="97" t="s">
        <v>270</v>
      </c>
      <c r="BM286" s="97" t="s">
        <v>515</v>
      </c>
    </row>
    <row r="287" spans="2:47" s="6" customFormat="1" ht="16.5" customHeight="1">
      <c r="B287" s="23"/>
      <c r="C287" s="24"/>
      <c r="D287" s="164" t="s">
        <v>272</v>
      </c>
      <c r="E287" s="24"/>
      <c r="F287" s="165" t="s">
        <v>297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272</v>
      </c>
      <c r="AU287" s="6" t="s">
        <v>139</v>
      </c>
    </row>
    <row r="288" spans="2:65" s="6" customFormat="1" ht="15.75" customHeight="1">
      <c r="B288" s="23"/>
      <c r="C288" s="151" t="s">
        <v>516</v>
      </c>
      <c r="D288" s="151" t="s">
        <v>265</v>
      </c>
      <c r="E288" s="152" t="s">
        <v>300</v>
      </c>
      <c r="F288" s="153" t="s">
        <v>301</v>
      </c>
      <c r="G288" s="154" t="s">
        <v>268</v>
      </c>
      <c r="H288" s="155">
        <v>4</v>
      </c>
      <c r="I288" s="156"/>
      <c r="J288" s="157">
        <f>ROUND($I$288*$H$288,2)</f>
        <v>0</v>
      </c>
      <c r="K288" s="153"/>
      <c r="L288" s="158"/>
      <c r="M288" s="159"/>
      <c r="N288" s="160" t="s">
        <v>161</v>
      </c>
      <c r="O288" s="24"/>
      <c r="P288" s="24"/>
      <c r="Q288" s="161">
        <v>0</v>
      </c>
      <c r="R288" s="161">
        <f>$Q$288*$H$288</f>
        <v>0</v>
      </c>
      <c r="S288" s="161">
        <v>0</v>
      </c>
      <c r="T288" s="162">
        <f>$S$288*$H$288</f>
        <v>0</v>
      </c>
      <c r="AR288" s="97" t="s">
        <v>269</v>
      </c>
      <c r="AT288" s="97" t="s">
        <v>265</v>
      </c>
      <c r="AU288" s="97" t="s">
        <v>139</v>
      </c>
      <c r="AY288" s="6" t="s">
        <v>264</v>
      </c>
      <c r="BE288" s="163">
        <f>IF($N$288="základní",$J$288,0)</f>
        <v>0</v>
      </c>
      <c r="BF288" s="163">
        <f>IF($N$288="snížená",$J$288,0)</f>
        <v>0</v>
      </c>
      <c r="BG288" s="163">
        <f>IF($N$288="zákl. přenesená",$J$288,0)</f>
        <v>0</v>
      </c>
      <c r="BH288" s="163">
        <f>IF($N$288="sníž. přenesená",$J$288,0)</f>
        <v>0</v>
      </c>
      <c r="BI288" s="163">
        <f>IF($N$288="nulová",$J$288,0)</f>
        <v>0</v>
      </c>
      <c r="BJ288" s="97" t="s">
        <v>139</v>
      </c>
      <c r="BK288" s="163">
        <f>ROUND($I$288*$H$288,2)</f>
        <v>0</v>
      </c>
      <c r="BL288" s="97" t="s">
        <v>270</v>
      </c>
      <c r="BM288" s="97" t="s">
        <v>517</v>
      </c>
    </row>
    <row r="289" spans="2:47" s="6" customFormat="1" ht="16.5" customHeight="1">
      <c r="B289" s="23"/>
      <c r="C289" s="24"/>
      <c r="D289" s="164" t="s">
        <v>272</v>
      </c>
      <c r="E289" s="24"/>
      <c r="F289" s="165" t="s">
        <v>301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272</v>
      </c>
      <c r="AU289" s="6" t="s">
        <v>139</v>
      </c>
    </row>
    <row r="290" spans="2:65" s="6" customFormat="1" ht="15.75" customHeight="1">
      <c r="B290" s="23"/>
      <c r="C290" s="151" t="s">
        <v>518</v>
      </c>
      <c r="D290" s="151" t="s">
        <v>265</v>
      </c>
      <c r="E290" s="152" t="s">
        <v>303</v>
      </c>
      <c r="F290" s="153" t="s">
        <v>304</v>
      </c>
      <c r="G290" s="154" t="s">
        <v>268</v>
      </c>
      <c r="H290" s="155">
        <v>2</v>
      </c>
      <c r="I290" s="156"/>
      <c r="J290" s="157">
        <f>ROUND($I$290*$H$290,2)</f>
        <v>0</v>
      </c>
      <c r="K290" s="153"/>
      <c r="L290" s="158"/>
      <c r="M290" s="159"/>
      <c r="N290" s="160" t="s">
        <v>161</v>
      </c>
      <c r="O290" s="24"/>
      <c r="P290" s="24"/>
      <c r="Q290" s="161">
        <v>0</v>
      </c>
      <c r="R290" s="161">
        <f>$Q$290*$H$290</f>
        <v>0</v>
      </c>
      <c r="S290" s="161">
        <v>0</v>
      </c>
      <c r="T290" s="162">
        <f>$S$290*$H$290</f>
        <v>0</v>
      </c>
      <c r="AR290" s="97" t="s">
        <v>269</v>
      </c>
      <c r="AT290" s="97" t="s">
        <v>265</v>
      </c>
      <c r="AU290" s="97" t="s">
        <v>139</v>
      </c>
      <c r="AY290" s="6" t="s">
        <v>264</v>
      </c>
      <c r="BE290" s="163">
        <f>IF($N$290="základní",$J$290,0)</f>
        <v>0</v>
      </c>
      <c r="BF290" s="163">
        <f>IF($N$290="snížená",$J$290,0)</f>
        <v>0</v>
      </c>
      <c r="BG290" s="163">
        <f>IF($N$290="zákl. přenesená",$J$290,0)</f>
        <v>0</v>
      </c>
      <c r="BH290" s="163">
        <f>IF($N$290="sníž. přenesená",$J$290,0)</f>
        <v>0</v>
      </c>
      <c r="BI290" s="163">
        <f>IF($N$290="nulová",$J$290,0)</f>
        <v>0</v>
      </c>
      <c r="BJ290" s="97" t="s">
        <v>139</v>
      </c>
      <c r="BK290" s="163">
        <f>ROUND($I$290*$H$290,2)</f>
        <v>0</v>
      </c>
      <c r="BL290" s="97" t="s">
        <v>270</v>
      </c>
      <c r="BM290" s="97" t="s">
        <v>519</v>
      </c>
    </row>
    <row r="291" spans="2:47" s="6" customFormat="1" ht="16.5" customHeight="1">
      <c r="B291" s="23"/>
      <c r="C291" s="24"/>
      <c r="D291" s="164" t="s">
        <v>272</v>
      </c>
      <c r="E291" s="24"/>
      <c r="F291" s="165" t="s">
        <v>304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272</v>
      </c>
      <c r="AU291" s="6" t="s">
        <v>139</v>
      </c>
    </row>
    <row r="292" spans="2:65" s="6" customFormat="1" ht="27" customHeight="1">
      <c r="B292" s="23"/>
      <c r="C292" s="151" t="s">
        <v>520</v>
      </c>
      <c r="D292" s="151" t="s">
        <v>265</v>
      </c>
      <c r="E292" s="152" t="s">
        <v>307</v>
      </c>
      <c r="F292" s="153" t="s">
        <v>308</v>
      </c>
      <c r="G292" s="154" t="s">
        <v>268</v>
      </c>
      <c r="H292" s="155">
        <v>1</v>
      </c>
      <c r="I292" s="156"/>
      <c r="J292" s="157">
        <f>ROUND($I$292*$H$292,2)</f>
        <v>0</v>
      </c>
      <c r="K292" s="153"/>
      <c r="L292" s="158"/>
      <c r="M292" s="159"/>
      <c r="N292" s="160" t="s">
        <v>161</v>
      </c>
      <c r="O292" s="24"/>
      <c r="P292" s="24"/>
      <c r="Q292" s="161">
        <v>0</v>
      </c>
      <c r="R292" s="161">
        <f>$Q$292*$H$292</f>
        <v>0</v>
      </c>
      <c r="S292" s="161">
        <v>0</v>
      </c>
      <c r="T292" s="162">
        <f>$S$292*$H$292</f>
        <v>0</v>
      </c>
      <c r="AR292" s="97" t="s">
        <v>269</v>
      </c>
      <c r="AT292" s="97" t="s">
        <v>265</v>
      </c>
      <c r="AU292" s="97" t="s">
        <v>139</v>
      </c>
      <c r="AY292" s="6" t="s">
        <v>264</v>
      </c>
      <c r="BE292" s="163">
        <f>IF($N$292="základní",$J$292,0)</f>
        <v>0</v>
      </c>
      <c r="BF292" s="163">
        <f>IF($N$292="snížená",$J$292,0)</f>
        <v>0</v>
      </c>
      <c r="BG292" s="163">
        <f>IF($N$292="zákl. přenesená",$J$292,0)</f>
        <v>0</v>
      </c>
      <c r="BH292" s="163">
        <f>IF($N$292="sníž. přenesená",$J$292,0)</f>
        <v>0</v>
      </c>
      <c r="BI292" s="163">
        <f>IF($N$292="nulová",$J$292,0)</f>
        <v>0</v>
      </c>
      <c r="BJ292" s="97" t="s">
        <v>139</v>
      </c>
      <c r="BK292" s="163">
        <f>ROUND($I$292*$H$292,2)</f>
        <v>0</v>
      </c>
      <c r="BL292" s="97" t="s">
        <v>270</v>
      </c>
      <c r="BM292" s="97" t="s">
        <v>521</v>
      </c>
    </row>
    <row r="293" spans="2:47" s="6" customFormat="1" ht="16.5" customHeight="1">
      <c r="B293" s="23"/>
      <c r="C293" s="24"/>
      <c r="D293" s="164" t="s">
        <v>272</v>
      </c>
      <c r="E293" s="24"/>
      <c r="F293" s="165" t="s">
        <v>308</v>
      </c>
      <c r="G293" s="24"/>
      <c r="H293" s="24"/>
      <c r="J293" s="24"/>
      <c r="K293" s="24"/>
      <c r="L293" s="43"/>
      <c r="M293" s="56"/>
      <c r="N293" s="24"/>
      <c r="O293" s="24"/>
      <c r="P293" s="24"/>
      <c r="Q293" s="24"/>
      <c r="R293" s="24"/>
      <c r="S293" s="24"/>
      <c r="T293" s="57"/>
      <c r="AT293" s="6" t="s">
        <v>272</v>
      </c>
      <c r="AU293" s="6" t="s">
        <v>139</v>
      </c>
    </row>
    <row r="294" spans="2:65" s="6" customFormat="1" ht="27" customHeight="1">
      <c r="B294" s="23"/>
      <c r="C294" s="151" t="s">
        <v>522</v>
      </c>
      <c r="D294" s="151" t="s">
        <v>265</v>
      </c>
      <c r="E294" s="152" t="s">
        <v>311</v>
      </c>
      <c r="F294" s="153" t="s">
        <v>312</v>
      </c>
      <c r="G294" s="154" t="s">
        <v>268</v>
      </c>
      <c r="H294" s="155">
        <v>2</v>
      </c>
      <c r="I294" s="156"/>
      <c r="J294" s="157">
        <f>ROUND($I$294*$H$294,2)</f>
        <v>0</v>
      </c>
      <c r="K294" s="153"/>
      <c r="L294" s="158"/>
      <c r="M294" s="159"/>
      <c r="N294" s="160" t="s">
        <v>161</v>
      </c>
      <c r="O294" s="24"/>
      <c r="P294" s="24"/>
      <c r="Q294" s="161">
        <v>0</v>
      </c>
      <c r="R294" s="161">
        <f>$Q$294*$H$294</f>
        <v>0</v>
      </c>
      <c r="S294" s="161">
        <v>0</v>
      </c>
      <c r="T294" s="162">
        <f>$S$294*$H$294</f>
        <v>0</v>
      </c>
      <c r="AR294" s="97" t="s">
        <v>269</v>
      </c>
      <c r="AT294" s="97" t="s">
        <v>265</v>
      </c>
      <c r="AU294" s="97" t="s">
        <v>139</v>
      </c>
      <c r="AY294" s="6" t="s">
        <v>264</v>
      </c>
      <c r="BE294" s="163">
        <f>IF($N$294="základní",$J$294,0)</f>
        <v>0</v>
      </c>
      <c r="BF294" s="163">
        <f>IF($N$294="snížená",$J$294,0)</f>
        <v>0</v>
      </c>
      <c r="BG294" s="163">
        <f>IF($N$294="zákl. přenesená",$J$294,0)</f>
        <v>0</v>
      </c>
      <c r="BH294" s="163">
        <f>IF($N$294="sníž. přenesená",$J$294,0)</f>
        <v>0</v>
      </c>
      <c r="BI294" s="163">
        <f>IF($N$294="nulová",$J$294,0)</f>
        <v>0</v>
      </c>
      <c r="BJ294" s="97" t="s">
        <v>139</v>
      </c>
      <c r="BK294" s="163">
        <f>ROUND($I$294*$H$294,2)</f>
        <v>0</v>
      </c>
      <c r="BL294" s="97" t="s">
        <v>270</v>
      </c>
      <c r="BM294" s="97" t="s">
        <v>523</v>
      </c>
    </row>
    <row r="295" spans="2:47" s="6" customFormat="1" ht="27" customHeight="1">
      <c r="B295" s="23"/>
      <c r="C295" s="24"/>
      <c r="D295" s="164" t="s">
        <v>272</v>
      </c>
      <c r="E295" s="24"/>
      <c r="F295" s="165" t="s">
        <v>312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272</v>
      </c>
      <c r="AU295" s="6" t="s">
        <v>139</v>
      </c>
    </row>
    <row r="296" spans="2:65" s="6" customFormat="1" ht="15.75" customHeight="1">
      <c r="B296" s="23"/>
      <c r="C296" s="151" t="s">
        <v>524</v>
      </c>
      <c r="D296" s="151" t="s">
        <v>265</v>
      </c>
      <c r="E296" s="152" t="s">
        <v>315</v>
      </c>
      <c r="F296" s="153" t="s">
        <v>316</v>
      </c>
      <c r="G296" s="154" t="s">
        <v>268</v>
      </c>
      <c r="H296" s="155">
        <v>1</v>
      </c>
      <c r="I296" s="156"/>
      <c r="J296" s="157">
        <f>ROUND($I$296*$H$296,2)</f>
        <v>0</v>
      </c>
      <c r="K296" s="153"/>
      <c r="L296" s="158"/>
      <c r="M296" s="159"/>
      <c r="N296" s="160" t="s">
        <v>161</v>
      </c>
      <c r="O296" s="24"/>
      <c r="P296" s="24"/>
      <c r="Q296" s="161">
        <v>0</v>
      </c>
      <c r="R296" s="161">
        <f>$Q$296*$H$296</f>
        <v>0</v>
      </c>
      <c r="S296" s="161">
        <v>0</v>
      </c>
      <c r="T296" s="162">
        <f>$S$296*$H$296</f>
        <v>0</v>
      </c>
      <c r="AR296" s="97" t="s">
        <v>269</v>
      </c>
      <c r="AT296" s="97" t="s">
        <v>265</v>
      </c>
      <c r="AU296" s="97" t="s">
        <v>139</v>
      </c>
      <c r="AY296" s="6" t="s">
        <v>264</v>
      </c>
      <c r="BE296" s="163">
        <f>IF($N$296="základní",$J$296,0)</f>
        <v>0</v>
      </c>
      <c r="BF296" s="163">
        <f>IF($N$296="snížená",$J$296,0)</f>
        <v>0</v>
      </c>
      <c r="BG296" s="163">
        <f>IF($N$296="zákl. přenesená",$J$296,0)</f>
        <v>0</v>
      </c>
      <c r="BH296" s="163">
        <f>IF($N$296="sníž. přenesená",$J$296,0)</f>
        <v>0</v>
      </c>
      <c r="BI296" s="163">
        <f>IF($N$296="nulová",$J$296,0)</f>
        <v>0</v>
      </c>
      <c r="BJ296" s="97" t="s">
        <v>139</v>
      </c>
      <c r="BK296" s="163">
        <f>ROUND($I$296*$H$296,2)</f>
        <v>0</v>
      </c>
      <c r="BL296" s="97" t="s">
        <v>270</v>
      </c>
      <c r="BM296" s="97" t="s">
        <v>525</v>
      </c>
    </row>
    <row r="297" spans="2:47" s="6" customFormat="1" ht="16.5" customHeight="1">
      <c r="B297" s="23"/>
      <c r="C297" s="24"/>
      <c r="D297" s="164" t="s">
        <v>272</v>
      </c>
      <c r="E297" s="24"/>
      <c r="F297" s="165" t="s">
        <v>316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272</v>
      </c>
      <c r="AU297" s="6" t="s">
        <v>139</v>
      </c>
    </row>
    <row r="298" spans="2:65" s="6" customFormat="1" ht="15.75" customHeight="1">
      <c r="B298" s="23"/>
      <c r="C298" s="151" t="s">
        <v>526</v>
      </c>
      <c r="D298" s="151" t="s">
        <v>265</v>
      </c>
      <c r="E298" s="152" t="s">
        <v>319</v>
      </c>
      <c r="F298" s="153" t="s">
        <v>320</v>
      </c>
      <c r="G298" s="154" t="s">
        <v>268</v>
      </c>
      <c r="H298" s="155">
        <v>4</v>
      </c>
      <c r="I298" s="156"/>
      <c r="J298" s="157">
        <f>ROUND($I$298*$H$298,2)</f>
        <v>0</v>
      </c>
      <c r="K298" s="153"/>
      <c r="L298" s="158"/>
      <c r="M298" s="159"/>
      <c r="N298" s="160" t="s">
        <v>161</v>
      </c>
      <c r="O298" s="24"/>
      <c r="P298" s="24"/>
      <c r="Q298" s="161">
        <v>0</v>
      </c>
      <c r="R298" s="161">
        <f>$Q$298*$H$298</f>
        <v>0</v>
      </c>
      <c r="S298" s="161">
        <v>0</v>
      </c>
      <c r="T298" s="162">
        <f>$S$298*$H$298</f>
        <v>0</v>
      </c>
      <c r="AR298" s="97" t="s">
        <v>269</v>
      </c>
      <c r="AT298" s="97" t="s">
        <v>265</v>
      </c>
      <c r="AU298" s="97" t="s">
        <v>139</v>
      </c>
      <c r="AY298" s="6" t="s">
        <v>264</v>
      </c>
      <c r="BE298" s="163">
        <f>IF($N$298="základní",$J$298,0)</f>
        <v>0</v>
      </c>
      <c r="BF298" s="163">
        <f>IF($N$298="snížená",$J$298,0)</f>
        <v>0</v>
      </c>
      <c r="BG298" s="163">
        <f>IF($N$298="zákl. přenesená",$J$298,0)</f>
        <v>0</v>
      </c>
      <c r="BH298" s="163">
        <f>IF($N$298="sníž. přenesená",$J$298,0)</f>
        <v>0</v>
      </c>
      <c r="BI298" s="163">
        <f>IF($N$298="nulová",$J$298,0)</f>
        <v>0</v>
      </c>
      <c r="BJ298" s="97" t="s">
        <v>139</v>
      </c>
      <c r="BK298" s="163">
        <f>ROUND($I$298*$H$298,2)</f>
        <v>0</v>
      </c>
      <c r="BL298" s="97" t="s">
        <v>270</v>
      </c>
      <c r="BM298" s="97" t="s">
        <v>527</v>
      </c>
    </row>
    <row r="299" spans="2:47" s="6" customFormat="1" ht="16.5" customHeight="1">
      <c r="B299" s="23"/>
      <c r="C299" s="24"/>
      <c r="D299" s="164" t="s">
        <v>272</v>
      </c>
      <c r="E299" s="24"/>
      <c r="F299" s="165" t="s">
        <v>320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272</v>
      </c>
      <c r="AU299" s="6" t="s">
        <v>139</v>
      </c>
    </row>
    <row r="300" spans="2:65" s="6" customFormat="1" ht="15.75" customHeight="1">
      <c r="B300" s="23"/>
      <c r="C300" s="151" t="s">
        <v>528</v>
      </c>
      <c r="D300" s="151" t="s">
        <v>265</v>
      </c>
      <c r="E300" s="152" t="s">
        <v>322</v>
      </c>
      <c r="F300" s="153" t="s">
        <v>323</v>
      </c>
      <c r="G300" s="154" t="s">
        <v>268</v>
      </c>
      <c r="H300" s="155">
        <v>5</v>
      </c>
      <c r="I300" s="156"/>
      <c r="J300" s="157">
        <f>ROUND($I$300*$H$300,2)</f>
        <v>0</v>
      </c>
      <c r="K300" s="153"/>
      <c r="L300" s="158"/>
      <c r="M300" s="159"/>
      <c r="N300" s="160" t="s">
        <v>161</v>
      </c>
      <c r="O300" s="24"/>
      <c r="P300" s="24"/>
      <c r="Q300" s="161">
        <v>0</v>
      </c>
      <c r="R300" s="161">
        <f>$Q$300*$H$300</f>
        <v>0</v>
      </c>
      <c r="S300" s="161">
        <v>0</v>
      </c>
      <c r="T300" s="162">
        <f>$S$300*$H$300</f>
        <v>0</v>
      </c>
      <c r="AR300" s="97" t="s">
        <v>269</v>
      </c>
      <c r="AT300" s="97" t="s">
        <v>265</v>
      </c>
      <c r="AU300" s="97" t="s">
        <v>139</v>
      </c>
      <c r="AY300" s="6" t="s">
        <v>264</v>
      </c>
      <c r="BE300" s="163">
        <f>IF($N$300="základní",$J$300,0)</f>
        <v>0</v>
      </c>
      <c r="BF300" s="163">
        <f>IF($N$300="snížená",$J$300,0)</f>
        <v>0</v>
      </c>
      <c r="BG300" s="163">
        <f>IF($N$300="zákl. přenesená",$J$300,0)</f>
        <v>0</v>
      </c>
      <c r="BH300" s="163">
        <f>IF($N$300="sníž. přenesená",$J$300,0)</f>
        <v>0</v>
      </c>
      <c r="BI300" s="163">
        <f>IF($N$300="nulová",$J$300,0)</f>
        <v>0</v>
      </c>
      <c r="BJ300" s="97" t="s">
        <v>139</v>
      </c>
      <c r="BK300" s="163">
        <f>ROUND($I$300*$H$300,2)</f>
        <v>0</v>
      </c>
      <c r="BL300" s="97" t="s">
        <v>270</v>
      </c>
      <c r="BM300" s="97" t="s">
        <v>529</v>
      </c>
    </row>
    <row r="301" spans="2:47" s="6" customFormat="1" ht="16.5" customHeight="1">
      <c r="B301" s="23"/>
      <c r="C301" s="24"/>
      <c r="D301" s="164" t="s">
        <v>272</v>
      </c>
      <c r="E301" s="24"/>
      <c r="F301" s="165" t="s">
        <v>323</v>
      </c>
      <c r="G301" s="24"/>
      <c r="H301" s="24"/>
      <c r="J301" s="24"/>
      <c r="K301" s="24"/>
      <c r="L301" s="43"/>
      <c r="M301" s="56"/>
      <c r="N301" s="24"/>
      <c r="O301" s="24"/>
      <c r="P301" s="24"/>
      <c r="Q301" s="24"/>
      <c r="R301" s="24"/>
      <c r="S301" s="24"/>
      <c r="T301" s="57"/>
      <c r="AT301" s="6" t="s">
        <v>272</v>
      </c>
      <c r="AU301" s="6" t="s">
        <v>139</v>
      </c>
    </row>
    <row r="302" spans="2:65" s="6" customFormat="1" ht="15.75" customHeight="1">
      <c r="B302" s="23"/>
      <c r="C302" s="151" t="s">
        <v>530</v>
      </c>
      <c r="D302" s="151" t="s">
        <v>265</v>
      </c>
      <c r="E302" s="152" t="s">
        <v>326</v>
      </c>
      <c r="F302" s="153" t="s">
        <v>327</v>
      </c>
      <c r="G302" s="154" t="s">
        <v>268</v>
      </c>
      <c r="H302" s="155">
        <v>1</v>
      </c>
      <c r="I302" s="156"/>
      <c r="J302" s="157">
        <f>ROUND($I$302*$H$302,2)</f>
        <v>0</v>
      </c>
      <c r="K302" s="153"/>
      <c r="L302" s="158"/>
      <c r="M302" s="159"/>
      <c r="N302" s="160" t="s">
        <v>161</v>
      </c>
      <c r="O302" s="24"/>
      <c r="P302" s="24"/>
      <c r="Q302" s="161">
        <v>0</v>
      </c>
      <c r="R302" s="161">
        <f>$Q$302*$H$302</f>
        <v>0</v>
      </c>
      <c r="S302" s="161">
        <v>0</v>
      </c>
      <c r="T302" s="162">
        <f>$S$302*$H$302</f>
        <v>0</v>
      </c>
      <c r="AR302" s="97" t="s">
        <v>269</v>
      </c>
      <c r="AT302" s="97" t="s">
        <v>265</v>
      </c>
      <c r="AU302" s="97" t="s">
        <v>139</v>
      </c>
      <c r="AY302" s="6" t="s">
        <v>264</v>
      </c>
      <c r="BE302" s="163">
        <f>IF($N$302="základní",$J$302,0)</f>
        <v>0</v>
      </c>
      <c r="BF302" s="163">
        <f>IF($N$302="snížená",$J$302,0)</f>
        <v>0</v>
      </c>
      <c r="BG302" s="163">
        <f>IF($N$302="zákl. přenesená",$J$302,0)</f>
        <v>0</v>
      </c>
      <c r="BH302" s="163">
        <f>IF($N$302="sníž. přenesená",$J$302,0)</f>
        <v>0</v>
      </c>
      <c r="BI302" s="163">
        <f>IF($N$302="nulová",$J$302,0)</f>
        <v>0</v>
      </c>
      <c r="BJ302" s="97" t="s">
        <v>139</v>
      </c>
      <c r="BK302" s="163">
        <f>ROUND($I$302*$H$302,2)</f>
        <v>0</v>
      </c>
      <c r="BL302" s="97" t="s">
        <v>270</v>
      </c>
      <c r="BM302" s="97" t="s">
        <v>531</v>
      </c>
    </row>
    <row r="303" spans="2:47" s="6" customFormat="1" ht="16.5" customHeight="1">
      <c r="B303" s="23"/>
      <c r="C303" s="24"/>
      <c r="D303" s="164" t="s">
        <v>272</v>
      </c>
      <c r="E303" s="24"/>
      <c r="F303" s="165" t="s">
        <v>327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272</v>
      </c>
      <c r="AU303" s="6" t="s">
        <v>139</v>
      </c>
    </row>
    <row r="304" spans="2:65" s="6" customFormat="1" ht="39" customHeight="1">
      <c r="B304" s="23"/>
      <c r="C304" s="151" t="s">
        <v>532</v>
      </c>
      <c r="D304" s="151" t="s">
        <v>265</v>
      </c>
      <c r="E304" s="152" t="s">
        <v>330</v>
      </c>
      <c r="F304" s="153" t="s">
        <v>331</v>
      </c>
      <c r="G304" s="154" t="s">
        <v>268</v>
      </c>
      <c r="H304" s="155">
        <v>1</v>
      </c>
      <c r="I304" s="156"/>
      <c r="J304" s="157">
        <f>ROUND($I$304*$H$304,2)</f>
        <v>0</v>
      </c>
      <c r="K304" s="153"/>
      <c r="L304" s="158"/>
      <c r="M304" s="159"/>
      <c r="N304" s="160" t="s">
        <v>161</v>
      </c>
      <c r="O304" s="24"/>
      <c r="P304" s="24"/>
      <c r="Q304" s="161">
        <v>0</v>
      </c>
      <c r="R304" s="161">
        <f>$Q$304*$H$304</f>
        <v>0</v>
      </c>
      <c r="S304" s="161">
        <v>0</v>
      </c>
      <c r="T304" s="162">
        <f>$S$304*$H$304</f>
        <v>0</v>
      </c>
      <c r="AR304" s="97" t="s">
        <v>269</v>
      </c>
      <c r="AT304" s="97" t="s">
        <v>265</v>
      </c>
      <c r="AU304" s="97" t="s">
        <v>139</v>
      </c>
      <c r="AY304" s="6" t="s">
        <v>264</v>
      </c>
      <c r="BE304" s="163">
        <f>IF($N$304="základní",$J$304,0)</f>
        <v>0</v>
      </c>
      <c r="BF304" s="163">
        <f>IF($N$304="snížená",$J$304,0)</f>
        <v>0</v>
      </c>
      <c r="BG304" s="163">
        <f>IF($N$304="zákl. přenesená",$J$304,0)</f>
        <v>0</v>
      </c>
      <c r="BH304" s="163">
        <f>IF($N$304="sníž. přenesená",$J$304,0)</f>
        <v>0</v>
      </c>
      <c r="BI304" s="163">
        <f>IF($N$304="nulová",$J$304,0)</f>
        <v>0</v>
      </c>
      <c r="BJ304" s="97" t="s">
        <v>139</v>
      </c>
      <c r="BK304" s="163">
        <f>ROUND($I$304*$H$304,2)</f>
        <v>0</v>
      </c>
      <c r="BL304" s="97" t="s">
        <v>270</v>
      </c>
      <c r="BM304" s="97" t="s">
        <v>533</v>
      </c>
    </row>
    <row r="305" spans="2:47" s="6" customFormat="1" ht="50.25" customHeight="1">
      <c r="B305" s="23"/>
      <c r="C305" s="24"/>
      <c r="D305" s="164" t="s">
        <v>272</v>
      </c>
      <c r="E305" s="24"/>
      <c r="F305" s="165" t="s">
        <v>333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272</v>
      </c>
      <c r="AU305" s="6" t="s">
        <v>139</v>
      </c>
    </row>
    <row r="306" spans="2:65" s="6" customFormat="1" ht="39" customHeight="1">
      <c r="B306" s="23"/>
      <c r="C306" s="151" t="s">
        <v>534</v>
      </c>
      <c r="D306" s="151" t="s">
        <v>265</v>
      </c>
      <c r="E306" s="152" t="s">
        <v>335</v>
      </c>
      <c r="F306" s="153" t="s">
        <v>336</v>
      </c>
      <c r="G306" s="154" t="s">
        <v>268</v>
      </c>
      <c r="H306" s="155">
        <v>10</v>
      </c>
      <c r="I306" s="156"/>
      <c r="J306" s="157">
        <f>ROUND($I$306*$H$306,2)</f>
        <v>0</v>
      </c>
      <c r="K306" s="153"/>
      <c r="L306" s="158"/>
      <c r="M306" s="159"/>
      <c r="N306" s="160" t="s">
        <v>161</v>
      </c>
      <c r="O306" s="24"/>
      <c r="P306" s="24"/>
      <c r="Q306" s="161">
        <v>0</v>
      </c>
      <c r="R306" s="161">
        <f>$Q$306*$H$306</f>
        <v>0</v>
      </c>
      <c r="S306" s="161">
        <v>0</v>
      </c>
      <c r="T306" s="162">
        <f>$S$306*$H$306</f>
        <v>0</v>
      </c>
      <c r="AR306" s="97" t="s">
        <v>269</v>
      </c>
      <c r="AT306" s="97" t="s">
        <v>265</v>
      </c>
      <c r="AU306" s="97" t="s">
        <v>139</v>
      </c>
      <c r="AY306" s="6" t="s">
        <v>264</v>
      </c>
      <c r="BE306" s="163">
        <f>IF($N$306="základní",$J$306,0)</f>
        <v>0</v>
      </c>
      <c r="BF306" s="163">
        <f>IF($N$306="snížená",$J$306,0)</f>
        <v>0</v>
      </c>
      <c r="BG306" s="163">
        <f>IF($N$306="zákl. přenesená",$J$306,0)</f>
        <v>0</v>
      </c>
      <c r="BH306" s="163">
        <f>IF($N$306="sníž. přenesená",$J$306,0)</f>
        <v>0</v>
      </c>
      <c r="BI306" s="163">
        <f>IF($N$306="nulová",$J$306,0)</f>
        <v>0</v>
      </c>
      <c r="BJ306" s="97" t="s">
        <v>139</v>
      </c>
      <c r="BK306" s="163">
        <f>ROUND($I$306*$H$306,2)</f>
        <v>0</v>
      </c>
      <c r="BL306" s="97" t="s">
        <v>270</v>
      </c>
      <c r="BM306" s="97" t="s">
        <v>535</v>
      </c>
    </row>
    <row r="307" spans="2:47" s="6" customFormat="1" ht="144.75" customHeight="1">
      <c r="B307" s="23"/>
      <c r="C307" s="24"/>
      <c r="D307" s="164" t="s">
        <v>272</v>
      </c>
      <c r="E307" s="24"/>
      <c r="F307" s="165" t="s">
        <v>338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272</v>
      </c>
      <c r="AU307" s="6" t="s">
        <v>139</v>
      </c>
    </row>
    <row r="308" spans="2:65" s="6" customFormat="1" ht="27" customHeight="1">
      <c r="B308" s="23"/>
      <c r="C308" s="151" t="s">
        <v>536</v>
      </c>
      <c r="D308" s="151" t="s">
        <v>265</v>
      </c>
      <c r="E308" s="152" t="s">
        <v>340</v>
      </c>
      <c r="F308" s="153" t="s">
        <v>341</v>
      </c>
      <c r="G308" s="154" t="s">
        <v>268</v>
      </c>
      <c r="H308" s="155">
        <v>20</v>
      </c>
      <c r="I308" s="156"/>
      <c r="J308" s="157">
        <f>ROUND($I$308*$H$308,2)</f>
        <v>0</v>
      </c>
      <c r="K308" s="153"/>
      <c r="L308" s="158"/>
      <c r="M308" s="159"/>
      <c r="N308" s="160" t="s">
        <v>161</v>
      </c>
      <c r="O308" s="24"/>
      <c r="P308" s="24"/>
      <c r="Q308" s="161">
        <v>0</v>
      </c>
      <c r="R308" s="161">
        <f>$Q$308*$H$308</f>
        <v>0</v>
      </c>
      <c r="S308" s="161">
        <v>0</v>
      </c>
      <c r="T308" s="162">
        <f>$S$308*$H$308</f>
        <v>0</v>
      </c>
      <c r="AR308" s="97" t="s">
        <v>269</v>
      </c>
      <c r="AT308" s="97" t="s">
        <v>265</v>
      </c>
      <c r="AU308" s="97" t="s">
        <v>139</v>
      </c>
      <c r="AY308" s="6" t="s">
        <v>264</v>
      </c>
      <c r="BE308" s="163">
        <f>IF($N$308="základní",$J$308,0)</f>
        <v>0</v>
      </c>
      <c r="BF308" s="163">
        <f>IF($N$308="snížená",$J$308,0)</f>
        <v>0</v>
      </c>
      <c r="BG308" s="163">
        <f>IF($N$308="zákl. přenesená",$J$308,0)</f>
        <v>0</v>
      </c>
      <c r="BH308" s="163">
        <f>IF($N$308="sníž. přenesená",$J$308,0)</f>
        <v>0</v>
      </c>
      <c r="BI308" s="163">
        <f>IF($N$308="nulová",$J$308,0)</f>
        <v>0</v>
      </c>
      <c r="BJ308" s="97" t="s">
        <v>139</v>
      </c>
      <c r="BK308" s="163">
        <f>ROUND($I$308*$H$308,2)</f>
        <v>0</v>
      </c>
      <c r="BL308" s="97" t="s">
        <v>270</v>
      </c>
      <c r="BM308" s="97" t="s">
        <v>537</v>
      </c>
    </row>
    <row r="309" spans="2:47" s="6" customFormat="1" ht="27" customHeight="1">
      <c r="B309" s="23"/>
      <c r="C309" s="24"/>
      <c r="D309" s="164" t="s">
        <v>272</v>
      </c>
      <c r="E309" s="24"/>
      <c r="F309" s="165" t="s">
        <v>341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272</v>
      </c>
      <c r="AU309" s="6" t="s">
        <v>139</v>
      </c>
    </row>
    <row r="310" spans="2:65" s="6" customFormat="1" ht="15.75" customHeight="1">
      <c r="B310" s="23"/>
      <c r="C310" s="151" t="s">
        <v>538</v>
      </c>
      <c r="D310" s="151" t="s">
        <v>265</v>
      </c>
      <c r="E310" s="152" t="s">
        <v>344</v>
      </c>
      <c r="F310" s="153" t="s">
        <v>345</v>
      </c>
      <c r="G310" s="154" t="s">
        <v>268</v>
      </c>
      <c r="H310" s="155">
        <v>1</v>
      </c>
      <c r="I310" s="156"/>
      <c r="J310" s="157">
        <f>ROUND($I$310*$H$310,2)</f>
        <v>0</v>
      </c>
      <c r="K310" s="153"/>
      <c r="L310" s="158"/>
      <c r="M310" s="159"/>
      <c r="N310" s="160" t="s">
        <v>161</v>
      </c>
      <c r="O310" s="24"/>
      <c r="P310" s="24"/>
      <c r="Q310" s="161">
        <v>0</v>
      </c>
      <c r="R310" s="161">
        <f>$Q$310*$H$310</f>
        <v>0</v>
      </c>
      <c r="S310" s="161">
        <v>0</v>
      </c>
      <c r="T310" s="162">
        <f>$S$310*$H$310</f>
        <v>0</v>
      </c>
      <c r="AR310" s="97" t="s">
        <v>269</v>
      </c>
      <c r="AT310" s="97" t="s">
        <v>265</v>
      </c>
      <c r="AU310" s="97" t="s">
        <v>139</v>
      </c>
      <c r="AY310" s="6" t="s">
        <v>264</v>
      </c>
      <c r="BE310" s="163">
        <f>IF($N$310="základní",$J$310,0)</f>
        <v>0</v>
      </c>
      <c r="BF310" s="163">
        <f>IF($N$310="snížená",$J$310,0)</f>
        <v>0</v>
      </c>
      <c r="BG310" s="163">
        <f>IF($N$310="zákl. přenesená",$J$310,0)</f>
        <v>0</v>
      </c>
      <c r="BH310" s="163">
        <f>IF($N$310="sníž. přenesená",$J$310,0)</f>
        <v>0</v>
      </c>
      <c r="BI310" s="163">
        <f>IF($N$310="nulová",$J$310,0)</f>
        <v>0</v>
      </c>
      <c r="BJ310" s="97" t="s">
        <v>139</v>
      </c>
      <c r="BK310" s="163">
        <f>ROUND($I$310*$H$310,2)</f>
        <v>0</v>
      </c>
      <c r="BL310" s="97" t="s">
        <v>270</v>
      </c>
      <c r="BM310" s="97" t="s">
        <v>539</v>
      </c>
    </row>
    <row r="311" spans="2:47" s="6" customFormat="1" ht="16.5" customHeight="1">
      <c r="B311" s="23"/>
      <c r="C311" s="24"/>
      <c r="D311" s="164" t="s">
        <v>272</v>
      </c>
      <c r="E311" s="24"/>
      <c r="F311" s="165" t="s">
        <v>345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272</v>
      </c>
      <c r="AU311" s="6" t="s">
        <v>139</v>
      </c>
    </row>
    <row r="312" spans="2:65" s="6" customFormat="1" ht="15.75" customHeight="1">
      <c r="B312" s="23"/>
      <c r="C312" s="151" t="s">
        <v>540</v>
      </c>
      <c r="D312" s="151" t="s">
        <v>265</v>
      </c>
      <c r="E312" s="152" t="s">
        <v>347</v>
      </c>
      <c r="F312" s="153" t="s">
        <v>348</v>
      </c>
      <c r="G312" s="154" t="s">
        <v>268</v>
      </c>
      <c r="H312" s="155">
        <v>1</v>
      </c>
      <c r="I312" s="156"/>
      <c r="J312" s="157">
        <f>ROUND($I$312*$H$312,2)</f>
        <v>0</v>
      </c>
      <c r="K312" s="153"/>
      <c r="L312" s="158"/>
      <c r="M312" s="159"/>
      <c r="N312" s="160" t="s">
        <v>161</v>
      </c>
      <c r="O312" s="24"/>
      <c r="P312" s="24"/>
      <c r="Q312" s="161">
        <v>0</v>
      </c>
      <c r="R312" s="161">
        <f>$Q$312*$H$312</f>
        <v>0</v>
      </c>
      <c r="S312" s="161">
        <v>0</v>
      </c>
      <c r="T312" s="162">
        <f>$S$312*$H$312</f>
        <v>0</v>
      </c>
      <c r="AR312" s="97" t="s">
        <v>269</v>
      </c>
      <c r="AT312" s="97" t="s">
        <v>265</v>
      </c>
      <c r="AU312" s="97" t="s">
        <v>139</v>
      </c>
      <c r="AY312" s="6" t="s">
        <v>264</v>
      </c>
      <c r="BE312" s="163">
        <f>IF($N$312="základní",$J$312,0)</f>
        <v>0</v>
      </c>
      <c r="BF312" s="163">
        <f>IF($N$312="snížená",$J$312,0)</f>
        <v>0</v>
      </c>
      <c r="BG312" s="163">
        <f>IF($N$312="zákl. přenesená",$J$312,0)</f>
        <v>0</v>
      </c>
      <c r="BH312" s="163">
        <f>IF($N$312="sníž. přenesená",$J$312,0)</f>
        <v>0</v>
      </c>
      <c r="BI312" s="163">
        <f>IF($N$312="nulová",$J$312,0)</f>
        <v>0</v>
      </c>
      <c r="BJ312" s="97" t="s">
        <v>139</v>
      </c>
      <c r="BK312" s="163">
        <f>ROUND($I$312*$H$312,2)</f>
        <v>0</v>
      </c>
      <c r="BL312" s="97" t="s">
        <v>270</v>
      </c>
      <c r="BM312" s="97" t="s">
        <v>541</v>
      </c>
    </row>
    <row r="313" spans="2:47" s="6" customFormat="1" ht="16.5" customHeight="1">
      <c r="B313" s="23"/>
      <c r="C313" s="24"/>
      <c r="D313" s="164" t="s">
        <v>272</v>
      </c>
      <c r="E313" s="24"/>
      <c r="F313" s="165" t="s">
        <v>348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272</v>
      </c>
      <c r="AU313" s="6" t="s">
        <v>139</v>
      </c>
    </row>
    <row r="314" spans="2:65" s="6" customFormat="1" ht="15.75" customHeight="1">
      <c r="B314" s="23"/>
      <c r="C314" s="151" t="s">
        <v>542</v>
      </c>
      <c r="D314" s="151" t="s">
        <v>265</v>
      </c>
      <c r="E314" s="152" t="s">
        <v>351</v>
      </c>
      <c r="F314" s="153" t="s">
        <v>352</v>
      </c>
      <c r="G314" s="154" t="s">
        <v>268</v>
      </c>
      <c r="H314" s="155">
        <v>218</v>
      </c>
      <c r="I314" s="156"/>
      <c r="J314" s="157">
        <f>ROUND($I$314*$H$314,2)</f>
        <v>0</v>
      </c>
      <c r="K314" s="153"/>
      <c r="L314" s="158"/>
      <c r="M314" s="159"/>
      <c r="N314" s="160" t="s">
        <v>161</v>
      </c>
      <c r="O314" s="24"/>
      <c r="P314" s="24"/>
      <c r="Q314" s="161">
        <v>0</v>
      </c>
      <c r="R314" s="161">
        <f>$Q$314*$H$314</f>
        <v>0</v>
      </c>
      <c r="S314" s="161">
        <v>0</v>
      </c>
      <c r="T314" s="162">
        <f>$S$314*$H$314</f>
        <v>0</v>
      </c>
      <c r="AR314" s="97" t="s">
        <v>269</v>
      </c>
      <c r="AT314" s="97" t="s">
        <v>265</v>
      </c>
      <c r="AU314" s="97" t="s">
        <v>139</v>
      </c>
      <c r="AY314" s="6" t="s">
        <v>264</v>
      </c>
      <c r="BE314" s="163">
        <f>IF($N$314="základní",$J$314,0)</f>
        <v>0</v>
      </c>
      <c r="BF314" s="163">
        <f>IF($N$314="snížená",$J$314,0)</f>
        <v>0</v>
      </c>
      <c r="BG314" s="163">
        <f>IF($N$314="zákl. přenesená",$J$314,0)</f>
        <v>0</v>
      </c>
      <c r="BH314" s="163">
        <f>IF($N$314="sníž. přenesená",$J$314,0)</f>
        <v>0</v>
      </c>
      <c r="BI314" s="163">
        <f>IF($N$314="nulová",$J$314,0)</f>
        <v>0</v>
      </c>
      <c r="BJ314" s="97" t="s">
        <v>139</v>
      </c>
      <c r="BK314" s="163">
        <f>ROUND($I$314*$H$314,2)</f>
        <v>0</v>
      </c>
      <c r="BL314" s="97" t="s">
        <v>270</v>
      </c>
      <c r="BM314" s="97" t="s">
        <v>543</v>
      </c>
    </row>
    <row r="315" spans="2:47" s="6" customFormat="1" ht="16.5" customHeight="1">
      <c r="B315" s="23"/>
      <c r="C315" s="24"/>
      <c r="D315" s="164" t="s">
        <v>272</v>
      </c>
      <c r="E315" s="24"/>
      <c r="F315" s="165" t="s">
        <v>352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272</v>
      </c>
      <c r="AU315" s="6" t="s">
        <v>139</v>
      </c>
    </row>
    <row r="316" spans="2:65" s="6" customFormat="1" ht="15.75" customHeight="1">
      <c r="B316" s="23"/>
      <c r="C316" s="151" t="s">
        <v>544</v>
      </c>
      <c r="D316" s="151" t="s">
        <v>265</v>
      </c>
      <c r="E316" s="152" t="s">
        <v>355</v>
      </c>
      <c r="F316" s="153" t="s">
        <v>356</v>
      </c>
      <c r="G316" s="154" t="s">
        <v>268</v>
      </c>
      <c r="H316" s="155">
        <v>0</v>
      </c>
      <c r="I316" s="156"/>
      <c r="J316" s="157">
        <f>ROUND($I$316*$H$316,2)</f>
        <v>0</v>
      </c>
      <c r="K316" s="153"/>
      <c r="L316" s="158"/>
      <c r="M316" s="159"/>
      <c r="N316" s="160" t="s">
        <v>161</v>
      </c>
      <c r="O316" s="24"/>
      <c r="P316" s="24"/>
      <c r="Q316" s="161">
        <v>0</v>
      </c>
      <c r="R316" s="161">
        <f>$Q$316*$H$316</f>
        <v>0</v>
      </c>
      <c r="S316" s="161">
        <v>0</v>
      </c>
      <c r="T316" s="162">
        <f>$S$316*$H$316</f>
        <v>0</v>
      </c>
      <c r="AR316" s="97" t="s">
        <v>269</v>
      </c>
      <c r="AT316" s="97" t="s">
        <v>265</v>
      </c>
      <c r="AU316" s="97" t="s">
        <v>139</v>
      </c>
      <c r="AY316" s="6" t="s">
        <v>264</v>
      </c>
      <c r="BE316" s="163">
        <f>IF($N$316="základní",$J$316,0)</f>
        <v>0</v>
      </c>
      <c r="BF316" s="163">
        <f>IF($N$316="snížená",$J$316,0)</f>
        <v>0</v>
      </c>
      <c r="BG316" s="163">
        <f>IF($N$316="zákl. přenesená",$J$316,0)</f>
        <v>0</v>
      </c>
      <c r="BH316" s="163">
        <f>IF($N$316="sníž. přenesená",$J$316,0)</f>
        <v>0</v>
      </c>
      <c r="BI316" s="163">
        <f>IF($N$316="nulová",$J$316,0)</f>
        <v>0</v>
      </c>
      <c r="BJ316" s="97" t="s">
        <v>139</v>
      </c>
      <c r="BK316" s="163">
        <f>ROUND($I$316*$H$316,2)</f>
        <v>0</v>
      </c>
      <c r="BL316" s="97" t="s">
        <v>270</v>
      </c>
      <c r="BM316" s="97" t="s">
        <v>545</v>
      </c>
    </row>
    <row r="317" spans="2:47" s="6" customFormat="1" ht="16.5" customHeight="1">
      <c r="B317" s="23"/>
      <c r="C317" s="24"/>
      <c r="D317" s="164" t="s">
        <v>272</v>
      </c>
      <c r="E317" s="24"/>
      <c r="F317" s="165" t="s">
        <v>356</v>
      </c>
      <c r="G317" s="24"/>
      <c r="H317" s="24"/>
      <c r="J317" s="24"/>
      <c r="K317" s="24"/>
      <c r="L317" s="43"/>
      <c r="M317" s="56"/>
      <c r="N317" s="24"/>
      <c r="O317" s="24"/>
      <c r="P317" s="24"/>
      <c r="Q317" s="24"/>
      <c r="R317" s="24"/>
      <c r="S317" s="24"/>
      <c r="T317" s="57"/>
      <c r="AT317" s="6" t="s">
        <v>272</v>
      </c>
      <c r="AU317" s="6" t="s">
        <v>139</v>
      </c>
    </row>
    <row r="318" spans="2:65" s="6" customFormat="1" ht="15.75" customHeight="1">
      <c r="B318" s="23"/>
      <c r="C318" s="151" t="s">
        <v>145</v>
      </c>
      <c r="D318" s="151" t="s">
        <v>265</v>
      </c>
      <c r="E318" s="152" t="s">
        <v>359</v>
      </c>
      <c r="F318" s="153" t="s">
        <v>360</v>
      </c>
      <c r="G318" s="154" t="s">
        <v>268</v>
      </c>
      <c r="H318" s="155">
        <v>20</v>
      </c>
      <c r="I318" s="156"/>
      <c r="J318" s="157">
        <f>ROUND($I$318*$H$318,2)</f>
        <v>0</v>
      </c>
      <c r="K318" s="153"/>
      <c r="L318" s="158"/>
      <c r="M318" s="159"/>
      <c r="N318" s="160" t="s">
        <v>161</v>
      </c>
      <c r="O318" s="24"/>
      <c r="P318" s="24"/>
      <c r="Q318" s="161">
        <v>0</v>
      </c>
      <c r="R318" s="161">
        <f>$Q$318*$H$318</f>
        <v>0</v>
      </c>
      <c r="S318" s="161">
        <v>0</v>
      </c>
      <c r="T318" s="162">
        <f>$S$318*$H$318</f>
        <v>0</v>
      </c>
      <c r="AR318" s="97" t="s">
        <v>269</v>
      </c>
      <c r="AT318" s="97" t="s">
        <v>265</v>
      </c>
      <c r="AU318" s="97" t="s">
        <v>139</v>
      </c>
      <c r="AY318" s="6" t="s">
        <v>264</v>
      </c>
      <c r="BE318" s="163">
        <f>IF($N$318="základní",$J$318,0)</f>
        <v>0</v>
      </c>
      <c r="BF318" s="163">
        <f>IF($N$318="snížená",$J$318,0)</f>
        <v>0</v>
      </c>
      <c r="BG318" s="163">
        <f>IF($N$318="zákl. přenesená",$J$318,0)</f>
        <v>0</v>
      </c>
      <c r="BH318" s="163">
        <f>IF($N$318="sníž. přenesená",$J$318,0)</f>
        <v>0</v>
      </c>
      <c r="BI318" s="163">
        <f>IF($N$318="nulová",$J$318,0)</f>
        <v>0</v>
      </c>
      <c r="BJ318" s="97" t="s">
        <v>139</v>
      </c>
      <c r="BK318" s="163">
        <f>ROUND($I$318*$H$318,2)</f>
        <v>0</v>
      </c>
      <c r="BL318" s="97" t="s">
        <v>270</v>
      </c>
      <c r="BM318" s="97" t="s">
        <v>546</v>
      </c>
    </row>
    <row r="319" spans="2:47" s="6" customFormat="1" ht="16.5" customHeight="1">
      <c r="B319" s="23"/>
      <c r="C319" s="24"/>
      <c r="D319" s="164" t="s">
        <v>272</v>
      </c>
      <c r="E319" s="24"/>
      <c r="F319" s="165" t="s">
        <v>360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272</v>
      </c>
      <c r="AU319" s="6" t="s">
        <v>139</v>
      </c>
    </row>
    <row r="320" spans="2:65" s="6" customFormat="1" ht="15.75" customHeight="1">
      <c r="B320" s="23"/>
      <c r="C320" s="151" t="s">
        <v>547</v>
      </c>
      <c r="D320" s="151" t="s">
        <v>265</v>
      </c>
      <c r="E320" s="152" t="s">
        <v>363</v>
      </c>
      <c r="F320" s="153" t="s">
        <v>364</v>
      </c>
      <c r="G320" s="154" t="s">
        <v>268</v>
      </c>
      <c r="H320" s="155">
        <v>12</v>
      </c>
      <c r="I320" s="156"/>
      <c r="J320" s="157">
        <f>ROUND($I$320*$H$320,2)</f>
        <v>0</v>
      </c>
      <c r="K320" s="153"/>
      <c r="L320" s="158"/>
      <c r="M320" s="159"/>
      <c r="N320" s="160" t="s">
        <v>161</v>
      </c>
      <c r="O320" s="24"/>
      <c r="P320" s="24"/>
      <c r="Q320" s="161">
        <v>0</v>
      </c>
      <c r="R320" s="161">
        <f>$Q$320*$H$320</f>
        <v>0</v>
      </c>
      <c r="S320" s="161">
        <v>0</v>
      </c>
      <c r="T320" s="162">
        <f>$S$320*$H$320</f>
        <v>0</v>
      </c>
      <c r="AR320" s="97" t="s">
        <v>269</v>
      </c>
      <c r="AT320" s="97" t="s">
        <v>265</v>
      </c>
      <c r="AU320" s="97" t="s">
        <v>139</v>
      </c>
      <c r="AY320" s="6" t="s">
        <v>264</v>
      </c>
      <c r="BE320" s="163">
        <f>IF($N$320="základní",$J$320,0)</f>
        <v>0</v>
      </c>
      <c r="BF320" s="163">
        <f>IF($N$320="snížená",$J$320,0)</f>
        <v>0</v>
      </c>
      <c r="BG320" s="163">
        <f>IF($N$320="zákl. přenesená",$J$320,0)</f>
        <v>0</v>
      </c>
      <c r="BH320" s="163">
        <f>IF($N$320="sníž. přenesená",$J$320,0)</f>
        <v>0</v>
      </c>
      <c r="BI320" s="163">
        <f>IF($N$320="nulová",$J$320,0)</f>
        <v>0</v>
      </c>
      <c r="BJ320" s="97" t="s">
        <v>139</v>
      </c>
      <c r="BK320" s="163">
        <f>ROUND($I$320*$H$320,2)</f>
        <v>0</v>
      </c>
      <c r="BL320" s="97" t="s">
        <v>270</v>
      </c>
      <c r="BM320" s="97" t="s">
        <v>548</v>
      </c>
    </row>
    <row r="321" spans="2:47" s="6" customFormat="1" ht="16.5" customHeight="1">
      <c r="B321" s="23"/>
      <c r="C321" s="24"/>
      <c r="D321" s="164" t="s">
        <v>272</v>
      </c>
      <c r="E321" s="24"/>
      <c r="F321" s="165" t="s">
        <v>364</v>
      </c>
      <c r="G321" s="24"/>
      <c r="H321" s="24"/>
      <c r="J321" s="24"/>
      <c r="K321" s="24"/>
      <c r="L321" s="43"/>
      <c r="M321" s="56"/>
      <c r="N321" s="24"/>
      <c r="O321" s="24"/>
      <c r="P321" s="24"/>
      <c r="Q321" s="24"/>
      <c r="R321" s="24"/>
      <c r="S321" s="24"/>
      <c r="T321" s="57"/>
      <c r="AT321" s="6" t="s">
        <v>272</v>
      </c>
      <c r="AU321" s="6" t="s">
        <v>139</v>
      </c>
    </row>
    <row r="322" spans="2:65" s="6" customFormat="1" ht="15.75" customHeight="1">
      <c r="B322" s="23"/>
      <c r="C322" s="151" t="s">
        <v>549</v>
      </c>
      <c r="D322" s="151" t="s">
        <v>265</v>
      </c>
      <c r="E322" s="152" t="s">
        <v>367</v>
      </c>
      <c r="F322" s="153" t="s">
        <v>368</v>
      </c>
      <c r="G322" s="154" t="s">
        <v>268</v>
      </c>
      <c r="H322" s="155">
        <v>12</v>
      </c>
      <c r="I322" s="156"/>
      <c r="J322" s="157">
        <f>ROUND($I$322*$H$322,2)</f>
        <v>0</v>
      </c>
      <c r="K322" s="153"/>
      <c r="L322" s="158"/>
      <c r="M322" s="159"/>
      <c r="N322" s="160" t="s">
        <v>161</v>
      </c>
      <c r="O322" s="24"/>
      <c r="P322" s="24"/>
      <c r="Q322" s="161">
        <v>0</v>
      </c>
      <c r="R322" s="161">
        <f>$Q$322*$H$322</f>
        <v>0</v>
      </c>
      <c r="S322" s="161">
        <v>0</v>
      </c>
      <c r="T322" s="162">
        <f>$S$322*$H$322</f>
        <v>0</v>
      </c>
      <c r="AR322" s="97" t="s">
        <v>269</v>
      </c>
      <c r="AT322" s="97" t="s">
        <v>265</v>
      </c>
      <c r="AU322" s="97" t="s">
        <v>139</v>
      </c>
      <c r="AY322" s="6" t="s">
        <v>264</v>
      </c>
      <c r="BE322" s="163">
        <f>IF($N$322="základní",$J$322,0)</f>
        <v>0</v>
      </c>
      <c r="BF322" s="163">
        <f>IF($N$322="snížená",$J$322,0)</f>
        <v>0</v>
      </c>
      <c r="BG322" s="163">
        <f>IF($N$322="zákl. přenesená",$J$322,0)</f>
        <v>0</v>
      </c>
      <c r="BH322" s="163">
        <f>IF($N$322="sníž. přenesená",$J$322,0)</f>
        <v>0</v>
      </c>
      <c r="BI322" s="163">
        <f>IF($N$322="nulová",$J$322,0)</f>
        <v>0</v>
      </c>
      <c r="BJ322" s="97" t="s">
        <v>139</v>
      </c>
      <c r="BK322" s="163">
        <f>ROUND($I$322*$H$322,2)</f>
        <v>0</v>
      </c>
      <c r="BL322" s="97" t="s">
        <v>270</v>
      </c>
      <c r="BM322" s="97" t="s">
        <v>550</v>
      </c>
    </row>
    <row r="323" spans="2:47" s="6" customFormat="1" ht="16.5" customHeight="1">
      <c r="B323" s="23"/>
      <c r="C323" s="24"/>
      <c r="D323" s="164" t="s">
        <v>272</v>
      </c>
      <c r="E323" s="24"/>
      <c r="F323" s="165" t="s">
        <v>368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272</v>
      </c>
      <c r="AU323" s="6" t="s">
        <v>139</v>
      </c>
    </row>
    <row r="324" spans="2:65" s="6" customFormat="1" ht="27" customHeight="1">
      <c r="B324" s="23"/>
      <c r="C324" s="151" t="s">
        <v>551</v>
      </c>
      <c r="D324" s="151" t="s">
        <v>265</v>
      </c>
      <c r="E324" s="152" t="s">
        <v>476</v>
      </c>
      <c r="F324" s="153" t="s">
        <v>477</v>
      </c>
      <c r="G324" s="154" t="s">
        <v>373</v>
      </c>
      <c r="H324" s="155">
        <v>40</v>
      </c>
      <c r="I324" s="156"/>
      <c r="J324" s="157">
        <f>ROUND($I$324*$H$324,2)</f>
        <v>0</v>
      </c>
      <c r="K324" s="153"/>
      <c r="L324" s="158"/>
      <c r="M324" s="159"/>
      <c r="N324" s="160" t="s">
        <v>161</v>
      </c>
      <c r="O324" s="24"/>
      <c r="P324" s="24"/>
      <c r="Q324" s="161">
        <v>0</v>
      </c>
      <c r="R324" s="161">
        <f>$Q$324*$H$324</f>
        <v>0</v>
      </c>
      <c r="S324" s="161">
        <v>0</v>
      </c>
      <c r="T324" s="162">
        <f>$S$324*$H$324</f>
        <v>0</v>
      </c>
      <c r="AR324" s="97" t="s">
        <v>269</v>
      </c>
      <c r="AT324" s="97" t="s">
        <v>265</v>
      </c>
      <c r="AU324" s="97" t="s">
        <v>139</v>
      </c>
      <c r="AY324" s="6" t="s">
        <v>264</v>
      </c>
      <c r="BE324" s="163">
        <f>IF($N$324="základní",$J$324,0)</f>
        <v>0</v>
      </c>
      <c r="BF324" s="163">
        <f>IF($N$324="snížená",$J$324,0)</f>
        <v>0</v>
      </c>
      <c r="BG324" s="163">
        <f>IF($N$324="zákl. přenesená",$J$324,0)</f>
        <v>0</v>
      </c>
      <c r="BH324" s="163">
        <f>IF($N$324="sníž. přenesená",$J$324,0)</f>
        <v>0</v>
      </c>
      <c r="BI324" s="163">
        <f>IF($N$324="nulová",$J$324,0)</f>
        <v>0</v>
      </c>
      <c r="BJ324" s="97" t="s">
        <v>139</v>
      </c>
      <c r="BK324" s="163">
        <f>ROUND($I$324*$H$324,2)</f>
        <v>0</v>
      </c>
      <c r="BL324" s="97" t="s">
        <v>270</v>
      </c>
      <c r="BM324" s="97" t="s">
        <v>552</v>
      </c>
    </row>
    <row r="325" spans="2:47" s="6" customFormat="1" ht="27" customHeight="1">
      <c r="B325" s="23"/>
      <c r="C325" s="24"/>
      <c r="D325" s="164" t="s">
        <v>272</v>
      </c>
      <c r="E325" s="24"/>
      <c r="F325" s="165" t="s">
        <v>477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272</v>
      </c>
      <c r="AU325" s="6" t="s">
        <v>139</v>
      </c>
    </row>
    <row r="326" spans="2:65" s="6" customFormat="1" ht="27" customHeight="1">
      <c r="B326" s="23"/>
      <c r="C326" s="151" t="s">
        <v>553</v>
      </c>
      <c r="D326" s="151" t="s">
        <v>265</v>
      </c>
      <c r="E326" s="152" t="s">
        <v>376</v>
      </c>
      <c r="F326" s="153" t="s">
        <v>377</v>
      </c>
      <c r="G326" s="154" t="s">
        <v>373</v>
      </c>
      <c r="H326" s="155">
        <v>40</v>
      </c>
      <c r="I326" s="156"/>
      <c r="J326" s="157">
        <f>ROUND($I$326*$H$326,2)</f>
        <v>0</v>
      </c>
      <c r="K326" s="153"/>
      <c r="L326" s="158"/>
      <c r="M326" s="159"/>
      <c r="N326" s="160" t="s">
        <v>161</v>
      </c>
      <c r="O326" s="24"/>
      <c r="P326" s="24"/>
      <c r="Q326" s="161">
        <v>0</v>
      </c>
      <c r="R326" s="161">
        <f>$Q$326*$H$326</f>
        <v>0</v>
      </c>
      <c r="S326" s="161">
        <v>0</v>
      </c>
      <c r="T326" s="162">
        <f>$S$326*$H$326</f>
        <v>0</v>
      </c>
      <c r="AR326" s="97" t="s">
        <v>269</v>
      </c>
      <c r="AT326" s="97" t="s">
        <v>265</v>
      </c>
      <c r="AU326" s="97" t="s">
        <v>139</v>
      </c>
      <c r="AY326" s="6" t="s">
        <v>264</v>
      </c>
      <c r="BE326" s="163">
        <f>IF($N$326="základní",$J$326,0)</f>
        <v>0</v>
      </c>
      <c r="BF326" s="163">
        <f>IF($N$326="snížená",$J$326,0)</f>
        <v>0</v>
      </c>
      <c r="BG326" s="163">
        <f>IF($N$326="zákl. přenesená",$J$326,0)</f>
        <v>0</v>
      </c>
      <c r="BH326" s="163">
        <f>IF($N$326="sníž. přenesená",$J$326,0)</f>
        <v>0</v>
      </c>
      <c r="BI326" s="163">
        <f>IF($N$326="nulová",$J$326,0)</f>
        <v>0</v>
      </c>
      <c r="BJ326" s="97" t="s">
        <v>139</v>
      </c>
      <c r="BK326" s="163">
        <f>ROUND($I$326*$H$326,2)</f>
        <v>0</v>
      </c>
      <c r="BL326" s="97" t="s">
        <v>270</v>
      </c>
      <c r="BM326" s="97" t="s">
        <v>554</v>
      </c>
    </row>
    <row r="327" spans="2:47" s="6" customFormat="1" ht="16.5" customHeight="1">
      <c r="B327" s="23"/>
      <c r="C327" s="24"/>
      <c r="D327" s="164" t="s">
        <v>272</v>
      </c>
      <c r="E327" s="24"/>
      <c r="F327" s="165" t="s">
        <v>377</v>
      </c>
      <c r="G327" s="24"/>
      <c r="H327" s="24"/>
      <c r="J327" s="24"/>
      <c r="K327" s="24"/>
      <c r="L327" s="43"/>
      <c r="M327" s="56"/>
      <c r="N327" s="24"/>
      <c r="O327" s="24"/>
      <c r="P327" s="24"/>
      <c r="Q327" s="24"/>
      <c r="R327" s="24"/>
      <c r="S327" s="24"/>
      <c r="T327" s="57"/>
      <c r="AT327" s="6" t="s">
        <v>272</v>
      </c>
      <c r="AU327" s="6" t="s">
        <v>139</v>
      </c>
    </row>
    <row r="328" spans="2:65" s="6" customFormat="1" ht="15.75" customHeight="1">
      <c r="B328" s="23"/>
      <c r="C328" s="166" t="s">
        <v>555</v>
      </c>
      <c r="D328" s="166" t="s">
        <v>380</v>
      </c>
      <c r="E328" s="167" t="s">
        <v>381</v>
      </c>
      <c r="F328" s="168" t="s">
        <v>382</v>
      </c>
      <c r="G328" s="169" t="s">
        <v>373</v>
      </c>
      <c r="H328" s="170">
        <v>40</v>
      </c>
      <c r="I328" s="171"/>
      <c r="J328" s="172">
        <f>ROUND($I$328*$H$328,2)</f>
        <v>0</v>
      </c>
      <c r="K328" s="168"/>
      <c r="L328" s="43"/>
      <c r="M328" s="173"/>
      <c r="N328" s="174" t="s">
        <v>161</v>
      </c>
      <c r="O328" s="24"/>
      <c r="P328" s="24"/>
      <c r="Q328" s="161">
        <v>0</v>
      </c>
      <c r="R328" s="161">
        <f>$Q$328*$H$328</f>
        <v>0</v>
      </c>
      <c r="S328" s="161">
        <v>0</v>
      </c>
      <c r="T328" s="162">
        <f>$S$328*$H$328</f>
        <v>0</v>
      </c>
      <c r="AR328" s="97" t="s">
        <v>270</v>
      </c>
      <c r="AT328" s="97" t="s">
        <v>380</v>
      </c>
      <c r="AU328" s="97" t="s">
        <v>139</v>
      </c>
      <c r="AY328" s="6" t="s">
        <v>264</v>
      </c>
      <c r="BE328" s="163">
        <f>IF($N$328="základní",$J$328,0)</f>
        <v>0</v>
      </c>
      <c r="BF328" s="163">
        <f>IF($N$328="snížená",$J$328,0)</f>
        <v>0</v>
      </c>
      <c r="BG328" s="163">
        <f>IF($N$328="zákl. přenesená",$J$328,0)</f>
        <v>0</v>
      </c>
      <c r="BH328" s="163">
        <f>IF($N$328="sníž. přenesená",$J$328,0)</f>
        <v>0</v>
      </c>
      <c r="BI328" s="163">
        <f>IF($N$328="nulová",$J$328,0)</f>
        <v>0</v>
      </c>
      <c r="BJ328" s="97" t="s">
        <v>139</v>
      </c>
      <c r="BK328" s="163">
        <f>ROUND($I$328*$H$328,2)</f>
        <v>0</v>
      </c>
      <c r="BL328" s="97" t="s">
        <v>270</v>
      </c>
      <c r="BM328" s="97" t="s">
        <v>555</v>
      </c>
    </row>
    <row r="329" spans="2:47" s="6" customFormat="1" ht="16.5" customHeight="1">
      <c r="B329" s="23"/>
      <c r="C329" s="24"/>
      <c r="D329" s="164" t="s">
        <v>272</v>
      </c>
      <c r="E329" s="24"/>
      <c r="F329" s="165" t="s">
        <v>382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272</v>
      </c>
      <c r="AU329" s="6" t="s">
        <v>139</v>
      </c>
    </row>
    <row r="330" spans="2:65" s="6" customFormat="1" ht="15.75" customHeight="1">
      <c r="B330" s="23"/>
      <c r="C330" s="166" t="s">
        <v>556</v>
      </c>
      <c r="D330" s="166" t="s">
        <v>380</v>
      </c>
      <c r="E330" s="167" t="s">
        <v>384</v>
      </c>
      <c r="F330" s="168" t="s">
        <v>385</v>
      </c>
      <c r="G330" s="169" t="s">
        <v>268</v>
      </c>
      <c r="H330" s="170">
        <v>2</v>
      </c>
      <c r="I330" s="171"/>
      <c r="J330" s="172">
        <f>ROUND($I$330*$H$330,2)</f>
        <v>0</v>
      </c>
      <c r="K330" s="168"/>
      <c r="L330" s="43"/>
      <c r="M330" s="173"/>
      <c r="N330" s="174" t="s">
        <v>161</v>
      </c>
      <c r="O330" s="24"/>
      <c r="P330" s="24"/>
      <c r="Q330" s="161">
        <v>0</v>
      </c>
      <c r="R330" s="161">
        <f>$Q$330*$H$330</f>
        <v>0</v>
      </c>
      <c r="S330" s="161">
        <v>0</v>
      </c>
      <c r="T330" s="162">
        <f>$S$330*$H$330</f>
        <v>0</v>
      </c>
      <c r="AR330" s="97" t="s">
        <v>270</v>
      </c>
      <c r="AT330" s="97" t="s">
        <v>380</v>
      </c>
      <c r="AU330" s="97" t="s">
        <v>139</v>
      </c>
      <c r="AY330" s="6" t="s">
        <v>264</v>
      </c>
      <c r="BE330" s="163">
        <f>IF($N$330="základní",$J$330,0)</f>
        <v>0</v>
      </c>
      <c r="BF330" s="163">
        <f>IF($N$330="snížená",$J$330,0)</f>
        <v>0</v>
      </c>
      <c r="BG330" s="163">
        <f>IF($N$330="zákl. přenesená",$J$330,0)</f>
        <v>0</v>
      </c>
      <c r="BH330" s="163">
        <f>IF($N$330="sníž. přenesená",$J$330,0)</f>
        <v>0</v>
      </c>
      <c r="BI330" s="163">
        <f>IF($N$330="nulová",$J$330,0)</f>
        <v>0</v>
      </c>
      <c r="BJ330" s="97" t="s">
        <v>139</v>
      </c>
      <c r="BK330" s="163">
        <f>ROUND($I$330*$H$330,2)</f>
        <v>0</v>
      </c>
      <c r="BL330" s="97" t="s">
        <v>270</v>
      </c>
      <c r="BM330" s="97" t="s">
        <v>556</v>
      </c>
    </row>
    <row r="331" spans="2:47" s="6" customFormat="1" ht="16.5" customHeight="1">
      <c r="B331" s="23"/>
      <c r="C331" s="24"/>
      <c r="D331" s="164" t="s">
        <v>272</v>
      </c>
      <c r="E331" s="24"/>
      <c r="F331" s="165" t="s">
        <v>385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272</v>
      </c>
      <c r="AU331" s="6" t="s">
        <v>139</v>
      </c>
    </row>
    <row r="332" spans="2:65" s="6" customFormat="1" ht="27" customHeight="1">
      <c r="B332" s="23"/>
      <c r="C332" s="166" t="s">
        <v>557</v>
      </c>
      <c r="D332" s="166" t="s">
        <v>380</v>
      </c>
      <c r="E332" s="167" t="s">
        <v>558</v>
      </c>
      <c r="F332" s="168" t="s">
        <v>559</v>
      </c>
      <c r="G332" s="169" t="s">
        <v>389</v>
      </c>
      <c r="H332" s="170">
        <v>80</v>
      </c>
      <c r="I332" s="171"/>
      <c r="J332" s="172">
        <f>ROUND($I$332*$H$332,2)</f>
        <v>0</v>
      </c>
      <c r="K332" s="168"/>
      <c r="L332" s="43"/>
      <c r="M332" s="173"/>
      <c r="N332" s="174" t="s">
        <v>161</v>
      </c>
      <c r="O332" s="24"/>
      <c r="P332" s="24"/>
      <c r="Q332" s="161">
        <v>0</v>
      </c>
      <c r="R332" s="161">
        <f>$Q$332*$H$332</f>
        <v>0</v>
      </c>
      <c r="S332" s="161">
        <v>0</v>
      </c>
      <c r="T332" s="162">
        <f>$S$332*$H$332</f>
        <v>0</v>
      </c>
      <c r="AR332" s="97" t="s">
        <v>270</v>
      </c>
      <c r="AT332" s="97" t="s">
        <v>380</v>
      </c>
      <c r="AU332" s="97" t="s">
        <v>139</v>
      </c>
      <c r="AY332" s="6" t="s">
        <v>264</v>
      </c>
      <c r="BE332" s="163">
        <f>IF($N$332="základní",$J$332,0)</f>
        <v>0</v>
      </c>
      <c r="BF332" s="163">
        <f>IF($N$332="snížená",$J$332,0)</f>
        <v>0</v>
      </c>
      <c r="BG332" s="163">
        <f>IF($N$332="zákl. přenesená",$J$332,0)</f>
        <v>0</v>
      </c>
      <c r="BH332" s="163">
        <f>IF($N$332="sníž. přenesená",$J$332,0)</f>
        <v>0</v>
      </c>
      <c r="BI332" s="163">
        <f>IF($N$332="nulová",$J$332,0)</f>
        <v>0</v>
      </c>
      <c r="BJ332" s="97" t="s">
        <v>139</v>
      </c>
      <c r="BK332" s="163">
        <f>ROUND($I$332*$H$332,2)</f>
        <v>0</v>
      </c>
      <c r="BL332" s="97" t="s">
        <v>270</v>
      </c>
      <c r="BM332" s="97" t="s">
        <v>557</v>
      </c>
    </row>
    <row r="333" spans="2:47" s="6" customFormat="1" ht="16.5" customHeight="1">
      <c r="B333" s="23"/>
      <c r="C333" s="24"/>
      <c r="D333" s="164" t="s">
        <v>272</v>
      </c>
      <c r="E333" s="24"/>
      <c r="F333" s="165" t="s">
        <v>559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T333" s="6" t="s">
        <v>272</v>
      </c>
      <c r="AU333" s="6" t="s">
        <v>139</v>
      </c>
    </row>
    <row r="334" spans="2:65" s="6" customFormat="1" ht="15.75" customHeight="1">
      <c r="B334" s="23"/>
      <c r="C334" s="166" t="s">
        <v>560</v>
      </c>
      <c r="D334" s="166" t="s">
        <v>380</v>
      </c>
      <c r="E334" s="167" t="s">
        <v>391</v>
      </c>
      <c r="F334" s="168" t="s">
        <v>392</v>
      </c>
      <c r="G334" s="169" t="s">
        <v>389</v>
      </c>
      <c r="H334" s="170">
        <v>20</v>
      </c>
      <c r="I334" s="171"/>
      <c r="J334" s="172">
        <f>ROUND($I$334*$H$334,2)</f>
        <v>0</v>
      </c>
      <c r="K334" s="168"/>
      <c r="L334" s="43"/>
      <c r="M334" s="173"/>
      <c r="N334" s="174" t="s">
        <v>161</v>
      </c>
      <c r="O334" s="24"/>
      <c r="P334" s="24"/>
      <c r="Q334" s="161">
        <v>0</v>
      </c>
      <c r="R334" s="161">
        <f>$Q$334*$H$334</f>
        <v>0</v>
      </c>
      <c r="S334" s="161">
        <v>0</v>
      </c>
      <c r="T334" s="162">
        <f>$S$334*$H$334</f>
        <v>0</v>
      </c>
      <c r="AR334" s="97" t="s">
        <v>270</v>
      </c>
      <c r="AT334" s="97" t="s">
        <v>380</v>
      </c>
      <c r="AU334" s="97" t="s">
        <v>139</v>
      </c>
      <c r="AY334" s="6" t="s">
        <v>264</v>
      </c>
      <c r="BE334" s="163">
        <f>IF($N$334="základní",$J$334,0)</f>
        <v>0</v>
      </c>
      <c r="BF334" s="163">
        <f>IF($N$334="snížená",$J$334,0)</f>
        <v>0</v>
      </c>
      <c r="BG334" s="163">
        <f>IF($N$334="zákl. přenesená",$J$334,0)</f>
        <v>0</v>
      </c>
      <c r="BH334" s="163">
        <f>IF($N$334="sníž. přenesená",$J$334,0)</f>
        <v>0</v>
      </c>
      <c r="BI334" s="163">
        <f>IF($N$334="nulová",$J$334,0)</f>
        <v>0</v>
      </c>
      <c r="BJ334" s="97" t="s">
        <v>139</v>
      </c>
      <c r="BK334" s="163">
        <f>ROUND($I$334*$H$334,2)</f>
        <v>0</v>
      </c>
      <c r="BL334" s="97" t="s">
        <v>270</v>
      </c>
      <c r="BM334" s="97" t="s">
        <v>560</v>
      </c>
    </row>
    <row r="335" spans="2:47" s="6" customFormat="1" ht="16.5" customHeight="1">
      <c r="B335" s="23"/>
      <c r="C335" s="24"/>
      <c r="D335" s="164" t="s">
        <v>272</v>
      </c>
      <c r="E335" s="24"/>
      <c r="F335" s="165" t="s">
        <v>392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272</v>
      </c>
      <c r="AU335" s="6" t="s">
        <v>139</v>
      </c>
    </row>
    <row r="336" spans="2:63" s="140" customFormat="1" ht="30.75" customHeight="1">
      <c r="B336" s="141"/>
      <c r="C336" s="142"/>
      <c r="D336" s="142" t="s">
        <v>189</v>
      </c>
      <c r="E336" s="175" t="s">
        <v>561</v>
      </c>
      <c r="F336" s="175" t="s">
        <v>562</v>
      </c>
      <c r="G336" s="142"/>
      <c r="H336" s="142"/>
      <c r="J336" s="176">
        <f>$BK$336</f>
        <v>0</v>
      </c>
      <c r="K336" s="142"/>
      <c r="L336" s="145"/>
      <c r="M336" s="146"/>
      <c r="N336" s="142"/>
      <c r="O336" s="142"/>
      <c r="P336" s="147">
        <f>SUM($P$337:$P$348)</f>
        <v>0</v>
      </c>
      <c r="Q336" s="142"/>
      <c r="R336" s="147">
        <f>SUM($R$337:$R$348)</f>
        <v>0</v>
      </c>
      <c r="S336" s="142"/>
      <c r="T336" s="148">
        <f>SUM($T$337:$T$348)</f>
        <v>0</v>
      </c>
      <c r="AR336" s="149" t="s">
        <v>263</v>
      </c>
      <c r="AT336" s="149" t="s">
        <v>189</v>
      </c>
      <c r="AU336" s="149" t="s">
        <v>139</v>
      </c>
      <c r="AY336" s="149" t="s">
        <v>264</v>
      </c>
      <c r="BK336" s="150">
        <f>SUM($BK$337:$BK$348)</f>
        <v>0</v>
      </c>
    </row>
    <row r="337" spans="2:65" s="6" customFormat="1" ht="15.75" customHeight="1">
      <c r="B337" s="23"/>
      <c r="C337" s="166" t="s">
        <v>563</v>
      </c>
      <c r="D337" s="166" t="s">
        <v>380</v>
      </c>
      <c r="E337" s="167" t="s">
        <v>564</v>
      </c>
      <c r="F337" s="168" t="s">
        <v>565</v>
      </c>
      <c r="G337" s="169" t="s">
        <v>389</v>
      </c>
      <c r="H337" s="170">
        <v>6</v>
      </c>
      <c r="I337" s="171"/>
      <c r="J337" s="172">
        <f>ROUND($I$337*$H$337,2)</f>
        <v>0</v>
      </c>
      <c r="K337" s="168"/>
      <c r="L337" s="43"/>
      <c r="M337" s="173"/>
      <c r="N337" s="174" t="s">
        <v>161</v>
      </c>
      <c r="O337" s="24"/>
      <c r="P337" s="24"/>
      <c r="Q337" s="161">
        <v>0</v>
      </c>
      <c r="R337" s="161">
        <f>$Q$337*$H$337</f>
        <v>0</v>
      </c>
      <c r="S337" s="161">
        <v>0</v>
      </c>
      <c r="T337" s="162">
        <f>$S$337*$H$337</f>
        <v>0</v>
      </c>
      <c r="AR337" s="97" t="s">
        <v>270</v>
      </c>
      <c r="AT337" s="97" t="s">
        <v>380</v>
      </c>
      <c r="AU337" s="97" t="s">
        <v>194</v>
      </c>
      <c r="AY337" s="6" t="s">
        <v>264</v>
      </c>
      <c r="BE337" s="163">
        <f>IF($N$337="základní",$J$337,0)</f>
        <v>0</v>
      </c>
      <c r="BF337" s="163">
        <f>IF($N$337="snížená",$J$337,0)</f>
        <v>0</v>
      </c>
      <c r="BG337" s="163">
        <f>IF($N$337="zákl. přenesená",$J$337,0)</f>
        <v>0</v>
      </c>
      <c r="BH337" s="163">
        <f>IF($N$337="sníž. přenesená",$J$337,0)</f>
        <v>0</v>
      </c>
      <c r="BI337" s="163">
        <f>IF($N$337="nulová",$J$337,0)</f>
        <v>0</v>
      </c>
      <c r="BJ337" s="97" t="s">
        <v>139</v>
      </c>
      <c r="BK337" s="163">
        <f>ROUND($I$337*$H$337,2)</f>
        <v>0</v>
      </c>
      <c r="BL337" s="97" t="s">
        <v>270</v>
      </c>
      <c r="BM337" s="97" t="s">
        <v>563</v>
      </c>
    </row>
    <row r="338" spans="2:47" s="6" customFormat="1" ht="16.5" customHeight="1">
      <c r="B338" s="23"/>
      <c r="C338" s="24"/>
      <c r="D338" s="164" t="s">
        <v>272</v>
      </c>
      <c r="E338" s="24"/>
      <c r="F338" s="165" t="s">
        <v>565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272</v>
      </c>
      <c r="AU338" s="6" t="s">
        <v>194</v>
      </c>
    </row>
    <row r="339" spans="2:65" s="6" customFormat="1" ht="15.75" customHeight="1">
      <c r="B339" s="23"/>
      <c r="C339" s="151" t="s">
        <v>566</v>
      </c>
      <c r="D339" s="151" t="s">
        <v>265</v>
      </c>
      <c r="E339" s="152" t="s">
        <v>567</v>
      </c>
      <c r="F339" s="153" t="s">
        <v>568</v>
      </c>
      <c r="G339" s="154" t="s">
        <v>268</v>
      </c>
      <c r="H339" s="155">
        <v>16</v>
      </c>
      <c r="I339" s="156"/>
      <c r="J339" s="157">
        <f>ROUND($I$339*$H$339,2)</f>
        <v>0</v>
      </c>
      <c r="K339" s="153"/>
      <c r="L339" s="158"/>
      <c r="M339" s="159"/>
      <c r="N339" s="160" t="s">
        <v>161</v>
      </c>
      <c r="O339" s="24"/>
      <c r="P339" s="24"/>
      <c r="Q339" s="161">
        <v>0</v>
      </c>
      <c r="R339" s="161">
        <f>$Q$339*$H$339</f>
        <v>0</v>
      </c>
      <c r="S339" s="161">
        <v>0</v>
      </c>
      <c r="T339" s="162">
        <f>$S$339*$H$339</f>
        <v>0</v>
      </c>
      <c r="AR339" s="97" t="s">
        <v>269</v>
      </c>
      <c r="AT339" s="97" t="s">
        <v>265</v>
      </c>
      <c r="AU339" s="97" t="s">
        <v>194</v>
      </c>
      <c r="AY339" s="6" t="s">
        <v>264</v>
      </c>
      <c r="BE339" s="163">
        <f>IF($N$339="základní",$J$339,0)</f>
        <v>0</v>
      </c>
      <c r="BF339" s="163">
        <f>IF($N$339="snížená",$J$339,0)</f>
        <v>0</v>
      </c>
      <c r="BG339" s="163">
        <f>IF($N$339="zákl. přenesená",$J$339,0)</f>
        <v>0</v>
      </c>
      <c r="BH339" s="163">
        <f>IF($N$339="sníž. přenesená",$J$339,0)</f>
        <v>0</v>
      </c>
      <c r="BI339" s="163">
        <f>IF($N$339="nulová",$J$339,0)</f>
        <v>0</v>
      </c>
      <c r="BJ339" s="97" t="s">
        <v>139</v>
      </c>
      <c r="BK339" s="163">
        <f>ROUND($I$339*$H$339,2)</f>
        <v>0</v>
      </c>
      <c r="BL339" s="97" t="s">
        <v>270</v>
      </c>
      <c r="BM339" s="97" t="s">
        <v>569</v>
      </c>
    </row>
    <row r="340" spans="2:47" s="6" customFormat="1" ht="16.5" customHeight="1">
      <c r="B340" s="23"/>
      <c r="C340" s="24"/>
      <c r="D340" s="164" t="s">
        <v>272</v>
      </c>
      <c r="E340" s="24"/>
      <c r="F340" s="165" t="s">
        <v>568</v>
      </c>
      <c r="G340" s="24"/>
      <c r="H340" s="24"/>
      <c r="J340" s="24"/>
      <c r="K340" s="24"/>
      <c r="L340" s="43"/>
      <c r="M340" s="56"/>
      <c r="N340" s="24"/>
      <c r="O340" s="24"/>
      <c r="P340" s="24"/>
      <c r="Q340" s="24"/>
      <c r="R340" s="24"/>
      <c r="S340" s="24"/>
      <c r="T340" s="57"/>
      <c r="AT340" s="6" t="s">
        <v>272</v>
      </c>
      <c r="AU340" s="6" t="s">
        <v>194</v>
      </c>
    </row>
    <row r="341" spans="2:65" s="6" customFormat="1" ht="15.75" customHeight="1">
      <c r="B341" s="23"/>
      <c r="C341" s="151" t="s">
        <v>570</v>
      </c>
      <c r="D341" s="151" t="s">
        <v>265</v>
      </c>
      <c r="E341" s="152" t="s">
        <v>571</v>
      </c>
      <c r="F341" s="153" t="s">
        <v>572</v>
      </c>
      <c r="G341" s="154" t="s">
        <v>268</v>
      </c>
      <c r="H341" s="155">
        <v>10</v>
      </c>
      <c r="I341" s="156"/>
      <c r="J341" s="157">
        <f>ROUND($I$341*$H$341,2)</f>
        <v>0</v>
      </c>
      <c r="K341" s="153"/>
      <c r="L341" s="158"/>
      <c r="M341" s="159"/>
      <c r="N341" s="160" t="s">
        <v>161</v>
      </c>
      <c r="O341" s="24"/>
      <c r="P341" s="24"/>
      <c r="Q341" s="161">
        <v>0</v>
      </c>
      <c r="R341" s="161">
        <f>$Q$341*$H$341</f>
        <v>0</v>
      </c>
      <c r="S341" s="161">
        <v>0</v>
      </c>
      <c r="T341" s="162">
        <f>$S$341*$H$341</f>
        <v>0</v>
      </c>
      <c r="AR341" s="97" t="s">
        <v>269</v>
      </c>
      <c r="AT341" s="97" t="s">
        <v>265</v>
      </c>
      <c r="AU341" s="97" t="s">
        <v>194</v>
      </c>
      <c r="AY341" s="6" t="s">
        <v>264</v>
      </c>
      <c r="BE341" s="163">
        <f>IF($N$341="základní",$J$341,0)</f>
        <v>0</v>
      </c>
      <c r="BF341" s="163">
        <f>IF($N$341="snížená",$J$341,0)</f>
        <v>0</v>
      </c>
      <c r="BG341" s="163">
        <f>IF($N$341="zákl. přenesená",$J$341,0)</f>
        <v>0</v>
      </c>
      <c r="BH341" s="163">
        <f>IF($N$341="sníž. přenesená",$J$341,0)</f>
        <v>0</v>
      </c>
      <c r="BI341" s="163">
        <f>IF($N$341="nulová",$J$341,0)</f>
        <v>0</v>
      </c>
      <c r="BJ341" s="97" t="s">
        <v>139</v>
      </c>
      <c r="BK341" s="163">
        <f>ROUND($I$341*$H$341,2)</f>
        <v>0</v>
      </c>
      <c r="BL341" s="97" t="s">
        <v>270</v>
      </c>
      <c r="BM341" s="97" t="s">
        <v>573</v>
      </c>
    </row>
    <row r="342" spans="2:47" s="6" customFormat="1" ht="16.5" customHeight="1">
      <c r="B342" s="23"/>
      <c r="C342" s="24"/>
      <c r="D342" s="164" t="s">
        <v>272</v>
      </c>
      <c r="E342" s="24"/>
      <c r="F342" s="165" t="s">
        <v>572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272</v>
      </c>
      <c r="AU342" s="6" t="s">
        <v>194</v>
      </c>
    </row>
    <row r="343" spans="2:65" s="6" customFormat="1" ht="15.75" customHeight="1">
      <c r="B343" s="23"/>
      <c r="C343" s="151" t="s">
        <v>574</v>
      </c>
      <c r="D343" s="151" t="s">
        <v>265</v>
      </c>
      <c r="E343" s="152" t="s">
        <v>575</v>
      </c>
      <c r="F343" s="153" t="s">
        <v>576</v>
      </c>
      <c r="G343" s="154" t="s">
        <v>268</v>
      </c>
      <c r="H343" s="155">
        <v>8</v>
      </c>
      <c r="I343" s="156"/>
      <c r="J343" s="157">
        <f>ROUND($I$343*$H$343,2)</f>
        <v>0</v>
      </c>
      <c r="K343" s="153"/>
      <c r="L343" s="158"/>
      <c r="M343" s="159"/>
      <c r="N343" s="160" t="s">
        <v>161</v>
      </c>
      <c r="O343" s="24"/>
      <c r="P343" s="24"/>
      <c r="Q343" s="161">
        <v>0</v>
      </c>
      <c r="R343" s="161">
        <f>$Q$343*$H$343</f>
        <v>0</v>
      </c>
      <c r="S343" s="161">
        <v>0</v>
      </c>
      <c r="T343" s="162">
        <f>$S$343*$H$343</f>
        <v>0</v>
      </c>
      <c r="AR343" s="97" t="s">
        <v>269</v>
      </c>
      <c r="AT343" s="97" t="s">
        <v>265</v>
      </c>
      <c r="AU343" s="97" t="s">
        <v>194</v>
      </c>
      <c r="AY343" s="6" t="s">
        <v>264</v>
      </c>
      <c r="BE343" s="163">
        <f>IF($N$343="základní",$J$343,0)</f>
        <v>0</v>
      </c>
      <c r="BF343" s="163">
        <f>IF($N$343="snížená",$J$343,0)</f>
        <v>0</v>
      </c>
      <c r="BG343" s="163">
        <f>IF($N$343="zákl. přenesená",$J$343,0)</f>
        <v>0</v>
      </c>
      <c r="BH343" s="163">
        <f>IF($N$343="sníž. přenesená",$J$343,0)</f>
        <v>0</v>
      </c>
      <c r="BI343" s="163">
        <f>IF($N$343="nulová",$J$343,0)</f>
        <v>0</v>
      </c>
      <c r="BJ343" s="97" t="s">
        <v>139</v>
      </c>
      <c r="BK343" s="163">
        <f>ROUND($I$343*$H$343,2)</f>
        <v>0</v>
      </c>
      <c r="BL343" s="97" t="s">
        <v>270</v>
      </c>
      <c r="BM343" s="97" t="s">
        <v>577</v>
      </c>
    </row>
    <row r="344" spans="2:47" s="6" customFormat="1" ht="16.5" customHeight="1">
      <c r="B344" s="23"/>
      <c r="C344" s="24"/>
      <c r="D344" s="164" t="s">
        <v>272</v>
      </c>
      <c r="E344" s="24"/>
      <c r="F344" s="165" t="s">
        <v>576</v>
      </c>
      <c r="G344" s="24"/>
      <c r="H344" s="24"/>
      <c r="J344" s="24"/>
      <c r="K344" s="24"/>
      <c r="L344" s="43"/>
      <c r="M344" s="56"/>
      <c r="N344" s="24"/>
      <c r="O344" s="24"/>
      <c r="P344" s="24"/>
      <c r="Q344" s="24"/>
      <c r="R344" s="24"/>
      <c r="S344" s="24"/>
      <c r="T344" s="57"/>
      <c r="AT344" s="6" t="s">
        <v>272</v>
      </c>
      <c r="AU344" s="6" t="s">
        <v>194</v>
      </c>
    </row>
    <row r="345" spans="2:65" s="6" customFormat="1" ht="15.75" customHeight="1">
      <c r="B345" s="23"/>
      <c r="C345" s="166" t="s">
        <v>578</v>
      </c>
      <c r="D345" s="166" t="s">
        <v>380</v>
      </c>
      <c r="E345" s="167" t="s">
        <v>579</v>
      </c>
      <c r="F345" s="168" t="s">
        <v>580</v>
      </c>
      <c r="G345" s="169" t="s">
        <v>389</v>
      </c>
      <c r="H345" s="170">
        <v>1</v>
      </c>
      <c r="I345" s="171"/>
      <c r="J345" s="172">
        <f>ROUND($I$345*$H$345,2)</f>
        <v>0</v>
      </c>
      <c r="K345" s="168"/>
      <c r="L345" s="43"/>
      <c r="M345" s="173"/>
      <c r="N345" s="174" t="s">
        <v>161</v>
      </c>
      <c r="O345" s="24"/>
      <c r="P345" s="24"/>
      <c r="Q345" s="161">
        <v>0</v>
      </c>
      <c r="R345" s="161">
        <f>$Q$345*$H$345</f>
        <v>0</v>
      </c>
      <c r="S345" s="161">
        <v>0</v>
      </c>
      <c r="T345" s="162">
        <f>$S$345*$H$345</f>
        <v>0</v>
      </c>
      <c r="AR345" s="97" t="s">
        <v>270</v>
      </c>
      <c r="AT345" s="97" t="s">
        <v>380</v>
      </c>
      <c r="AU345" s="97" t="s">
        <v>194</v>
      </c>
      <c r="AY345" s="6" t="s">
        <v>264</v>
      </c>
      <c r="BE345" s="163">
        <f>IF($N$345="základní",$J$345,0)</f>
        <v>0</v>
      </c>
      <c r="BF345" s="163">
        <f>IF($N$345="snížená",$J$345,0)</f>
        <v>0</v>
      </c>
      <c r="BG345" s="163">
        <f>IF($N$345="zákl. přenesená",$J$345,0)</f>
        <v>0</v>
      </c>
      <c r="BH345" s="163">
        <f>IF($N$345="sníž. přenesená",$J$345,0)</f>
        <v>0</v>
      </c>
      <c r="BI345" s="163">
        <f>IF($N$345="nulová",$J$345,0)</f>
        <v>0</v>
      </c>
      <c r="BJ345" s="97" t="s">
        <v>139</v>
      </c>
      <c r="BK345" s="163">
        <f>ROUND($I$345*$H$345,2)</f>
        <v>0</v>
      </c>
      <c r="BL345" s="97" t="s">
        <v>270</v>
      </c>
      <c r="BM345" s="97" t="s">
        <v>578</v>
      </c>
    </row>
    <row r="346" spans="2:47" s="6" customFormat="1" ht="16.5" customHeight="1">
      <c r="B346" s="23"/>
      <c r="C346" s="24"/>
      <c r="D346" s="164" t="s">
        <v>272</v>
      </c>
      <c r="E346" s="24"/>
      <c r="F346" s="165" t="s">
        <v>580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272</v>
      </c>
      <c r="AU346" s="6" t="s">
        <v>194</v>
      </c>
    </row>
    <row r="347" spans="2:65" s="6" customFormat="1" ht="15.75" customHeight="1">
      <c r="B347" s="23"/>
      <c r="C347" s="166" t="s">
        <v>581</v>
      </c>
      <c r="D347" s="166" t="s">
        <v>380</v>
      </c>
      <c r="E347" s="167" t="s">
        <v>582</v>
      </c>
      <c r="F347" s="168" t="s">
        <v>583</v>
      </c>
      <c r="G347" s="169" t="s">
        <v>268</v>
      </c>
      <c r="H347" s="170">
        <v>1</v>
      </c>
      <c r="I347" s="171"/>
      <c r="J347" s="172">
        <f>ROUND($I$347*$H$347,2)</f>
        <v>0</v>
      </c>
      <c r="K347" s="168"/>
      <c r="L347" s="43"/>
      <c r="M347" s="173"/>
      <c r="N347" s="174" t="s">
        <v>161</v>
      </c>
      <c r="O347" s="24"/>
      <c r="P347" s="24"/>
      <c r="Q347" s="161">
        <v>0</v>
      </c>
      <c r="R347" s="161">
        <f>$Q$347*$H$347</f>
        <v>0</v>
      </c>
      <c r="S347" s="161">
        <v>0</v>
      </c>
      <c r="T347" s="162">
        <f>$S$347*$H$347</f>
        <v>0</v>
      </c>
      <c r="AR347" s="97" t="s">
        <v>270</v>
      </c>
      <c r="AT347" s="97" t="s">
        <v>380</v>
      </c>
      <c r="AU347" s="97" t="s">
        <v>194</v>
      </c>
      <c r="AY347" s="6" t="s">
        <v>264</v>
      </c>
      <c r="BE347" s="163">
        <f>IF($N$347="základní",$J$347,0)</f>
        <v>0</v>
      </c>
      <c r="BF347" s="163">
        <f>IF($N$347="snížená",$J$347,0)</f>
        <v>0</v>
      </c>
      <c r="BG347" s="163">
        <f>IF($N$347="zákl. přenesená",$J$347,0)</f>
        <v>0</v>
      </c>
      <c r="BH347" s="163">
        <f>IF($N$347="sníž. přenesená",$J$347,0)</f>
        <v>0</v>
      </c>
      <c r="BI347" s="163">
        <f>IF($N$347="nulová",$J$347,0)</f>
        <v>0</v>
      </c>
      <c r="BJ347" s="97" t="s">
        <v>139</v>
      </c>
      <c r="BK347" s="163">
        <f>ROUND($I$347*$H$347,2)</f>
        <v>0</v>
      </c>
      <c r="BL347" s="97" t="s">
        <v>270</v>
      </c>
      <c r="BM347" s="97" t="s">
        <v>581</v>
      </c>
    </row>
    <row r="348" spans="2:47" s="6" customFormat="1" ht="16.5" customHeight="1">
      <c r="B348" s="23"/>
      <c r="C348" s="24"/>
      <c r="D348" s="164" t="s">
        <v>272</v>
      </c>
      <c r="E348" s="24"/>
      <c r="F348" s="165" t="s">
        <v>583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272</v>
      </c>
      <c r="AU348" s="6" t="s">
        <v>194</v>
      </c>
    </row>
    <row r="349" spans="2:63" s="140" customFormat="1" ht="30.75" customHeight="1">
      <c r="B349" s="141"/>
      <c r="C349" s="142"/>
      <c r="D349" s="142" t="s">
        <v>189</v>
      </c>
      <c r="E349" s="175" t="s">
        <v>584</v>
      </c>
      <c r="F349" s="175" t="s">
        <v>585</v>
      </c>
      <c r="G349" s="142"/>
      <c r="H349" s="142"/>
      <c r="J349" s="176">
        <f>$BK$349</f>
        <v>0</v>
      </c>
      <c r="K349" s="142"/>
      <c r="L349" s="145"/>
      <c r="M349" s="146"/>
      <c r="N349" s="142"/>
      <c r="O349" s="142"/>
      <c r="P349" s="147">
        <f>SUM($P$350:$P$359)</f>
        <v>0</v>
      </c>
      <c r="Q349" s="142"/>
      <c r="R349" s="147">
        <f>SUM($R$350:$R$359)</f>
        <v>0</v>
      </c>
      <c r="S349" s="142"/>
      <c r="T349" s="148">
        <f>SUM($T$350:$T$359)</f>
        <v>0</v>
      </c>
      <c r="AR349" s="149" t="s">
        <v>263</v>
      </c>
      <c r="AT349" s="149" t="s">
        <v>189</v>
      </c>
      <c r="AU349" s="149" t="s">
        <v>139</v>
      </c>
      <c r="AY349" s="149" t="s">
        <v>264</v>
      </c>
      <c r="BK349" s="150">
        <f>SUM($BK$350:$BK$359)</f>
        <v>0</v>
      </c>
    </row>
    <row r="350" spans="2:65" s="6" customFormat="1" ht="15.75" customHeight="1">
      <c r="B350" s="23"/>
      <c r="C350" s="151" t="s">
        <v>586</v>
      </c>
      <c r="D350" s="151" t="s">
        <v>265</v>
      </c>
      <c r="E350" s="152" t="s">
        <v>401</v>
      </c>
      <c r="F350" s="153" t="s">
        <v>402</v>
      </c>
      <c r="G350" s="154" t="s">
        <v>268</v>
      </c>
      <c r="H350" s="155">
        <v>1</v>
      </c>
      <c r="I350" s="156"/>
      <c r="J350" s="157">
        <f>ROUND($I$350*$H$350,2)</f>
        <v>0</v>
      </c>
      <c r="K350" s="153"/>
      <c r="L350" s="158"/>
      <c r="M350" s="159"/>
      <c r="N350" s="160" t="s">
        <v>161</v>
      </c>
      <c r="O350" s="24"/>
      <c r="P350" s="24"/>
      <c r="Q350" s="161">
        <v>0</v>
      </c>
      <c r="R350" s="161">
        <f>$Q$350*$H$350</f>
        <v>0</v>
      </c>
      <c r="S350" s="161">
        <v>0</v>
      </c>
      <c r="T350" s="162">
        <f>$S$350*$H$350</f>
        <v>0</v>
      </c>
      <c r="AR350" s="97" t="s">
        <v>269</v>
      </c>
      <c r="AT350" s="97" t="s">
        <v>265</v>
      </c>
      <c r="AU350" s="97" t="s">
        <v>194</v>
      </c>
      <c r="AY350" s="6" t="s">
        <v>264</v>
      </c>
      <c r="BE350" s="163">
        <f>IF($N$350="základní",$J$350,0)</f>
        <v>0</v>
      </c>
      <c r="BF350" s="163">
        <f>IF($N$350="snížená",$J$350,0)</f>
        <v>0</v>
      </c>
      <c r="BG350" s="163">
        <f>IF($N$350="zákl. přenesená",$J$350,0)</f>
        <v>0</v>
      </c>
      <c r="BH350" s="163">
        <f>IF($N$350="sníž. přenesená",$J$350,0)</f>
        <v>0</v>
      </c>
      <c r="BI350" s="163">
        <f>IF($N$350="nulová",$J$350,0)</f>
        <v>0</v>
      </c>
      <c r="BJ350" s="97" t="s">
        <v>139</v>
      </c>
      <c r="BK350" s="163">
        <f>ROUND($I$350*$H$350,2)</f>
        <v>0</v>
      </c>
      <c r="BL350" s="97" t="s">
        <v>270</v>
      </c>
      <c r="BM350" s="97" t="s">
        <v>587</v>
      </c>
    </row>
    <row r="351" spans="2:47" s="6" customFormat="1" ht="16.5" customHeight="1">
      <c r="B351" s="23"/>
      <c r="C351" s="24"/>
      <c r="D351" s="164" t="s">
        <v>272</v>
      </c>
      <c r="E351" s="24"/>
      <c r="F351" s="165" t="s">
        <v>402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272</v>
      </c>
      <c r="AU351" s="6" t="s">
        <v>194</v>
      </c>
    </row>
    <row r="352" spans="2:65" s="6" customFormat="1" ht="15.75" customHeight="1">
      <c r="B352" s="23"/>
      <c r="C352" s="151" t="s">
        <v>588</v>
      </c>
      <c r="D352" s="151" t="s">
        <v>265</v>
      </c>
      <c r="E352" s="152" t="s">
        <v>405</v>
      </c>
      <c r="F352" s="153" t="s">
        <v>406</v>
      </c>
      <c r="G352" s="154" t="s">
        <v>268</v>
      </c>
      <c r="H352" s="155">
        <v>1</v>
      </c>
      <c r="I352" s="156"/>
      <c r="J352" s="157">
        <f>ROUND($I$352*$H$352,2)</f>
        <v>0</v>
      </c>
      <c r="K352" s="153"/>
      <c r="L352" s="158"/>
      <c r="M352" s="159"/>
      <c r="N352" s="160" t="s">
        <v>161</v>
      </c>
      <c r="O352" s="24"/>
      <c r="P352" s="24"/>
      <c r="Q352" s="161">
        <v>0</v>
      </c>
      <c r="R352" s="161">
        <f>$Q$352*$H$352</f>
        <v>0</v>
      </c>
      <c r="S352" s="161">
        <v>0</v>
      </c>
      <c r="T352" s="162">
        <f>$S$352*$H$352</f>
        <v>0</v>
      </c>
      <c r="AR352" s="97" t="s">
        <v>269</v>
      </c>
      <c r="AT352" s="97" t="s">
        <v>265</v>
      </c>
      <c r="AU352" s="97" t="s">
        <v>194</v>
      </c>
      <c r="AY352" s="6" t="s">
        <v>264</v>
      </c>
      <c r="BE352" s="163">
        <f>IF($N$352="základní",$J$352,0)</f>
        <v>0</v>
      </c>
      <c r="BF352" s="163">
        <f>IF($N$352="snížená",$J$352,0)</f>
        <v>0</v>
      </c>
      <c r="BG352" s="163">
        <f>IF($N$352="zákl. přenesená",$J$352,0)</f>
        <v>0</v>
      </c>
      <c r="BH352" s="163">
        <f>IF($N$352="sníž. přenesená",$J$352,0)</f>
        <v>0</v>
      </c>
      <c r="BI352" s="163">
        <f>IF($N$352="nulová",$J$352,0)</f>
        <v>0</v>
      </c>
      <c r="BJ352" s="97" t="s">
        <v>139</v>
      </c>
      <c r="BK352" s="163">
        <f>ROUND($I$352*$H$352,2)</f>
        <v>0</v>
      </c>
      <c r="BL352" s="97" t="s">
        <v>270</v>
      </c>
      <c r="BM352" s="97" t="s">
        <v>589</v>
      </c>
    </row>
    <row r="353" spans="2:47" s="6" customFormat="1" ht="16.5" customHeight="1">
      <c r="B353" s="23"/>
      <c r="C353" s="24"/>
      <c r="D353" s="164" t="s">
        <v>272</v>
      </c>
      <c r="E353" s="24"/>
      <c r="F353" s="165" t="s">
        <v>406</v>
      </c>
      <c r="G353" s="24"/>
      <c r="H353" s="24"/>
      <c r="J353" s="24"/>
      <c r="K353" s="24"/>
      <c r="L353" s="43"/>
      <c r="M353" s="56"/>
      <c r="N353" s="24"/>
      <c r="O353" s="24"/>
      <c r="P353" s="24"/>
      <c r="Q353" s="24"/>
      <c r="R353" s="24"/>
      <c r="S353" s="24"/>
      <c r="T353" s="57"/>
      <c r="AT353" s="6" t="s">
        <v>272</v>
      </c>
      <c r="AU353" s="6" t="s">
        <v>194</v>
      </c>
    </row>
    <row r="354" spans="2:65" s="6" customFormat="1" ht="15.75" customHeight="1">
      <c r="B354" s="23"/>
      <c r="C354" s="151" t="s">
        <v>590</v>
      </c>
      <c r="D354" s="151" t="s">
        <v>265</v>
      </c>
      <c r="E354" s="152" t="s">
        <v>409</v>
      </c>
      <c r="F354" s="153" t="s">
        <v>410</v>
      </c>
      <c r="G354" s="154" t="s">
        <v>268</v>
      </c>
      <c r="H354" s="155">
        <v>1</v>
      </c>
      <c r="I354" s="156"/>
      <c r="J354" s="157">
        <f>ROUND($I$354*$H$354,2)</f>
        <v>0</v>
      </c>
      <c r="K354" s="153"/>
      <c r="L354" s="158"/>
      <c r="M354" s="159"/>
      <c r="N354" s="160" t="s">
        <v>161</v>
      </c>
      <c r="O354" s="24"/>
      <c r="P354" s="24"/>
      <c r="Q354" s="161">
        <v>0</v>
      </c>
      <c r="R354" s="161">
        <f>$Q$354*$H$354</f>
        <v>0</v>
      </c>
      <c r="S354" s="161">
        <v>0</v>
      </c>
      <c r="T354" s="162">
        <f>$S$354*$H$354</f>
        <v>0</v>
      </c>
      <c r="AR354" s="97" t="s">
        <v>269</v>
      </c>
      <c r="AT354" s="97" t="s">
        <v>265</v>
      </c>
      <c r="AU354" s="97" t="s">
        <v>194</v>
      </c>
      <c r="AY354" s="6" t="s">
        <v>264</v>
      </c>
      <c r="BE354" s="163">
        <f>IF($N$354="základní",$J$354,0)</f>
        <v>0</v>
      </c>
      <c r="BF354" s="163">
        <f>IF($N$354="snížená",$J$354,0)</f>
        <v>0</v>
      </c>
      <c r="BG354" s="163">
        <f>IF($N$354="zákl. přenesená",$J$354,0)</f>
        <v>0</v>
      </c>
      <c r="BH354" s="163">
        <f>IF($N$354="sníž. přenesená",$J$354,0)</f>
        <v>0</v>
      </c>
      <c r="BI354" s="163">
        <f>IF($N$354="nulová",$J$354,0)</f>
        <v>0</v>
      </c>
      <c r="BJ354" s="97" t="s">
        <v>139</v>
      </c>
      <c r="BK354" s="163">
        <f>ROUND($I$354*$H$354,2)</f>
        <v>0</v>
      </c>
      <c r="BL354" s="97" t="s">
        <v>270</v>
      </c>
      <c r="BM354" s="97" t="s">
        <v>591</v>
      </c>
    </row>
    <row r="355" spans="2:47" s="6" customFormat="1" ht="16.5" customHeight="1">
      <c r="B355" s="23"/>
      <c r="C355" s="24"/>
      <c r="D355" s="164" t="s">
        <v>272</v>
      </c>
      <c r="E355" s="24"/>
      <c r="F355" s="165" t="s">
        <v>410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272</v>
      </c>
      <c r="AU355" s="6" t="s">
        <v>194</v>
      </c>
    </row>
    <row r="356" spans="2:65" s="6" customFormat="1" ht="39" customHeight="1">
      <c r="B356" s="23"/>
      <c r="C356" s="166" t="s">
        <v>592</v>
      </c>
      <c r="D356" s="166" t="s">
        <v>380</v>
      </c>
      <c r="E356" s="167" t="s">
        <v>496</v>
      </c>
      <c r="F356" s="168" t="s">
        <v>414</v>
      </c>
      <c r="G356" s="169" t="s">
        <v>268</v>
      </c>
      <c r="H356" s="170">
        <v>1</v>
      </c>
      <c r="I356" s="171"/>
      <c r="J356" s="172">
        <f>ROUND($I$356*$H$356,2)</f>
        <v>0</v>
      </c>
      <c r="K356" s="168"/>
      <c r="L356" s="43"/>
      <c r="M356" s="173"/>
      <c r="N356" s="174" t="s">
        <v>161</v>
      </c>
      <c r="O356" s="24"/>
      <c r="P356" s="24"/>
      <c r="Q356" s="161">
        <v>0</v>
      </c>
      <c r="R356" s="161">
        <f>$Q$356*$H$356</f>
        <v>0</v>
      </c>
      <c r="S356" s="161">
        <v>0</v>
      </c>
      <c r="T356" s="162">
        <f>$S$356*$H$356</f>
        <v>0</v>
      </c>
      <c r="AR356" s="97" t="s">
        <v>270</v>
      </c>
      <c r="AT356" s="97" t="s">
        <v>380</v>
      </c>
      <c r="AU356" s="97" t="s">
        <v>194</v>
      </c>
      <c r="AY356" s="6" t="s">
        <v>264</v>
      </c>
      <c r="BE356" s="163">
        <f>IF($N$356="základní",$J$356,0)</f>
        <v>0</v>
      </c>
      <c r="BF356" s="163">
        <f>IF($N$356="snížená",$J$356,0)</f>
        <v>0</v>
      </c>
      <c r="BG356" s="163">
        <f>IF($N$356="zákl. přenesená",$J$356,0)</f>
        <v>0</v>
      </c>
      <c r="BH356" s="163">
        <f>IF($N$356="sníž. přenesená",$J$356,0)</f>
        <v>0</v>
      </c>
      <c r="BI356" s="163">
        <f>IF($N$356="nulová",$J$356,0)</f>
        <v>0</v>
      </c>
      <c r="BJ356" s="97" t="s">
        <v>139</v>
      </c>
      <c r="BK356" s="163">
        <f>ROUND($I$356*$H$356,2)</f>
        <v>0</v>
      </c>
      <c r="BL356" s="97" t="s">
        <v>270</v>
      </c>
      <c r="BM356" s="97" t="s">
        <v>592</v>
      </c>
    </row>
    <row r="357" spans="2:47" s="6" customFormat="1" ht="27" customHeight="1">
      <c r="B357" s="23"/>
      <c r="C357" s="24"/>
      <c r="D357" s="164" t="s">
        <v>272</v>
      </c>
      <c r="E357" s="24"/>
      <c r="F357" s="165" t="s">
        <v>414</v>
      </c>
      <c r="G357" s="24"/>
      <c r="H357" s="24"/>
      <c r="J357" s="24"/>
      <c r="K357" s="24"/>
      <c r="L357" s="43"/>
      <c r="M357" s="56"/>
      <c r="N357" s="24"/>
      <c r="O357" s="24"/>
      <c r="P357" s="24"/>
      <c r="Q357" s="24"/>
      <c r="R357" s="24"/>
      <c r="S357" s="24"/>
      <c r="T357" s="57"/>
      <c r="AT357" s="6" t="s">
        <v>272</v>
      </c>
      <c r="AU357" s="6" t="s">
        <v>194</v>
      </c>
    </row>
    <row r="358" spans="2:65" s="6" customFormat="1" ht="15.75" customHeight="1">
      <c r="B358" s="23"/>
      <c r="C358" s="166" t="s">
        <v>593</v>
      </c>
      <c r="D358" s="166" t="s">
        <v>380</v>
      </c>
      <c r="E358" s="167" t="s">
        <v>498</v>
      </c>
      <c r="F358" s="168" t="s">
        <v>417</v>
      </c>
      <c r="G358" s="169" t="s">
        <v>268</v>
      </c>
      <c r="H358" s="170">
        <v>1</v>
      </c>
      <c r="I358" s="171"/>
      <c r="J358" s="172">
        <f>ROUND($I$358*$H$358,2)</f>
        <v>0</v>
      </c>
      <c r="K358" s="168"/>
      <c r="L358" s="43"/>
      <c r="M358" s="173"/>
      <c r="N358" s="174" t="s">
        <v>161</v>
      </c>
      <c r="O358" s="24"/>
      <c r="P358" s="24"/>
      <c r="Q358" s="161">
        <v>0</v>
      </c>
      <c r="R358" s="161">
        <f>$Q$358*$H$358</f>
        <v>0</v>
      </c>
      <c r="S358" s="161">
        <v>0</v>
      </c>
      <c r="T358" s="162">
        <f>$S$358*$H$358</f>
        <v>0</v>
      </c>
      <c r="AR358" s="97" t="s">
        <v>270</v>
      </c>
      <c r="AT358" s="97" t="s">
        <v>380</v>
      </c>
      <c r="AU358" s="97" t="s">
        <v>194</v>
      </c>
      <c r="AY358" s="6" t="s">
        <v>264</v>
      </c>
      <c r="BE358" s="163">
        <f>IF($N$358="základní",$J$358,0)</f>
        <v>0</v>
      </c>
      <c r="BF358" s="163">
        <f>IF($N$358="snížená",$J$358,0)</f>
        <v>0</v>
      </c>
      <c r="BG358" s="163">
        <f>IF($N$358="zákl. přenesená",$J$358,0)</f>
        <v>0</v>
      </c>
      <c r="BH358" s="163">
        <f>IF($N$358="sníž. přenesená",$J$358,0)</f>
        <v>0</v>
      </c>
      <c r="BI358" s="163">
        <f>IF($N$358="nulová",$J$358,0)</f>
        <v>0</v>
      </c>
      <c r="BJ358" s="97" t="s">
        <v>139</v>
      </c>
      <c r="BK358" s="163">
        <f>ROUND($I$358*$H$358,2)</f>
        <v>0</v>
      </c>
      <c r="BL358" s="97" t="s">
        <v>270</v>
      </c>
      <c r="BM358" s="97" t="s">
        <v>593</v>
      </c>
    </row>
    <row r="359" spans="2:47" s="6" customFormat="1" ht="16.5" customHeight="1">
      <c r="B359" s="23"/>
      <c r="C359" s="24"/>
      <c r="D359" s="164" t="s">
        <v>272</v>
      </c>
      <c r="E359" s="24"/>
      <c r="F359" s="165" t="s">
        <v>417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272</v>
      </c>
      <c r="AU359" s="6" t="s">
        <v>194</v>
      </c>
    </row>
    <row r="360" spans="2:63" s="140" customFormat="1" ht="30.75" customHeight="1">
      <c r="B360" s="141"/>
      <c r="C360" s="142"/>
      <c r="D360" s="142" t="s">
        <v>189</v>
      </c>
      <c r="E360" s="175" t="s">
        <v>594</v>
      </c>
      <c r="F360" s="175" t="s">
        <v>595</v>
      </c>
      <c r="G360" s="142"/>
      <c r="H360" s="142"/>
      <c r="J360" s="176">
        <f>$BK$360</f>
        <v>0</v>
      </c>
      <c r="K360" s="142"/>
      <c r="L360" s="145"/>
      <c r="M360" s="146"/>
      <c r="N360" s="142"/>
      <c r="O360" s="142"/>
      <c r="P360" s="147">
        <f>SUM($P$361:$P$366)</f>
        <v>0</v>
      </c>
      <c r="Q360" s="142"/>
      <c r="R360" s="147">
        <f>SUM($R$361:$R$366)</f>
        <v>0</v>
      </c>
      <c r="S360" s="142"/>
      <c r="T360" s="148">
        <f>SUM($T$361:$T$366)</f>
        <v>0</v>
      </c>
      <c r="AR360" s="149" t="s">
        <v>263</v>
      </c>
      <c r="AT360" s="149" t="s">
        <v>189</v>
      </c>
      <c r="AU360" s="149" t="s">
        <v>139</v>
      </c>
      <c r="AY360" s="149" t="s">
        <v>264</v>
      </c>
      <c r="BK360" s="150">
        <f>SUM($BK$361:$BK$366)</f>
        <v>0</v>
      </c>
    </row>
    <row r="361" spans="2:65" s="6" customFormat="1" ht="15.75" customHeight="1">
      <c r="B361" s="23"/>
      <c r="C361" s="151" t="s">
        <v>596</v>
      </c>
      <c r="D361" s="151" t="s">
        <v>265</v>
      </c>
      <c r="E361" s="152" t="s">
        <v>597</v>
      </c>
      <c r="F361" s="153" t="s">
        <v>598</v>
      </c>
      <c r="G361" s="154" t="s">
        <v>389</v>
      </c>
      <c r="H361" s="155">
        <v>15</v>
      </c>
      <c r="I361" s="156"/>
      <c r="J361" s="157">
        <f>ROUND($I$361*$H$361,2)</f>
        <v>0</v>
      </c>
      <c r="K361" s="153"/>
      <c r="L361" s="158"/>
      <c r="M361" s="159"/>
      <c r="N361" s="160" t="s">
        <v>161</v>
      </c>
      <c r="O361" s="24"/>
      <c r="P361" s="24"/>
      <c r="Q361" s="161">
        <v>0</v>
      </c>
      <c r="R361" s="161">
        <f>$Q$361*$H$361</f>
        <v>0</v>
      </c>
      <c r="S361" s="161">
        <v>0</v>
      </c>
      <c r="T361" s="162">
        <f>$S$361*$H$361</f>
        <v>0</v>
      </c>
      <c r="AR361" s="97" t="s">
        <v>269</v>
      </c>
      <c r="AT361" s="97" t="s">
        <v>265</v>
      </c>
      <c r="AU361" s="97" t="s">
        <v>194</v>
      </c>
      <c r="AY361" s="6" t="s">
        <v>264</v>
      </c>
      <c r="BE361" s="163">
        <f>IF($N$361="základní",$J$361,0)</f>
        <v>0</v>
      </c>
      <c r="BF361" s="163">
        <f>IF($N$361="snížená",$J$361,0)</f>
        <v>0</v>
      </c>
      <c r="BG361" s="163">
        <f>IF($N$361="zákl. přenesená",$J$361,0)</f>
        <v>0</v>
      </c>
      <c r="BH361" s="163">
        <f>IF($N$361="sníž. přenesená",$J$361,0)</f>
        <v>0</v>
      </c>
      <c r="BI361" s="163">
        <f>IF($N$361="nulová",$J$361,0)</f>
        <v>0</v>
      </c>
      <c r="BJ361" s="97" t="s">
        <v>139</v>
      </c>
      <c r="BK361" s="163">
        <f>ROUND($I$361*$H$361,2)</f>
        <v>0</v>
      </c>
      <c r="BL361" s="97" t="s">
        <v>270</v>
      </c>
      <c r="BM361" s="97" t="s">
        <v>599</v>
      </c>
    </row>
    <row r="362" spans="2:47" s="6" customFormat="1" ht="16.5" customHeight="1">
      <c r="B362" s="23"/>
      <c r="C362" s="24"/>
      <c r="D362" s="164" t="s">
        <v>272</v>
      </c>
      <c r="E362" s="24"/>
      <c r="F362" s="165" t="s">
        <v>598</v>
      </c>
      <c r="G362" s="24"/>
      <c r="H362" s="24"/>
      <c r="J362" s="24"/>
      <c r="K362" s="24"/>
      <c r="L362" s="43"/>
      <c r="M362" s="56"/>
      <c r="N362" s="24"/>
      <c r="O362" s="24"/>
      <c r="P362" s="24"/>
      <c r="Q362" s="24"/>
      <c r="R362" s="24"/>
      <c r="S362" s="24"/>
      <c r="T362" s="57"/>
      <c r="AT362" s="6" t="s">
        <v>272</v>
      </c>
      <c r="AU362" s="6" t="s">
        <v>194</v>
      </c>
    </row>
    <row r="363" spans="2:65" s="6" customFormat="1" ht="15.75" customHeight="1">
      <c r="B363" s="23"/>
      <c r="C363" s="166" t="s">
        <v>600</v>
      </c>
      <c r="D363" s="166" t="s">
        <v>380</v>
      </c>
      <c r="E363" s="167" t="s">
        <v>273</v>
      </c>
      <c r="F363" s="168" t="s">
        <v>274</v>
      </c>
      <c r="G363" s="169" t="s">
        <v>268</v>
      </c>
      <c r="H363" s="170">
        <v>1</v>
      </c>
      <c r="I363" s="171"/>
      <c r="J363" s="172">
        <f>ROUND($I$363*$H$363,2)</f>
        <v>0</v>
      </c>
      <c r="K363" s="168"/>
      <c r="L363" s="43"/>
      <c r="M363" s="173"/>
      <c r="N363" s="174" t="s">
        <v>161</v>
      </c>
      <c r="O363" s="24"/>
      <c r="P363" s="24"/>
      <c r="Q363" s="161">
        <v>0</v>
      </c>
      <c r="R363" s="161">
        <f>$Q$363*$H$363</f>
        <v>0</v>
      </c>
      <c r="S363" s="161">
        <v>0</v>
      </c>
      <c r="T363" s="162">
        <f>$S$363*$H$363</f>
        <v>0</v>
      </c>
      <c r="AR363" s="97" t="s">
        <v>270</v>
      </c>
      <c r="AT363" s="97" t="s">
        <v>380</v>
      </c>
      <c r="AU363" s="97" t="s">
        <v>194</v>
      </c>
      <c r="AY363" s="6" t="s">
        <v>264</v>
      </c>
      <c r="BE363" s="163">
        <f>IF($N$363="základní",$J$363,0)</f>
        <v>0</v>
      </c>
      <c r="BF363" s="163">
        <f>IF($N$363="snížená",$J$363,0)</f>
        <v>0</v>
      </c>
      <c r="BG363" s="163">
        <f>IF($N$363="zákl. přenesená",$J$363,0)</f>
        <v>0</v>
      </c>
      <c r="BH363" s="163">
        <f>IF($N$363="sníž. přenesená",$J$363,0)</f>
        <v>0</v>
      </c>
      <c r="BI363" s="163">
        <f>IF($N$363="nulová",$J$363,0)</f>
        <v>0</v>
      </c>
      <c r="BJ363" s="97" t="s">
        <v>139</v>
      </c>
      <c r="BK363" s="163">
        <f>ROUND($I$363*$H$363,2)</f>
        <v>0</v>
      </c>
      <c r="BL363" s="97" t="s">
        <v>270</v>
      </c>
      <c r="BM363" s="97" t="s">
        <v>600</v>
      </c>
    </row>
    <row r="364" spans="2:47" s="6" customFormat="1" ht="16.5" customHeight="1">
      <c r="B364" s="23"/>
      <c r="C364" s="24"/>
      <c r="D364" s="164" t="s">
        <v>272</v>
      </c>
      <c r="E364" s="24"/>
      <c r="F364" s="165" t="s">
        <v>274</v>
      </c>
      <c r="G364" s="24"/>
      <c r="H364" s="24"/>
      <c r="J364" s="24"/>
      <c r="K364" s="24"/>
      <c r="L364" s="43"/>
      <c r="M364" s="56"/>
      <c r="N364" s="24"/>
      <c r="O364" s="24"/>
      <c r="P364" s="24"/>
      <c r="Q364" s="24"/>
      <c r="R364" s="24"/>
      <c r="S364" s="24"/>
      <c r="T364" s="57"/>
      <c r="AT364" s="6" t="s">
        <v>272</v>
      </c>
      <c r="AU364" s="6" t="s">
        <v>194</v>
      </c>
    </row>
    <row r="365" spans="2:65" s="6" customFormat="1" ht="15.75" customHeight="1">
      <c r="B365" s="23"/>
      <c r="C365" s="166" t="s">
        <v>601</v>
      </c>
      <c r="D365" s="166" t="s">
        <v>380</v>
      </c>
      <c r="E365" s="167" t="s">
        <v>602</v>
      </c>
      <c r="F365" s="168" t="s">
        <v>603</v>
      </c>
      <c r="G365" s="169" t="s">
        <v>389</v>
      </c>
      <c r="H365" s="170">
        <v>20</v>
      </c>
      <c r="I365" s="171"/>
      <c r="J365" s="172">
        <f>ROUND($I$365*$H$365,2)</f>
        <v>0</v>
      </c>
      <c r="K365" s="168"/>
      <c r="L365" s="43"/>
      <c r="M365" s="173"/>
      <c r="N365" s="174" t="s">
        <v>161</v>
      </c>
      <c r="O365" s="24"/>
      <c r="P365" s="24"/>
      <c r="Q365" s="161">
        <v>0</v>
      </c>
      <c r="R365" s="161">
        <f>$Q$365*$H$365</f>
        <v>0</v>
      </c>
      <c r="S365" s="161">
        <v>0</v>
      </c>
      <c r="T365" s="162">
        <f>$S$365*$H$365</f>
        <v>0</v>
      </c>
      <c r="AR365" s="97" t="s">
        <v>270</v>
      </c>
      <c r="AT365" s="97" t="s">
        <v>380</v>
      </c>
      <c r="AU365" s="97" t="s">
        <v>194</v>
      </c>
      <c r="AY365" s="6" t="s">
        <v>264</v>
      </c>
      <c r="BE365" s="163">
        <f>IF($N$365="základní",$J$365,0)</f>
        <v>0</v>
      </c>
      <c r="BF365" s="163">
        <f>IF($N$365="snížená",$J$365,0)</f>
        <v>0</v>
      </c>
      <c r="BG365" s="163">
        <f>IF($N$365="zákl. přenesená",$J$365,0)</f>
        <v>0</v>
      </c>
      <c r="BH365" s="163">
        <f>IF($N$365="sníž. přenesená",$J$365,0)</f>
        <v>0</v>
      </c>
      <c r="BI365" s="163">
        <f>IF($N$365="nulová",$J$365,0)</f>
        <v>0</v>
      </c>
      <c r="BJ365" s="97" t="s">
        <v>139</v>
      </c>
      <c r="BK365" s="163">
        <f>ROUND($I$365*$H$365,2)</f>
        <v>0</v>
      </c>
      <c r="BL365" s="97" t="s">
        <v>270</v>
      </c>
      <c r="BM365" s="97" t="s">
        <v>601</v>
      </c>
    </row>
    <row r="366" spans="2:47" s="6" customFormat="1" ht="16.5" customHeight="1">
      <c r="B366" s="23"/>
      <c r="C366" s="24"/>
      <c r="D366" s="164" t="s">
        <v>272</v>
      </c>
      <c r="E366" s="24"/>
      <c r="F366" s="165" t="s">
        <v>603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272</v>
      </c>
      <c r="AU366" s="6" t="s">
        <v>194</v>
      </c>
    </row>
    <row r="367" spans="2:63" s="140" customFormat="1" ht="37.5" customHeight="1">
      <c r="B367" s="141"/>
      <c r="C367" s="142"/>
      <c r="D367" s="142" t="s">
        <v>189</v>
      </c>
      <c r="E367" s="143" t="s">
        <v>604</v>
      </c>
      <c r="F367" s="143" t="s">
        <v>605</v>
      </c>
      <c r="G367" s="142"/>
      <c r="H367" s="142"/>
      <c r="J367" s="144">
        <f>$BK$367</f>
        <v>0</v>
      </c>
      <c r="K367" s="142"/>
      <c r="L367" s="145"/>
      <c r="M367" s="146"/>
      <c r="N367" s="142"/>
      <c r="O367" s="142"/>
      <c r="P367" s="147">
        <f>SUM($P$368:$P$391)</f>
        <v>0</v>
      </c>
      <c r="Q367" s="142"/>
      <c r="R367" s="147">
        <f>SUM($R$368:$R$391)</f>
        <v>0</v>
      </c>
      <c r="S367" s="142"/>
      <c r="T367" s="148">
        <f>SUM($T$368:$T$391)</f>
        <v>0</v>
      </c>
      <c r="AR367" s="149" t="s">
        <v>263</v>
      </c>
      <c r="AT367" s="149" t="s">
        <v>189</v>
      </c>
      <c r="AU367" s="149" t="s">
        <v>190</v>
      </c>
      <c r="AY367" s="149" t="s">
        <v>264</v>
      </c>
      <c r="BK367" s="150">
        <f>SUM($BK$368:$BK$391)</f>
        <v>0</v>
      </c>
    </row>
    <row r="368" spans="2:65" s="6" customFormat="1" ht="27" customHeight="1">
      <c r="B368" s="23"/>
      <c r="C368" s="151" t="s">
        <v>606</v>
      </c>
      <c r="D368" s="151" t="s">
        <v>265</v>
      </c>
      <c r="E368" s="152" t="s">
        <v>607</v>
      </c>
      <c r="F368" s="153" t="s">
        <v>608</v>
      </c>
      <c r="G368" s="154" t="s">
        <v>268</v>
      </c>
      <c r="H368" s="155">
        <v>1</v>
      </c>
      <c r="I368" s="156"/>
      <c r="J368" s="157">
        <f>ROUND($I$368*$H$368,2)</f>
        <v>0</v>
      </c>
      <c r="K368" s="153"/>
      <c r="L368" s="158"/>
      <c r="M368" s="159"/>
      <c r="N368" s="160" t="s">
        <v>161</v>
      </c>
      <c r="O368" s="24"/>
      <c r="P368" s="24"/>
      <c r="Q368" s="161">
        <v>0</v>
      </c>
      <c r="R368" s="161">
        <f>$Q$368*$H$368</f>
        <v>0</v>
      </c>
      <c r="S368" s="161">
        <v>0</v>
      </c>
      <c r="T368" s="162">
        <f>$S$368*$H$368</f>
        <v>0</v>
      </c>
      <c r="AR368" s="97" t="s">
        <v>269</v>
      </c>
      <c r="AT368" s="97" t="s">
        <v>265</v>
      </c>
      <c r="AU368" s="97" t="s">
        <v>139</v>
      </c>
      <c r="AY368" s="6" t="s">
        <v>264</v>
      </c>
      <c r="BE368" s="163">
        <f>IF($N$368="základní",$J$368,0)</f>
        <v>0</v>
      </c>
      <c r="BF368" s="163">
        <f>IF($N$368="snížená",$J$368,0)</f>
        <v>0</v>
      </c>
      <c r="BG368" s="163">
        <f>IF($N$368="zákl. přenesená",$J$368,0)</f>
        <v>0</v>
      </c>
      <c r="BH368" s="163">
        <f>IF($N$368="sníž. přenesená",$J$368,0)</f>
        <v>0</v>
      </c>
      <c r="BI368" s="163">
        <f>IF($N$368="nulová",$J$368,0)</f>
        <v>0</v>
      </c>
      <c r="BJ368" s="97" t="s">
        <v>139</v>
      </c>
      <c r="BK368" s="163">
        <f>ROUND($I$368*$H$368,2)</f>
        <v>0</v>
      </c>
      <c r="BL368" s="97" t="s">
        <v>270</v>
      </c>
      <c r="BM368" s="97" t="s">
        <v>609</v>
      </c>
    </row>
    <row r="369" spans="2:47" s="6" customFormat="1" ht="27" customHeight="1">
      <c r="B369" s="23"/>
      <c r="C369" s="24"/>
      <c r="D369" s="164" t="s">
        <v>272</v>
      </c>
      <c r="E369" s="24"/>
      <c r="F369" s="165" t="s">
        <v>608</v>
      </c>
      <c r="G369" s="24"/>
      <c r="H369" s="24"/>
      <c r="J369" s="24"/>
      <c r="K369" s="24"/>
      <c r="L369" s="43"/>
      <c r="M369" s="56"/>
      <c r="N369" s="24"/>
      <c r="O369" s="24"/>
      <c r="P369" s="24"/>
      <c r="Q369" s="24"/>
      <c r="R369" s="24"/>
      <c r="S369" s="24"/>
      <c r="T369" s="57"/>
      <c r="AT369" s="6" t="s">
        <v>272</v>
      </c>
      <c r="AU369" s="6" t="s">
        <v>139</v>
      </c>
    </row>
    <row r="370" spans="2:65" s="6" customFormat="1" ht="39" customHeight="1">
      <c r="B370" s="23"/>
      <c r="C370" s="151" t="s">
        <v>610</v>
      </c>
      <c r="D370" s="151" t="s">
        <v>265</v>
      </c>
      <c r="E370" s="152" t="s">
        <v>611</v>
      </c>
      <c r="F370" s="153" t="s">
        <v>612</v>
      </c>
      <c r="G370" s="154" t="s">
        <v>268</v>
      </c>
      <c r="H370" s="155">
        <v>1</v>
      </c>
      <c r="I370" s="156"/>
      <c r="J370" s="157">
        <f>ROUND($I$370*$H$370,2)</f>
        <v>0</v>
      </c>
      <c r="K370" s="153"/>
      <c r="L370" s="158"/>
      <c r="M370" s="159"/>
      <c r="N370" s="160" t="s">
        <v>161</v>
      </c>
      <c r="O370" s="24"/>
      <c r="P370" s="24"/>
      <c r="Q370" s="161">
        <v>0</v>
      </c>
      <c r="R370" s="161">
        <f>$Q$370*$H$370</f>
        <v>0</v>
      </c>
      <c r="S370" s="161">
        <v>0</v>
      </c>
      <c r="T370" s="162">
        <f>$S$370*$H$370</f>
        <v>0</v>
      </c>
      <c r="AR370" s="97" t="s">
        <v>269</v>
      </c>
      <c r="AT370" s="97" t="s">
        <v>265</v>
      </c>
      <c r="AU370" s="97" t="s">
        <v>139</v>
      </c>
      <c r="AY370" s="6" t="s">
        <v>264</v>
      </c>
      <c r="BE370" s="163">
        <f>IF($N$370="základní",$J$370,0)</f>
        <v>0</v>
      </c>
      <c r="BF370" s="163">
        <f>IF($N$370="snížená",$J$370,0)</f>
        <v>0</v>
      </c>
      <c r="BG370" s="163">
        <f>IF($N$370="zákl. přenesená",$J$370,0)</f>
        <v>0</v>
      </c>
      <c r="BH370" s="163">
        <f>IF($N$370="sníž. přenesená",$J$370,0)</f>
        <v>0</v>
      </c>
      <c r="BI370" s="163">
        <f>IF($N$370="nulová",$J$370,0)</f>
        <v>0</v>
      </c>
      <c r="BJ370" s="97" t="s">
        <v>139</v>
      </c>
      <c r="BK370" s="163">
        <f>ROUND($I$370*$H$370,2)</f>
        <v>0</v>
      </c>
      <c r="BL370" s="97" t="s">
        <v>270</v>
      </c>
      <c r="BM370" s="97" t="s">
        <v>613</v>
      </c>
    </row>
    <row r="371" spans="2:47" s="6" customFormat="1" ht="38.25" customHeight="1">
      <c r="B371" s="23"/>
      <c r="C371" s="24"/>
      <c r="D371" s="164" t="s">
        <v>272</v>
      </c>
      <c r="E371" s="24"/>
      <c r="F371" s="165" t="s">
        <v>614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272</v>
      </c>
      <c r="AU371" s="6" t="s">
        <v>139</v>
      </c>
    </row>
    <row r="372" spans="2:65" s="6" customFormat="1" ht="15.75" customHeight="1">
      <c r="B372" s="23"/>
      <c r="C372" s="151" t="s">
        <v>615</v>
      </c>
      <c r="D372" s="151" t="s">
        <v>265</v>
      </c>
      <c r="E372" s="152" t="s">
        <v>616</v>
      </c>
      <c r="F372" s="153" t="s">
        <v>617</v>
      </c>
      <c r="G372" s="154" t="s">
        <v>268</v>
      </c>
      <c r="H372" s="155">
        <v>1</v>
      </c>
      <c r="I372" s="156"/>
      <c r="J372" s="157">
        <f>ROUND($I$372*$H$372,2)</f>
        <v>0</v>
      </c>
      <c r="K372" s="153"/>
      <c r="L372" s="158"/>
      <c r="M372" s="159"/>
      <c r="N372" s="160" t="s">
        <v>161</v>
      </c>
      <c r="O372" s="24"/>
      <c r="P372" s="24"/>
      <c r="Q372" s="161">
        <v>0</v>
      </c>
      <c r="R372" s="161">
        <f>$Q$372*$H$372</f>
        <v>0</v>
      </c>
      <c r="S372" s="161">
        <v>0</v>
      </c>
      <c r="T372" s="162">
        <f>$S$372*$H$372</f>
        <v>0</v>
      </c>
      <c r="AR372" s="97" t="s">
        <v>269</v>
      </c>
      <c r="AT372" s="97" t="s">
        <v>265</v>
      </c>
      <c r="AU372" s="97" t="s">
        <v>139</v>
      </c>
      <c r="AY372" s="6" t="s">
        <v>264</v>
      </c>
      <c r="BE372" s="163">
        <f>IF($N$372="základní",$J$372,0)</f>
        <v>0</v>
      </c>
      <c r="BF372" s="163">
        <f>IF($N$372="snížená",$J$372,0)</f>
        <v>0</v>
      </c>
      <c r="BG372" s="163">
        <f>IF($N$372="zákl. přenesená",$J$372,0)</f>
        <v>0</v>
      </c>
      <c r="BH372" s="163">
        <f>IF($N$372="sníž. přenesená",$J$372,0)</f>
        <v>0</v>
      </c>
      <c r="BI372" s="163">
        <f>IF($N$372="nulová",$J$372,0)</f>
        <v>0</v>
      </c>
      <c r="BJ372" s="97" t="s">
        <v>139</v>
      </c>
      <c r="BK372" s="163">
        <f>ROUND($I$372*$H$372,2)</f>
        <v>0</v>
      </c>
      <c r="BL372" s="97" t="s">
        <v>270</v>
      </c>
      <c r="BM372" s="97" t="s">
        <v>618</v>
      </c>
    </row>
    <row r="373" spans="2:47" s="6" customFormat="1" ht="16.5" customHeight="1">
      <c r="B373" s="23"/>
      <c r="C373" s="24"/>
      <c r="D373" s="164" t="s">
        <v>272</v>
      </c>
      <c r="E373" s="24"/>
      <c r="F373" s="165" t="s">
        <v>617</v>
      </c>
      <c r="G373" s="24"/>
      <c r="H373" s="24"/>
      <c r="J373" s="24"/>
      <c r="K373" s="24"/>
      <c r="L373" s="43"/>
      <c r="M373" s="56"/>
      <c r="N373" s="24"/>
      <c r="O373" s="24"/>
      <c r="P373" s="24"/>
      <c r="Q373" s="24"/>
      <c r="R373" s="24"/>
      <c r="S373" s="24"/>
      <c r="T373" s="57"/>
      <c r="AT373" s="6" t="s">
        <v>272</v>
      </c>
      <c r="AU373" s="6" t="s">
        <v>139</v>
      </c>
    </row>
    <row r="374" spans="2:65" s="6" customFormat="1" ht="27" customHeight="1">
      <c r="B374" s="23"/>
      <c r="C374" s="151" t="s">
        <v>619</v>
      </c>
      <c r="D374" s="151" t="s">
        <v>265</v>
      </c>
      <c r="E374" s="152" t="s">
        <v>620</v>
      </c>
      <c r="F374" s="153" t="s">
        <v>621</v>
      </c>
      <c r="G374" s="154" t="s">
        <v>268</v>
      </c>
      <c r="H374" s="155">
        <v>1</v>
      </c>
      <c r="I374" s="156"/>
      <c r="J374" s="157">
        <f>ROUND($I$374*$H$374,2)</f>
        <v>0</v>
      </c>
      <c r="K374" s="153"/>
      <c r="L374" s="158"/>
      <c r="M374" s="159"/>
      <c r="N374" s="160" t="s">
        <v>161</v>
      </c>
      <c r="O374" s="24"/>
      <c r="P374" s="24"/>
      <c r="Q374" s="161">
        <v>0</v>
      </c>
      <c r="R374" s="161">
        <f>$Q$374*$H$374</f>
        <v>0</v>
      </c>
      <c r="S374" s="161">
        <v>0</v>
      </c>
      <c r="T374" s="162">
        <f>$S$374*$H$374</f>
        <v>0</v>
      </c>
      <c r="AR374" s="97" t="s">
        <v>269</v>
      </c>
      <c r="AT374" s="97" t="s">
        <v>265</v>
      </c>
      <c r="AU374" s="97" t="s">
        <v>139</v>
      </c>
      <c r="AY374" s="6" t="s">
        <v>264</v>
      </c>
      <c r="BE374" s="163">
        <f>IF($N$374="základní",$J$374,0)</f>
        <v>0</v>
      </c>
      <c r="BF374" s="163">
        <f>IF($N$374="snížená",$J$374,0)</f>
        <v>0</v>
      </c>
      <c r="BG374" s="163">
        <f>IF($N$374="zákl. přenesená",$J$374,0)</f>
        <v>0</v>
      </c>
      <c r="BH374" s="163">
        <f>IF($N$374="sníž. přenesená",$J$374,0)</f>
        <v>0</v>
      </c>
      <c r="BI374" s="163">
        <f>IF($N$374="nulová",$J$374,0)</f>
        <v>0</v>
      </c>
      <c r="BJ374" s="97" t="s">
        <v>139</v>
      </c>
      <c r="BK374" s="163">
        <f>ROUND($I$374*$H$374,2)</f>
        <v>0</v>
      </c>
      <c r="BL374" s="97" t="s">
        <v>270</v>
      </c>
      <c r="BM374" s="97" t="s">
        <v>622</v>
      </c>
    </row>
    <row r="375" spans="2:47" s="6" customFormat="1" ht="27" customHeight="1">
      <c r="B375" s="23"/>
      <c r="C375" s="24"/>
      <c r="D375" s="164" t="s">
        <v>272</v>
      </c>
      <c r="E375" s="24"/>
      <c r="F375" s="165" t="s">
        <v>621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272</v>
      </c>
      <c r="AU375" s="6" t="s">
        <v>139</v>
      </c>
    </row>
    <row r="376" spans="2:65" s="6" customFormat="1" ht="15.75" customHeight="1">
      <c r="B376" s="23"/>
      <c r="C376" s="151" t="s">
        <v>623</v>
      </c>
      <c r="D376" s="151" t="s">
        <v>265</v>
      </c>
      <c r="E376" s="152" t="s">
        <v>624</v>
      </c>
      <c r="F376" s="153" t="s">
        <v>625</v>
      </c>
      <c r="G376" s="154" t="s">
        <v>268</v>
      </c>
      <c r="H376" s="155">
        <v>1</v>
      </c>
      <c r="I376" s="156"/>
      <c r="J376" s="157">
        <f>ROUND($I$376*$H$376,2)</f>
        <v>0</v>
      </c>
      <c r="K376" s="153"/>
      <c r="L376" s="158"/>
      <c r="M376" s="159"/>
      <c r="N376" s="160" t="s">
        <v>161</v>
      </c>
      <c r="O376" s="24"/>
      <c r="P376" s="24"/>
      <c r="Q376" s="161">
        <v>0</v>
      </c>
      <c r="R376" s="161">
        <f>$Q$376*$H$376</f>
        <v>0</v>
      </c>
      <c r="S376" s="161">
        <v>0</v>
      </c>
      <c r="T376" s="162">
        <f>$S$376*$H$376</f>
        <v>0</v>
      </c>
      <c r="AR376" s="97" t="s">
        <v>269</v>
      </c>
      <c r="AT376" s="97" t="s">
        <v>265</v>
      </c>
      <c r="AU376" s="97" t="s">
        <v>139</v>
      </c>
      <c r="AY376" s="6" t="s">
        <v>264</v>
      </c>
      <c r="BE376" s="163">
        <f>IF($N$376="základní",$J$376,0)</f>
        <v>0</v>
      </c>
      <c r="BF376" s="163">
        <f>IF($N$376="snížená",$J$376,0)</f>
        <v>0</v>
      </c>
      <c r="BG376" s="163">
        <f>IF($N$376="zákl. přenesená",$J$376,0)</f>
        <v>0</v>
      </c>
      <c r="BH376" s="163">
        <f>IF($N$376="sníž. přenesená",$J$376,0)</f>
        <v>0</v>
      </c>
      <c r="BI376" s="163">
        <f>IF($N$376="nulová",$J$376,0)</f>
        <v>0</v>
      </c>
      <c r="BJ376" s="97" t="s">
        <v>139</v>
      </c>
      <c r="BK376" s="163">
        <f>ROUND($I$376*$H$376,2)</f>
        <v>0</v>
      </c>
      <c r="BL376" s="97" t="s">
        <v>270</v>
      </c>
      <c r="BM376" s="97" t="s">
        <v>626</v>
      </c>
    </row>
    <row r="377" spans="2:47" s="6" customFormat="1" ht="16.5" customHeight="1">
      <c r="B377" s="23"/>
      <c r="C377" s="24"/>
      <c r="D377" s="164" t="s">
        <v>272</v>
      </c>
      <c r="E377" s="24"/>
      <c r="F377" s="165" t="s">
        <v>625</v>
      </c>
      <c r="G377" s="24"/>
      <c r="H377" s="24"/>
      <c r="J377" s="24"/>
      <c r="K377" s="24"/>
      <c r="L377" s="43"/>
      <c r="M377" s="56"/>
      <c r="N377" s="24"/>
      <c r="O377" s="24"/>
      <c r="P377" s="24"/>
      <c r="Q377" s="24"/>
      <c r="R377" s="24"/>
      <c r="S377" s="24"/>
      <c r="T377" s="57"/>
      <c r="AT377" s="6" t="s">
        <v>272</v>
      </c>
      <c r="AU377" s="6" t="s">
        <v>139</v>
      </c>
    </row>
    <row r="378" spans="2:65" s="6" customFormat="1" ht="27" customHeight="1">
      <c r="B378" s="23"/>
      <c r="C378" s="151" t="s">
        <v>627</v>
      </c>
      <c r="D378" s="151" t="s">
        <v>265</v>
      </c>
      <c r="E378" s="152" t="s">
        <v>628</v>
      </c>
      <c r="F378" s="153" t="s">
        <v>629</v>
      </c>
      <c r="G378" s="154" t="s">
        <v>268</v>
      </c>
      <c r="H378" s="155">
        <v>1</v>
      </c>
      <c r="I378" s="156"/>
      <c r="J378" s="157">
        <f>ROUND($I$378*$H$378,2)</f>
        <v>0</v>
      </c>
      <c r="K378" s="153"/>
      <c r="L378" s="158"/>
      <c r="M378" s="159"/>
      <c r="N378" s="160" t="s">
        <v>161</v>
      </c>
      <c r="O378" s="24"/>
      <c r="P378" s="24"/>
      <c r="Q378" s="161">
        <v>0</v>
      </c>
      <c r="R378" s="161">
        <f>$Q$378*$H$378</f>
        <v>0</v>
      </c>
      <c r="S378" s="161">
        <v>0</v>
      </c>
      <c r="T378" s="162">
        <f>$S$378*$H$378</f>
        <v>0</v>
      </c>
      <c r="AR378" s="97" t="s">
        <v>269</v>
      </c>
      <c r="AT378" s="97" t="s">
        <v>265</v>
      </c>
      <c r="AU378" s="97" t="s">
        <v>139</v>
      </c>
      <c r="AY378" s="6" t="s">
        <v>264</v>
      </c>
      <c r="BE378" s="163">
        <f>IF($N$378="základní",$J$378,0)</f>
        <v>0</v>
      </c>
      <c r="BF378" s="163">
        <f>IF($N$378="snížená",$J$378,0)</f>
        <v>0</v>
      </c>
      <c r="BG378" s="163">
        <f>IF($N$378="zákl. přenesená",$J$378,0)</f>
        <v>0</v>
      </c>
      <c r="BH378" s="163">
        <f>IF($N$378="sníž. přenesená",$J$378,0)</f>
        <v>0</v>
      </c>
      <c r="BI378" s="163">
        <f>IF($N$378="nulová",$J$378,0)</f>
        <v>0</v>
      </c>
      <c r="BJ378" s="97" t="s">
        <v>139</v>
      </c>
      <c r="BK378" s="163">
        <f>ROUND($I$378*$H$378,2)</f>
        <v>0</v>
      </c>
      <c r="BL378" s="97" t="s">
        <v>270</v>
      </c>
      <c r="BM378" s="97" t="s">
        <v>630</v>
      </c>
    </row>
    <row r="379" spans="2:47" s="6" customFormat="1" ht="16.5" customHeight="1">
      <c r="B379" s="23"/>
      <c r="C379" s="24"/>
      <c r="D379" s="164" t="s">
        <v>272</v>
      </c>
      <c r="E379" s="24"/>
      <c r="F379" s="165" t="s">
        <v>629</v>
      </c>
      <c r="G379" s="24"/>
      <c r="H379" s="24"/>
      <c r="J379" s="24"/>
      <c r="K379" s="24"/>
      <c r="L379" s="43"/>
      <c r="M379" s="56"/>
      <c r="N379" s="24"/>
      <c r="O379" s="24"/>
      <c r="P379" s="24"/>
      <c r="Q379" s="24"/>
      <c r="R379" s="24"/>
      <c r="S379" s="24"/>
      <c r="T379" s="57"/>
      <c r="AT379" s="6" t="s">
        <v>272</v>
      </c>
      <c r="AU379" s="6" t="s">
        <v>139</v>
      </c>
    </row>
    <row r="380" spans="2:65" s="6" customFormat="1" ht="15.75" customHeight="1">
      <c r="B380" s="23"/>
      <c r="C380" s="151" t="s">
        <v>631</v>
      </c>
      <c r="D380" s="151" t="s">
        <v>265</v>
      </c>
      <c r="E380" s="152" t="s">
        <v>632</v>
      </c>
      <c r="F380" s="153" t="s">
        <v>633</v>
      </c>
      <c r="G380" s="154" t="s">
        <v>268</v>
      </c>
      <c r="H380" s="155">
        <v>1</v>
      </c>
      <c r="I380" s="156"/>
      <c r="J380" s="157">
        <f>ROUND($I$380*$H$380,2)</f>
        <v>0</v>
      </c>
      <c r="K380" s="153"/>
      <c r="L380" s="158"/>
      <c r="M380" s="159"/>
      <c r="N380" s="160" t="s">
        <v>161</v>
      </c>
      <c r="O380" s="24"/>
      <c r="P380" s="24"/>
      <c r="Q380" s="161">
        <v>0</v>
      </c>
      <c r="R380" s="161">
        <f>$Q$380*$H$380</f>
        <v>0</v>
      </c>
      <c r="S380" s="161">
        <v>0</v>
      </c>
      <c r="T380" s="162">
        <f>$S$380*$H$380</f>
        <v>0</v>
      </c>
      <c r="AR380" s="97" t="s">
        <v>269</v>
      </c>
      <c r="AT380" s="97" t="s">
        <v>265</v>
      </c>
      <c r="AU380" s="97" t="s">
        <v>139</v>
      </c>
      <c r="AY380" s="6" t="s">
        <v>264</v>
      </c>
      <c r="BE380" s="163">
        <f>IF($N$380="základní",$J$380,0)</f>
        <v>0</v>
      </c>
      <c r="BF380" s="163">
        <f>IF($N$380="snížená",$J$380,0)</f>
        <v>0</v>
      </c>
      <c r="BG380" s="163">
        <f>IF($N$380="zákl. přenesená",$J$380,0)</f>
        <v>0</v>
      </c>
      <c r="BH380" s="163">
        <f>IF($N$380="sníž. přenesená",$J$380,0)</f>
        <v>0</v>
      </c>
      <c r="BI380" s="163">
        <f>IF($N$380="nulová",$J$380,0)</f>
        <v>0</v>
      </c>
      <c r="BJ380" s="97" t="s">
        <v>139</v>
      </c>
      <c r="BK380" s="163">
        <f>ROUND($I$380*$H$380,2)</f>
        <v>0</v>
      </c>
      <c r="BL380" s="97" t="s">
        <v>270</v>
      </c>
      <c r="BM380" s="97" t="s">
        <v>634</v>
      </c>
    </row>
    <row r="381" spans="2:47" s="6" customFormat="1" ht="16.5" customHeight="1">
      <c r="B381" s="23"/>
      <c r="C381" s="24"/>
      <c r="D381" s="164" t="s">
        <v>272</v>
      </c>
      <c r="E381" s="24"/>
      <c r="F381" s="165" t="s">
        <v>633</v>
      </c>
      <c r="G381" s="24"/>
      <c r="H381" s="24"/>
      <c r="J381" s="24"/>
      <c r="K381" s="24"/>
      <c r="L381" s="43"/>
      <c r="M381" s="56"/>
      <c r="N381" s="24"/>
      <c r="O381" s="24"/>
      <c r="P381" s="24"/>
      <c r="Q381" s="24"/>
      <c r="R381" s="24"/>
      <c r="S381" s="24"/>
      <c r="T381" s="57"/>
      <c r="AT381" s="6" t="s">
        <v>272</v>
      </c>
      <c r="AU381" s="6" t="s">
        <v>139</v>
      </c>
    </row>
    <row r="382" spans="2:65" s="6" customFormat="1" ht="27" customHeight="1">
      <c r="B382" s="23"/>
      <c r="C382" s="151" t="s">
        <v>635</v>
      </c>
      <c r="D382" s="151" t="s">
        <v>265</v>
      </c>
      <c r="E382" s="152" t="s">
        <v>636</v>
      </c>
      <c r="F382" s="153" t="s">
        <v>637</v>
      </c>
      <c r="G382" s="154" t="s">
        <v>268</v>
      </c>
      <c r="H382" s="155">
        <v>1</v>
      </c>
      <c r="I382" s="156"/>
      <c r="J382" s="157">
        <f>ROUND($I$382*$H$382,2)</f>
        <v>0</v>
      </c>
      <c r="K382" s="153"/>
      <c r="L382" s="158"/>
      <c r="M382" s="159"/>
      <c r="N382" s="160" t="s">
        <v>161</v>
      </c>
      <c r="O382" s="24"/>
      <c r="P382" s="24"/>
      <c r="Q382" s="161">
        <v>0</v>
      </c>
      <c r="R382" s="161">
        <f>$Q$382*$H$382</f>
        <v>0</v>
      </c>
      <c r="S382" s="161">
        <v>0</v>
      </c>
      <c r="T382" s="162">
        <f>$S$382*$H$382</f>
        <v>0</v>
      </c>
      <c r="AR382" s="97" t="s">
        <v>269</v>
      </c>
      <c r="AT382" s="97" t="s">
        <v>265</v>
      </c>
      <c r="AU382" s="97" t="s">
        <v>139</v>
      </c>
      <c r="AY382" s="6" t="s">
        <v>264</v>
      </c>
      <c r="BE382" s="163">
        <f>IF($N$382="základní",$J$382,0)</f>
        <v>0</v>
      </c>
      <c r="BF382" s="163">
        <f>IF($N$382="snížená",$J$382,0)</f>
        <v>0</v>
      </c>
      <c r="BG382" s="163">
        <f>IF($N$382="zákl. přenesená",$J$382,0)</f>
        <v>0</v>
      </c>
      <c r="BH382" s="163">
        <f>IF($N$382="sníž. přenesená",$J$382,0)</f>
        <v>0</v>
      </c>
      <c r="BI382" s="163">
        <f>IF($N$382="nulová",$J$382,0)</f>
        <v>0</v>
      </c>
      <c r="BJ382" s="97" t="s">
        <v>139</v>
      </c>
      <c r="BK382" s="163">
        <f>ROUND($I$382*$H$382,2)</f>
        <v>0</v>
      </c>
      <c r="BL382" s="97" t="s">
        <v>270</v>
      </c>
      <c r="BM382" s="97" t="s">
        <v>638</v>
      </c>
    </row>
    <row r="383" spans="2:47" s="6" customFormat="1" ht="16.5" customHeight="1">
      <c r="B383" s="23"/>
      <c r="C383" s="24"/>
      <c r="D383" s="164" t="s">
        <v>272</v>
      </c>
      <c r="E383" s="24"/>
      <c r="F383" s="165" t="s">
        <v>637</v>
      </c>
      <c r="G383" s="24"/>
      <c r="H383" s="24"/>
      <c r="J383" s="24"/>
      <c r="K383" s="24"/>
      <c r="L383" s="43"/>
      <c r="M383" s="56"/>
      <c r="N383" s="24"/>
      <c r="O383" s="24"/>
      <c r="P383" s="24"/>
      <c r="Q383" s="24"/>
      <c r="R383" s="24"/>
      <c r="S383" s="24"/>
      <c r="T383" s="57"/>
      <c r="AT383" s="6" t="s">
        <v>272</v>
      </c>
      <c r="AU383" s="6" t="s">
        <v>139</v>
      </c>
    </row>
    <row r="384" spans="2:65" s="6" customFormat="1" ht="15.75" customHeight="1">
      <c r="B384" s="23"/>
      <c r="C384" s="151" t="s">
        <v>639</v>
      </c>
      <c r="D384" s="151" t="s">
        <v>265</v>
      </c>
      <c r="E384" s="152" t="s">
        <v>640</v>
      </c>
      <c r="F384" s="153" t="s">
        <v>641</v>
      </c>
      <c r="G384" s="154" t="s">
        <v>268</v>
      </c>
      <c r="H384" s="155">
        <v>160</v>
      </c>
      <c r="I384" s="156"/>
      <c r="J384" s="157">
        <f>ROUND($I$384*$H$384,2)</f>
        <v>0</v>
      </c>
      <c r="K384" s="153"/>
      <c r="L384" s="158"/>
      <c r="M384" s="159"/>
      <c r="N384" s="160" t="s">
        <v>161</v>
      </c>
      <c r="O384" s="24"/>
      <c r="P384" s="24"/>
      <c r="Q384" s="161">
        <v>0</v>
      </c>
      <c r="R384" s="161">
        <f>$Q$384*$H$384</f>
        <v>0</v>
      </c>
      <c r="S384" s="161">
        <v>0</v>
      </c>
      <c r="T384" s="162">
        <f>$S$384*$H$384</f>
        <v>0</v>
      </c>
      <c r="AR384" s="97" t="s">
        <v>269</v>
      </c>
      <c r="AT384" s="97" t="s">
        <v>265</v>
      </c>
      <c r="AU384" s="97" t="s">
        <v>139</v>
      </c>
      <c r="AY384" s="6" t="s">
        <v>264</v>
      </c>
      <c r="BE384" s="163">
        <f>IF($N$384="základní",$J$384,0)</f>
        <v>0</v>
      </c>
      <c r="BF384" s="163">
        <f>IF($N$384="snížená",$J$384,0)</f>
        <v>0</v>
      </c>
      <c r="BG384" s="163">
        <f>IF($N$384="zákl. přenesená",$J$384,0)</f>
        <v>0</v>
      </c>
      <c r="BH384" s="163">
        <f>IF($N$384="sníž. přenesená",$J$384,0)</f>
        <v>0</v>
      </c>
      <c r="BI384" s="163">
        <f>IF($N$384="nulová",$J$384,0)</f>
        <v>0</v>
      </c>
      <c r="BJ384" s="97" t="s">
        <v>139</v>
      </c>
      <c r="BK384" s="163">
        <f>ROUND($I$384*$H$384,2)</f>
        <v>0</v>
      </c>
      <c r="BL384" s="97" t="s">
        <v>270</v>
      </c>
      <c r="BM384" s="97" t="s">
        <v>642</v>
      </c>
    </row>
    <row r="385" spans="2:47" s="6" customFormat="1" ht="16.5" customHeight="1">
      <c r="B385" s="23"/>
      <c r="C385" s="24"/>
      <c r="D385" s="164" t="s">
        <v>272</v>
      </c>
      <c r="E385" s="24"/>
      <c r="F385" s="165" t="s">
        <v>641</v>
      </c>
      <c r="G385" s="24"/>
      <c r="H385" s="24"/>
      <c r="J385" s="24"/>
      <c r="K385" s="24"/>
      <c r="L385" s="43"/>
      <c r="M385" s="56"/>
      <c r="N385" s="24"/>
      <c r="O385" s="24"/>
      <c r="P385" s="24"/>
      <c r="Q385" s="24"/>
      <c r="R385" s="24"/>
      <c r="S385" s="24"/>
      <c r="T385" s="57"/>
      <c r="AT385" s="6" t="s">
        <v>272</v>
      </c>
      <c r="AU385" s="6" t="s">
        <v>139</v>
      </c>
    </row>
    <row r="386" spans="2:65" s="6" customFormat="1" ht="27" customHeight="1">
      <c r="B386" s="23"/>
      <c r="C386" s="166" t="s">
        <v>643</v>
      </c>
      <c r="D386" s="166" t="s">
        <v>380</v>
      </c>
      <c r="E386" s="167" t="s">
        <v>644</v>
      </c>
      <c r="F386" s="168" t="s">
        <v>645</v>
      </c>
      <c r="G386" s="169" t="s">
        <v>389</v>
      </c>
      <c r="H386" s="170">
        <v>30</v>
      </c>
      <c r="I386" s="171"/>
      <c r="J386" s="172">
        <f>ROUND($I$386*$H$386,2)</f>
        <v>0</v>
      </c>
      <c r="K386" s="168"/>
      <c r="L386" s="43"/>
      <c r="M386" s="173"/>
      <c r="N386" s="174" t="s">
        <v>161</v>
      </c>
      <c r="O386" s="24"/>
      <c r="P386" s="24"/>
      <c r="Q386" s="161">
        <v>0</v>
      </c>
      <c r="R386" s="161">
        <f>$Q$386*$H$386</f>
        <v>0</v>
      </c>
      <c r="S386" s="161">
        <v>0</v>
      </c>
      <c r="T386" s="162">
        <f>$S$386*$H$386</f>
        <v>0</v>
      </c>
      <c r="AR386" s="97" t="s">
        <v>270</v>
      </c>
      <c r="AT386" s="97" t="s">
        <v>380</v>
      </c>
      <c r="AU386" s="97" t="s">
        <v>139</v>
      </c>
      <c r="AY386" s="6" t="s">
        <v>264</v>
      </c>
      <c r="BE386" s="163">
        <f>IF($N$386="základní",$J$386,0)</f>
        <v>0</v>
      </c>
      <c r="BF386" s="163">
        <f>IF($N$386="snížená",$J$386,0)</f>
        <v>0</v>
      </c>
      <c r="BG386" s="163">
        <f>IF($N$386="zákl. přenesená",$J$386,0)</f>
        <v>0</v>
      </c>
      <c r="BH386" s="163">
        <f>IF($N$386="sníž. přenesená",$J$386,0)</f>
        <v>0</v>
      </c>
      <c r="BI386" s="163">
        <f>IF($N$386="nulová",$J$386,0)</f>
        <v>0</v>
      </c>
      <c r="BJ386" s="97" t="s">
        <v>139</v>
      </c>
      <c r="BK386" s="163">
        <f>ROUND($I$386*$H$386,2)</f>
        <v>0</v>
      </c>
      <c r="BL386" s="97" t="s">
        <v>270</v>
      </c>
      <c r="BM386" s="97" t="s">
        <v>643</v>
      </c>
    </row>
    <row r="387" spans="2:47" s="6" customFormat="1" ht="27" customHeight="1">
      <c r="B387" s="23"/>
      <c r="C387" s="24"/>
      <c r="D387" s="164" t="s">
        <v>272</v>
      </c>
      <c r="E387" s="24"/>
      <c r="F387" s="165" t="s">
        <v>645</v>
      </c>
      <c r="G387" s="24"/>
      <c r="H387" s="24"/>
      <c r="J387" s="24"/>
      <c r="K387" s="24"/>
      <c r="L387" s="43"/>
      <c r="M387" s="56"/>
      <c r="N387" s="24"/>
      <c r="O387" s="24"/>
      <c r="P387" s="24"/>
      <c r="Q387" s="24"/>
      <c r="R387" s="24"/>
      <c r="S387" s="24"/>
      <c r="T387" s="57"/>
      <c r="AT387" s="6" t="s">
        <v>272</v>
      </c>
      <c r="AU387" s="6" t="s">
        <v>139</v>
      </c>
    </row>
    <row r="388" spans="2:65" s="6" customFormat="1" ht="15.75" customHeight="1">
      <c r="B388" s="23"/>
      <c r="C388" s="166" t="s">
        <v>646</v>
      </c>
      <c r="D388" s="166" t="s">
        <v>380</v>
      </c>
      <c r="E388" s="167" t="s">
        <v>647</v>
      </c>
      <c r="F388" s="168" t="s">
        <v>648</v>
      </c>
      <c r="G388" s="169" t="s">
        <v>268</v>
      </c>
      <c r="H388" s="170">
        <v>160</v>
      </c>
      <c r="I388" s="171"/>
      <c r="J388" s="172">
        <f>ROUND($I$388*$H$388,2)</f>
        <v>0</v>
      </c>
      <c r="K388" s="168"/>
      <c r="L388" s="43"/>
      <c r="M388" s="173"/>
      <c r="N388" s="174" t="s">
        <v>161</v>
      </c>
      <c r="O388" s="24"/>
      <c r="P388" s="24"/>
      <c r="Q388" s="161">
        <v>0</v>
      </c>
      <c r="R388" s="161">
        <f>$Q$388*$H$388</f>
        <v>0</v>
      </c>
      <c r="S388" s="161">
        <v>0</v>
      </c>
      <c r="T388" s="162">
        <f>$S$388*$H$388</f>
        <v>0</v>
      </c>
      <c r="AR388" s="97" t="s">
        <v>270</v>
      </c>
      <c r="AT388" s="97" t="s">
        <v>380</v>
      </c>
      <c r="AU388" s="97" t="s">
        <v>139</v>
      </c>
      <c r="AY388" s="6" t="s">
        <v>264</v>
      </c>
      <c r="BE388" s="163">
        <f>IF($N$388="základní",$J$388,0)</f>
        <v>0</v>
      </c>
      <c r="BF388" s="163">
        <f>IF($N$388="snížená",$J$388,0)</f>
        <v>0</v>
      </c>
      <c r="BG388" s="163">
        <f>IF($N$388="zákl. přenesená",$J$388,0)</f>
        <v>0</v>
      </c>
      <c r="BH388" s="163">
        <f>IF($N$388="sníž. přenesená",$J$388,0)</f>
        <v>0</v>
      </c>
      <c r="BI388" s="163">
        <f>IF($N$388="nulová",$J$388,0)</f>
        <v>0</v>
      </c>
      <c r="BJ388" s="97" t="s">
        <v>139</v>
      </c>
      <c r="BK388" s="163">
        <f>ROUND($I$388*$H$388,2)</f>
        <v>0</v>
      </c>
      <c r="BL388" s="97" t="s">
        <v>270</v>
      </c>
      <c r="BM388" s="97" t="s">
        <v>646</v>
      </c>
    </row>
    <row r="389" spans="2:47" s="6" customFormat="1" ht="16.5" customHeight="1">
      <c r="B389" s="23"/>
      <c r="C389" s="24"/>
      <c r="D389" s="164" t="s">
        <v>272</v>
      </c>
      <c r="E389" s="24"/>
      <c r="F389" s="165" t="s">
        <v>648</v>
      </c>
      <c r="G389" s="24"/>
      <c r="H389" s="24"/>
      <c r="J389" s="24"/>
      <c r="K389" s="24"/>
      <c r="L389" s="43"/>
      <c r="M389" s="56"/>
      <c r="N389" s="24"/>
      <c r="O389" s="24"/>
      <c r="P389" s="24"/>
      <c r="Q389" s="24"/>
      <c r="R389" s="24"/>
      <c r="S389" s="24"/>
      <c r="T389" s="57"/>
      <c r="AT389" s="6" t="s">
        <v>272</v>
      </c>
      <c r="AU389" s="6" t="s">
        <v>139</v>
      </c>
    </row>
    <row r="390" spans="2:65" s="6" customFormat="1" ht="15.75" customHeight="1">
      <c r="B390" s="23"/>
      <c r="C390" s="166" t="s">
        <v>649</v>
      </c>
      <c r="D390" s="166" t="s">
        <v>380</v>
      </c>
      <c r="E390" s="167" t="s">
        <v>650</v>
      </c>
      <c r="F390" s="168" t="s">
        <v>651</v>
      </c>
      <c r="G390" s="169" t="s">
        <v>652</v>
      </c>
      <c r="H390" s="170">
        <v>1</v>
      </c>
      <c r="I390" s="171"/>
      <c r="J390" s="172">
        <f>ROUND($I$390*$H$390,2)</f>
        <v>0</v>
      </c>
      <c r="K390" s="168"/>
      <c r="L390" s="43"/>
      <c r="M390" s="173"/>
      <c r="N390" s="174" t="s">
        <v>161</v>
      </c>
      <c r="O390" s="24"/>
      <c r="P390" s="24"/>
      <c r="Q390" s="161">
        <v>0</v>
      </c>
      <c r="R390" s="161">
        <f>$Q$390*$H$390</f>
        <v>0</v>
      </c>
      <c r="S390" s="161">
        <v>0</v>
      </c>
      <c r="T390" s="162">
        <f>$S$390*$H$390</f>
        <v>0</v>
      </c>
      <c r="AR390" s="97" t="s">
        <v>270</v>
      </c>
      <c r="AT390" s="97" t="s">
        <v>380</v>
      </c>
      <c r="AU390" s="97" t="s">
        <v>139</v>
      </c>
      <c r="AY390" s="6" t="s">
        <v>264</v>
      </c>
      <c r="BE390" s="163">
        <f>IF($N$390="základní",$J$390,0)</f>
        <v>0</v>
      </c>
      <c r="BF390" s="163">
        <f>IF($N$390="snížená",$J$390,0)</f>
        <v>0</v>
      </c>
      <c r="BG390" s="163">
        <f>IF($N$390="zákl. přenesená",$J$390,0)</f>
        <v>0</v>
      </c>
      <c r="BH390" s="163">
        <f>IF($N$390="sníž. přenesená",$J$390,0)</f>
        <v>0</v>
      </c>
      <c r="BI390" s="163">
        <f>IF($N$390="nulová",$J$390,0)</f>
        <v>0</v>
      </c>
      <c r="BJ390" s="97" t="s">
        <v>139</v>
      </c>
      <c r="BK390" s="163">
        <f>ROUND($I$390*$H$390,2)</f>
        <v>0</v>
      </c>
      <c r="BL390" s="97" t="s">
        <v>270</v>
      </c>
      <c r="BM390" s="97" t="s">
        <v>649</v>
      </c>
    </row>
    <row r="391" spans="2:47" s="6" customFormat="1" ht="16.5" customHeight="1">
      <c r="B391" s="23"/>
      <c r="C391" s="24"/>
      <c r="D391" s="164" t="s">
        <v>272</v>
      </c>
      <c r="E391" s="24"/>
      <c r="F391" s="165" t="s">
        <v>651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272</v>
      </c>
      <c r="AU391" s="6" t="s">
        <v>139</v>
      </c>
    </row>
    <row r="392" spans="2:63" s="140" customFormat="1" ht="37.5" customHeight="1">
      <c r="B392" s="141"/>
      <c r="C392" s="142"/>
      <c r="D392" s="142" t="s">
        <v>189</v>
      </c>
      <c r="E392" s="143" t="s">
        <v>653</v>
      </c>
      <c r="F392" s="143" t="s">
        <v>654</v>
      </c>
      <c r="G392" s="142"/>
      <c r="H392" s="142"/>
      <c r="J392" s="144">
        <f>$BK$392</f>
        <v>0</v>
      </c>
      <c r="K392" s="142"/>
      <c r="L392" s="145"/>
      <c r="M392" s="146"/>
      <c r="N392" s="142"/>
      <c r="O392" s="142"/>
      <c r="P392" s="147">
        <f>SUM($P$393:$P$414)</f>
        <v>0</v>
      </c>
      <c r="Q392" s="142"/>
      <c r="R392" s="147">
        <f>SUM($R$393:$R$414)</f>
        <v>0</v>
      </c>
      <c r="S392" s="142"/>
      <c r="T392" s="148">
        <f>SUM($T$393:$T$414)</f>
        <v>0</v>
      </c>
      <c r="AR392" s="149" t="s">
        <v>263</v>
      </c>
      <c r="AT392" s="149" t="s">
        <v>189</v>
      </c>
      <c r="AU392" s="149" t="s">
        <v>190</v>
      </c>
      <c r="AY392" s="149" t="s">
        <v>264</v>
      </c>
      <c r="BK392" s="150">
        <f>SUM($BK$393:$BK$414)</f>
        <v>0</v>
      </c>
    </row>
    <row r="393" spans="2:65" s="6" customFormat="1" ht="15.75" customHeight="1">
      <c r="B393" s="23"/>
      <c r="C393" s="151" t="s">
        <v>655</v>
      </c>
      <c r="D393" s="151" t="s">
        <v>265</v>
      </c>
      <c r="E393" s="152" t="s">
        <v>656</v>
      </c>
      <c r="F393" s="153" t="s">
        <v>657</v>
      </c>
      <c r="G393" s="154" t="s">
        <v>373</v>
      </c>
      <c r="H393" s="155">
        <v>100</v>
      </c>
      <c r="I393" s="156"/>
      <c r="J393" s="157">
        <f>ROUND($I$393*$H$393,2)</f>
        <v>0</v>
      </c>
      <c r="K393" s="153"/>
      <c r="L393" s="158"/>
      <c r="M393" s="159"/>
      <c r="N393" s="160" t="s">
        <v>161</v>
      </c>
      <c r="O393" s="24"/>
      <c r="P393" s="24"/>
      <c r="Q393" s="161">
        <v>0</v>
      </c>
      <c r="R393" s="161">
        <f>$Q$393*$H$393</f>
        <v>0</v>
      </c>
      <c r="S393" s="161">
        <v>0</v>
      </c>
      <c r="T393" s="162">
        <f>$S$393*$H$393</f>
        <v>0</v>
      </c>
      <c r="AR393" s="97" t="s">
        <v>269</v>
      </c>
      <c r="AT393" s="97" t="s">
        <v>265</v>
      </c>
      <c r="AU393" s="97" t="s">
        <v>139</v>
      </c>
      <c r="AY393" s="6" t="s">
        <v>264</v>
      </c>
      <c r="BE393" s="163">
        <f>IF($N$393="základní",$J$393,0)</f>
        <v>0</v>
      </c>
      <c r="BF393" s="163">
        <f>IF($N$393="snížená",$J$393,0)</f>
        <v>0</v>
      </c>
      <c r="BG393" s="163">
        <f>IF($N$393="zákl. přenesená",$J$393,0)</f>
        <v>0</v>
      </c>
      <c r="BH393" s="163">
        <f>IF($N$393="sníž. přenesená",$J$393,0)</f>
        <v>0</v>
      </c>
      <c r="BI393" s="163">
        <f>IF($N$393="nulová",$J$393,0)</f>
        <v>0</v>
      </c>
      <c r="BJ393" s="97" t="s">
        <v>139</v>
      </c>
      <c r="BK393" s="163">
        <f>ROUND($I$393*$H$393,2)</f>
        <v>0</v>
      </c>
      <c r="BL393" s="97" t="s">
        <v>270</v>
      </c>
      <c r="BM393" s="97" t="s">
        <v>658</v>
      </c>
    </row>
    <row r="394" spans="2:47" s="6" customFormat="1" ht="16.5" customHeight="1">
      <c r="B394" s="23"/>
      <c r="C394" s="24"/>
      <c r="D394" s="164" t="s">
        <v>272</v>
      </c>
      <c r="E394" s="24"/>
      <c r="F394" s="165" t="s">
        <v>657</v>
      </c>
      <c r="G394" s="24"/>
      <c r="H394" s="24"/>
      <c r="J394" s="24"/>
      <c r="K394" s="24"/>
      <c r="L394" s="43"/>
      <c r="M394" s="56"/>
      <c r="N394" s="24"/>
      <c r="O394" s="24"/>
      <c r="P394" s="24"/>
      <c r="Q394" s="24"/>
      <c r="R394" s="24"/>
      <c r="S394" s="24"/>
      <c r="T394" s="57"/>
      <c r="AT394" s="6" t="s">
        <v>272</v>
      </c>
      <c r="AU394" s="6" t="s">
        <v>139</v>
      </c>
    </row>
    <row r="395" spans="2:65" s="6" customFormat="1" ht="15.75" customHeight="1">
      <c r="B395" s="23"/>
      <c r="C395" s="151" t="s">
        <v>659</v>
      </c>
      <c r="D395" s="151" t="s">
        <v>265</v>
      </c>
      <c r="E395" s="152" t="s">
        <v>660</v>
      </c>
      <c r="F395" s="153" t="s">
        <v>661</v>
      </c>
      <c r="G395" s="154" t="s">
        <v>373</v>
      </c>
      <c r="H395" s="155">
        <v>100</v>
      </c>
      <c r="I395" s="156"/>
      <c r="J395" s="157">
        <f>ROUND($I$395*$H$395,2)</f>
        <v>0</v>
      </c>
      <c r="K395" s="153"/>
      <c r="L395" s="158"/>
      <c r="M395" s="159"/>
      <c r="N395" s="160" t="s">
        <v>161</v>
      </c>
      <c r="O395" s="24"/>
      <c r="P395" s="24"/>
      <c r="Q395" s="161">
        <v>0</v>
      </c>
      <c r="R395" s="161">
        <f>$Q$395*$H$395</f>
        <v>0</v>
      </c>
      <c r="S395" s="161">
        <v>0</v>
      </c>
      <c r="T395" s="162">
        <f>$S$395*$H$395</f>
        <v>0</v>
      </c>
      <c r="AR395" s="97" t="s">
        <v>269</v>
      </c>
      <c r="AT395" s="97" t="s">
        <v>265</v>
      </c>
      <c r="AU395" s="97" t="s">
        <v>139</v>
      </c>
      <c r="AY395" s="6" t="s">
        <v>264</v>
      </c>
      <c r="BE395" s="163">
        <f>IF($N$395="základní",$J$395,0)</f>
        <v>0</v>
      </c>
      <c r="BF395" s="163">
        <f>IF($N$395="snížená",$J$395,0)</f>
        <v>0</v>
      </c>
      <c r="BG395" s="163">
        <f>IF($N$395="zákl. přenesená",$J$395,0)</f>
        <v>0</v>
      </c>
      <c r="BH395" s="163">
        <f>IF($N$395="sníž. přenesená",$J$395,0)</f>
        <v>0</v>
      </c>
      <c r="BI395" s="163">
        <f>IF($N$395="nulová",$J$395,0)</f>
        <v>0</v>
      </c>
      <c r="BJ395" s="97" t="s">
        <v>139</v>
      </c>
      <c r="BK395" s="163">
        <f>ROUND($I$395*$H$395,2)</f>
        <v>0</v>
      </c>
      <c r="BL395" s="97" t="s">
        <v>270</v>
      </c>
      <c r="BM395" s="97" t="s">
        <v>662</v>
      </c>
    </row>
    <row r="396" spans="2:47" s="6" customFormat="1" ht="16.5" customHeight="1">
      <c r="B396" s="23"/>
      <c r="C396" s="24"/>
      <c r="D396" s="164" t="s">
        <v>272</v>
      </c>
      <c r="E396" s="24"/>
      <c r="F396" s="165" t="s">
        <v>661</v>
      </c>
      <c r="G396" s="24"/>
      <c r="H396" s="24"/>
      <c r="J396" s="24"/>
      <c r="K396" s="24"/>
      <c r="L396" s="43"/>
      <c r="M396" s="56"/>
      <c r="N396" s="24"/>
      <c r="O396" s="24"/>
      <c r="P396" s="24"/>
      <c r="Q396" s="24"/>
      <c r="R396" s="24"/>
      <c r="S396" s="24"/>
      <c r="T396" s="57"/>
      <c r="AT396" s="6" t="s">
        <v>272</v>
      </c>
      <c r="AU396" s="6" t="s">
        <v>139</v>
      </c>
    </row>
    <row r="397" spans="2:65" s="6" customFormat="1" ht="15.75" customHeight="1">
      <c r="B397" s="23"/>
      <c r="C397" s="151" t="s">
        <v>663</v>
      </c>
      <c r="D397" s="151" t="s">
        <v>265</v>
      </c>
      <c r="E397" s="152" t="s">
        <v>664</v>
      </c>
      <c r="F397" s="153" t="s">
        <v>665</v>
      </c>
      <c r="G397" s="154" t="s">
        <v>373</v>
      </c>
      <c r="H397" s="155">
        <v>400</v>
      </c>
      <c r="I397" s="156"/>
      <c r="J397" s="157">
        <f>ROUND($I$397*$H$397,2)</f>
        <v>0</v>
      </c>
      <c r="K397" s="153"/>
      <c r="L397" s="158"/>
      <c r="M397" s="159"/>
      <c r="N397" s="160" t="s">
        <v>161</v>
      </c>
      <c r="O397" s="24"/>
      <c r="P397" s="24"/>
      <c r="Q397" s="161">
        <v>0</v>
      </c>
      <c r="R397" s="161">
        <f>$Q$397*$H$397</f>
        <v>0</v>
      </c>
      <c r="S397" s="161">
        <v>0</v>
      </c>
      <c r="T397" s="162">
        <f>$S$397*$H$397</f>
        <v>0</v>
      </c>
      <c r="AR397" s="97" t="s">
        <v>269</v>
      </c>
      <c r="AT397" s="97" t="s">
        <v>265</v>
      </c>
      <c r="AU397" s="97" t="s">
        <v>139</v>
      </c>
      <c r="AY397" s="6" t="s">
        <v>264</v>
      </c>
      <c r="BE397" s="163">
        <f>IF($N$397="základní",$J$397,0)</f>
        <v>0</v>
      </c>
      <c r="BF397" s="163">
        <f>IF($N$397="snížená",$J$397,0)</f>
        <v>0</v>
      </c>
      <c r="BG397" s="163">
        <f>IF($N$397="zákl. přenesená",$J$397,0)</f>
        <v>0</v>
      </c>
      <c r="BH397" s="163">
        <f>IF($N$397="sníž. přenesená",$J$397,0)</f>
        <v>0</v>
      </c>
      <c r="BI397" s="163">
        <f>IF($N$397="nulová",$J$397,0)</f>
        <v>0</v>
      </c>
      <c r="BJ397" s="97" t="s">
        <v>139</v>
      </c>
      <c r="BK397" s="163">
        <f>ROUND($I$397*$H$397,2)</f>
        <v>0</v>
      </c>
      <c r="BL397" s="97" t="s">
        <v>270</v>
      </c>
      <c r="BM397" s="97" t="s">
        <v>666</v>
      </c>
    </row>
    <row r="398" spans="2:47" s="6" customFormat="1" ht="16.5" customHeight="1">
      <c r="B398" s="23"/>
      <c r="C398" s="24"/>
      <c r="D398" s="164" t="s">
        <v>272</v>
      </c>
      <c r="E398" s="24"/>
      <c r="F398" s="165" t="s">
        <v>665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272</v>
      </c>
      <c r="AU398" s="6" t="s">
        <v>139</v>
      </c>
    </row>
    <row r="399" spans="2:65" s="6" customFormat="1" ht="15.75" customHeight="1">
      <c r="B399" s="23"/>
      <c r="C399" s="151" t="s">
        <v>667</v>
      </c>
      <c r="D399" s="151" t="s">
        <v>265</v>
      </c>
      <c r="E399" s="152" t="s">
        <v>668</v>
      </c>
      <c r="F399" s="153" t="s">
        <v>669</v>
      </c>
      <c r="G399" s="154" t="s">
        <v>373</v>
      </c>
      <c r="H399" s="155">
        <v>1500</v>
      </c>
      <c r="I399" s="156"/>
      <c r="J399" s="157">
        <f>ROUND($I$399*$H$399,2)</f>
        <v>0</v>
      </c>
      <c r="K399" s="153"/>
      <c r="L399" s="158"/>
      <c r="M399" s="159"/>
      <c r="N399" s="160" t="s">
        <v>161</v>
      </c>
      <c r="O399" s="24"/>
      <c r="P399" s="24"/>
      <c r="Q399" s="161">
        <v>0</v>
      </c>
      <c r="R399" s="161">
        <f>$Q$399*$H$399</f>
        <v>0</v>
      </c>
      <c r="S399" s="161">
        <v>0</v>
      </c>
      <c r="T399" s="162">
        <f>$S$399*$H$399</f>
        <v>0</v>
      </c>
      <c r="AR399" s="97" t="s">
        <v>269</v>
      </c>
      <c r="AT399" s="97" t="s">
        <v>265</v>
      </c>
      <c r="AU399" s="97" t="s">
        <v>139</v>
      </c>
      <c r="AY399" s="6" t="s">
        <v>264</v>
      </c>
      <c r="BE399" s="163">
        <f>IF($N$399="základní",$J$399,0)</f>
        <v>0</v>
      </c>
      <c r="BF399" s="163">
        <f>IF($N$399="snížená",$J$399,0)</f>
        <v>0</v>
      </c>
      <c r="BG399" s="163">
        <f>IF($N$399="zákl. přenesená",$J$399,0)</f>
        <v>0</v>
      </c>
      <c r="BH399" s="163">
        <f>IF($N$399="sníž. přenesená",$J$399,0)</f>
        <v>0</v>
      </c>
      <c r="BI399" s="163">
        <f>IF($N$399="nulová",$J$399,0)</f>
        <v>0</v>
      </c>
      <c r="BJ399" s="97" t="s">
        <v>139</v>
      </c>
      <c r="BK399" s="163">
        <f>ROUND($I$399*$H$399,2)</f>
        <v>0</v>
      </c>
      <c r="BL399" s="97" t="s">
        <v>270</v>
      </c>
      <c r="BM399" s="97" t="s">
        <v>670</v>
      </c>
    </row>
    <row r="400" spans="2:47" s="6" customFormat="1" ht="16.5" customHeight="1">
      <c r="B400" s="23"/>
      <c r="C400" s="24"/>
      <c r="D400" s="164" t="s">
        <v>272</v>
      </c>
      <c r="E400" s="24"/>
      <c r="F400" s="165" t="s">
        <v>669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272</v>
      </c>
      <c r="AU400" s="6" t="s">
        <v>139</v>
      </c>
    </row>
    <row r="401" spans="2:65" s="6" customFormat="1" ht="15.75" customHeight="1">
      <c r="B401" s="23"/>
      <c r="C401" s="151" t="s">
        <v>671</v>
      </c>
      <c r="D401" s="151" t="s">
        <v>265</v>
      </c>
      <c r="E401" s="152" t="s">
        <v>672</v>
      </c>
      <c r="F401" s="153" t="s">
        <v>673</v>
      </c>
      <c r="G401" s="154" t="s">
        <v>373</v>
      </c>
      <c r="H401" s="155">
        <v>600</v>
      </c>
      <c r="I401" s="156"/>
      <c r="J401" s="157">
        <f>ROUND($I$401*$H$401,2)</f>
        <v>0</v>
      </c>
      <c r="K401" s="153"/>
      <c r="L401" s="158"/>
      <c r="M401" s="159"/>
      <c r="N401" s="160" t="s">
        <v>161</v>
      </c>
      <c r="O401" s="24"/>
      <c r="P401" s="24"/>
      <c r="Q401" s="161">
        <v>0</v>
      </c>
      <c r="R401" s="161">
        <f>$Q$401*$H$401</f>
        <v>0</v>
      </c>
      <c r="S401" s="161">
        <v>0</v>
      </c>
      <c r="T401" s="162">
        <f>$S$401*$H$401</f>
        <v>0</v>
      </c>
      <c r="AR401" s="97" t="s">
        <v>269</v>
      </c>
      <c r="AT401" s="97" t="s">
        <v>265</v>
      </c>
      <c r="AU401" s="97" t="s">
        <v>139</v>
      </c>
      <c r="AY401" s="6" t="s">
        <v>264</v>
      </c>
      <c r="BE401" s="163">
        <f>IF($N$401="základní",$J$401,0)</f>
        <v>0</v>
      </c>
      <c r="BF401" s="163">
        <f>IF($N$401="snížená",$J$401,0)</f>
        <v>0</v>
      </c>
      <c r="BG401" s="163">
        <f>IF($N$401="zákl. přenesená",$J$401,0)</f>
        <v>0</v>
      </c>
      <c r="BH401" s="163">
        <f>IF($N$401="sníž. přenesená",$J$401,0)</f>
        <v>0</v>
      </c>
      <c r="BI401" s="163">
        <f>IF($N$401="nulová",$J$401,0)</f>
        <v>0</v>
      </c>
      <c r="BJ401" s="97" t="s">
        <v>139</v>
      </c>
      <c r="BK401" s="163">
        <f>ROUND($I$401*$H$401,2)</f>
        <v>0</v>
      </c>
      <c r="BL401" s="97" t="s">
        <v>270</v>
      </c>
      <c r="BM401" s="97" t="s">
        <v>674</v>
      </c>
    </row>
    <row r="402" spans="2:47" s="6" customFormat="1" ht="16.5" customHeight="1">
      <c r="B402" s="23"/>
      <c r="C402" s="24"/>
      <c r="D402" s="164" t="s">
        <v>272</v>
      </c>
      <c r="E402" s="24"/>
      <c r="F402" s="165" t="s">
        <v>673</v>
      </c>
      <c r="G402" s="24"/>
      <c r="H402" s="24"/>
      <c r="J402" s="24"/>
      <c r="K402" s="24"/>
      <c r="L402" s="43"/>
      <c r="M402" s="56"/>
      <c r="N402" s="24"/>
      <c r="O402" s="24"/>
      <c r="P402" s="24"/>
      <c r="Q402" s="24"/>
      <c r="R402" s="24"/>
      <c r="S402" s="24"/>
      <c r="T402" s="57"/>
      <c r="AT402" s="6" t="s">
        <v>272</v>
      </c>
      <c r="AU402" s="6" t="s">
        <v>139</v>
      </c>
    </row>
    <row r="403" spans="2:65" s="6" customFormat="1" ht="15.75" customHeight="1">
      <c r="B403" s="23"/>
      <c r="C403" s="151" t="s">
        <v>675</v>
      </c>
      <c r="D403" s="151" t="s">
        <v>265</v>
      </c>
      <c r="E403" s="152" t="s">
        <v>676</v>
      </c>
      <c r="F403" s="153" t="s">
        <v>677</v>
      </c>
      <c r="G403" s="154" t="s">
        <v>373</v>
      </c>
      <c r="H403" s="155">
        <v>1050</v>
      </c>
      <c r="I403" s="156"/>
      <c r="J403" s="157">
        <f>ROUND($I$403*$H$403,2)</f>
        <v>0</v>
      </c>
      <c r="K403" s="153"/>
      <c r="L403" s="158"/>
      <c r="M403" s="159"/>
      <c r="N403" s="160" t="s">
        <v>161</v>
      </c>
      <c r="O403" s="24"/>
      <c r="P403" s="24"/>
      <c r="Q403" s="161">
        <v>0</v>
      </c>
      <c r="R403" s="161">
        <f>$Q$403*$H$403</f>
        <v>0</v>
      </c>
      <c r="S403" s="161">
        <v>0</v>
      </c>
      <c r="T403" s="162">
        <f>$S$403*$H$403</f>
        <v>0</v>
      </c>
      <c r="AR403" s="97" t="s">
        <v>269</v>
      </c>
      <c r="AT403" s="97" t="s">
        <v>265</v>
      </c>
      <c r="AU403" s="97" t="s">
        <v>139</v>
      </c>
      <c r="AY403" s="6" t="s">
        <v>264</v>
      </c>
      <c r="BE403" s="163">
        <f>IF($N$403="základní",$J$403,0)</f>
        <v>0</v>
      </c>
      <c r="BF403" s="163">
        <f>IF($N$403="snížená",$J$403,0)</f>
        <v>0</v>
      </c>
      <c r="BG403" s="163">
        <f>IF($N$403="zákl. přenesená",$J$403,0)</f>
        <v>0</v>
      </c>
      <c r="BH403" s="163">
        <f>IF($N$403="sníž. přenesená",$J$403,0)</f>
        <v>0</v>
      </c>
      <c r="BI403" s="163">
        <f>IF($N$403="nulová",$J$403,0)</f>
        <v>0</v>
      </c>
      <c r="BJ403" s="97" t="s">
        <v>139</v>
      </c>
      <c r="BK403" s="163">
        <f>ROUND($I$403*$H$403,2)</f>
        <v>0</v>
      </c>
      <c r="BL403" s="97" t="s">
        <v>270</v>
      </c>
      <c r="BM403" s="97" t="s">
        <v>678</v>
      </c>
    </row>
    <row r="404" spans="2:47" s="6" customFormat="1" ht="16.5" customHeight="1">
      <c r="B404" s="23"/>
      <c r="C404" s="24"/>
      <c r="D404" s="164" t="s">
        <v>272</v>
      </c>
      <c r="E404" s="24"/>
      <c r="F404" s="165" t="s">
        <v>677</v>
      </c>
      <c r="G404" s="24"/>
      <c r="H404" s="24"/>
      <c r="J404" s="24"/>
      <c r="K404" s="24"/>
      <c r="L404" s="43"/>
      <c r="M404" s="56"/>
      <c r="N404" s="24"/>
      <c r="O404" s="24"/>
      <c r="P404" s="24"/>
      <c r="Q404" s="24"/>
      <c r="R404" s="24"/>
      <c r="S404" s="24"/>
      <c r="T404" s="57"/>
      <c r="AT404" s="6" t="s">
        <v>272</v>
      </c>
      <c r="AU404" s="6" t="s">
        <v>139</v>
      </c>
    </row>
    <row r="405" spans="2:65" s="6" customFormat="1" ht="15.75" customHeight="1">
      <c r="B405" s="23"/>
      <c r="C405" s="151" t="s">
        <v>679</v>
      </c>
      <c r="D405" s="151" t="s">
        <v>265</v>
      </c>
      <c r="E405" s="152" t="s">
        <v>680</v>
      </c>
      <c r="F405" s="153" t="s">
        <v>681</v>
      </c>
      <c r="G405" s="154" t="s">
        <v>268</v>
      </c>
      <c r="H405" s="155">
        <v>160</v>
      </c>
      <c r="I405" s="156"/>
      <c r="J405" s="157">
        <f>ROUND($I$405*$H$405,2)</f>
        <v>0</v>
      </c>
      <c r="K405" s="153"/>
      <c r="L405" s="158"/>
      <c r="M405" s="159"/>
      <c r="N405" s="160" t="s">
        <v>161</v>
      </c>
      <c r="O405" s="24"/>
      <c r="P405" s="24"/>
      <c r="Q405" s="161">
        <v>0</v>
      </c>
      <c r="R405" s="161">
        <f>$Q$405*$H$405</f>
        <v>0</v>
      </c>
      <c r="S405" s="161">
        <v>0</v>
      </c>
      <c r="T405" s="162">
        <f>$S$405*$H$405</f>
        <v>0</v>
      </c>
      <c r="AR405" s="97" t="s">
        <v>269</v>
      </c>
      <c r="AT405" s="97" t="s">
        <v>265</v>
      </c>
      <c r="AU405" s="97" t="s">
        <v>139</v>
      </c>
      <c r="AY405" s="6" t="s">
        <v>264</v>
      </c>
      <c r="BE405" s="163">
        <f>IF($N$405="základní",$J$405,0)</f>
        <v>0</v>
      </c>
      <c r="BF405" s="163">
        <f>IF($N$405="snížená",$J$405,0)</f>
        <v>0</v>
      </c>
      <c r="BG405" s="163">
        <f>IF($N$405="zákl. přenesená",$J$405,0)</f>
        <v>0</v>
      </c>
      <c r="BH405" s="163">
        <f>IF($N$405="sníž. přenesená",$J$405,0)</f>
        <v>0</v>
      </c>
      <c r="BI405" s="163">
        <f>IF($N$405="nulová",$J$405,0)</f>
        <v>0</v>
      </c>
      <c r="BJ405" s="97" t="s">
        <v>139</v>
      </c>
      <c r="BK405" s="163">
        <f>ROUND($I$405*$H$405,2)</f>
        <v>0</v>
      </c>
      <c r="BL405" s="97" t="s">
        <v>270</v>
      </c>
      <c r="BM405" s="97" t="s">
        <v>682</v>
      </c>
    </row>
    <row r="406" spans="2:47" s="6" customFormat="1" ht="16.5" customHeight="1">
      <c r="B406" s="23"/>
      <c r="C406" s="24"/>
      <c r="D406" s="164" t="s">
        <v>272</v>
      </c>
      <c r="E406" s="24"/>
      <c r="F406" s="165" t="s">
        <v>681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272</v>
      </c>
      <c r="AU406" s="6" t="s">
        <v>139</v>
      </c>
    </row>
    <row r="407" spans="2:65" s="6" customFormat="1" ht="15.75" customHeight="1">
      <c r="B407" s="23"/>
      <c r="C407" s="151" t="s">
        <v>683</v>
      </c>
      <c r="D407" s="151" t="s">
        <v>265</v>
      </c>
      <c r="E407" s="152" t="s">
        <v>684</v>
      </c>
      <c r="F407" s="153" t="s">
        <v>685</v>
      </c>
      <c r="G407" s="154" t="s">
        <v>268</v>
      </c>
      <c r="H407" s="155">
        <v>138</v>
      </c>
      <c r="I407" s="156"/>
      <c r="J407" s="157">
        <f>ROUND($I$407*$H$407,2)</f>
        <v>0</v>
      </c>
      <c r="K407" s="153"/>
      <c r="L407" s="158"/>
      <c r="M407" s="159"/>
      <c r="N407" s="160" t="s">
        <v>161</v>
      </c>
      <c r="O407" s="24"/>
      <c r="P407" s="24"/>
      <c r="Q407" s="161">
        <v>0</v>
      </c>
      <c r="R407" s="161">
        <f>$Q$407*$H$407</f>
        <v>0</v>
      </c>
      <c r="S407" s="161">
        <v>0</v>
      </c>
      <c r="T407" s="162">
        <f>$S$407*$H$407</f>
        <v>0</v>
      </c>
      <c r="AR407" s="97" t="s">
        <v>269</v>
      </c>
      <c r="AT407" s="97" t="s">
        <v>265</v>
      </c>
      <c r="AU407" s="97" t="s">
        <v>139</v>
      </c>
      <c r="AY407" s="6" t="s">
        <v>264</v>
      </c>
      <c r="BE407" s="163">
        <f>IF($N$407="základní",$J$407,0)</f>
        <v>0</v>
      </c>
      <c r="BF407" s="163">
        <f>IF($N$407="snížená",$J$407,0)</f>
        <v>0</v>
      </c>
      <c r="BG407" s="163">
        <f>IF($N$407="zákl. přenesená",$J$407,0)</f>
        <v>0</v>
      </c>
      <c r="BH407" s="163">
        <f>IF($N$407="sníž. přenesená",$J$407,0)</f>
        <v>0</v>
      </c>
      <c r="BI407" s="163">
        <f>IF($N$407="nulová",$J$407,0)</f>
        <v>0</v>
      </c>
      <c r="BJ407" s="97" t="s">
        <v>139</v>
      </c>
      <c r="BK407" s="163">
        <f>ROUND($I$407*$H$407,2)</f>
        <v>0</v>
      </c>
      <c r="BL407" s="97" t="s">
        <v>270</v>
      </c>
      <c r="BM407" s="97" t="s">
        <v>686</v>
      </c>
    </row>
    <row r="408" spans="2:47" s="6" customFormat="1" ht="16.5" customHeight="1">
      <c r="B408" s="23"/>
      <c r="C408" s="24"/>
      <c r="D408" s="164" t="s">
        <v>272</v>
      </c>
      <c r="E408" s="24"/>
      <c r="F408" s="165" t="s">
        <v>685</v>
      </c>
      <c r="G408" s="24"/>
      <c r="H408" s="24"/>
      <c r="J408" s="24"/>
      <c r="K408" s="24"/>
      <c r="L408" s="43"/>
      <c r="M408" s="56"/>
      <c r="N408" s="24"/>
      <c r="O408" s="24"/>
      <c r="P408" s="24"/>
      <c r="Q408" s="24"/>
      <c r="R408" s="24"/>
      <c r="S408" s="24"/>
      <c r="T408" s="57"/>
      <c r="AT408" s="6" t="s">
        <v>272</v>
      </c>
      <c r="AU408" s="6" t="s">
        <v>139</v>
      </c>
    </row>
    <row r="409" spans="2:65" s="6" customFormat="1" ht="15.75" customHeight="1">
      <c r="B409" s="23"/>
      <c r="C409" s="151" t="s">
        <v>687</v>
      </c>
      <c r="D409" s="151" t="s">
        <v>265</v>
      </c>
      <c r="E409" s="152" t="s">
        <v>688</v>
      </c>
      <c r="F409" s="153" t="s">
        <v>689</v>
      </c>
      <c r="G409" s="154" t="s">
        <v>652</v>
      </c>
      <c r="H409" s="155">
        <v>1</v>
      </c>
      <c r="I409" s="156"/>
      <c r="J409" s="157">
        <f>ROUND($I$409*$H$409,2)</f>
        <v>0</v>
      </c>
      <c r="K409" s="153"/>
      <c r="L409" s="158"/>
      <c r="M409" s="159"/>
      <c r="N409" s="160" t="s">
        <v>161</v>
      </c>
      <c r="O409" s="24"/>
      <c r="P409" s="24"/>
      <c r="Q409" s="161">
        <v>0</v>
      </c>
      <c r="R409" s="161">
        <f>$Q$409*$H$409</f>
        <v>0</v>
      </c>
      <c r="S409" s="161">
        <v>0</v>
      </c>
      <c r="T409" s="162">
        <f>$S$409*$H$409</f>
        <v>0</v>
      </c>
      <c r="AR409" s="97" t="s">
        <v>269</v>
      </c>
      <c r="AT409" s="97" t="s">
        <v>265</v>
      </c>
      <c r="AU409" s="97" t="s">
        <v>139</v>
      </c>
      <c r="AY409" s="6" t="s">
        <v>264</v>
      </c>
      <c r="BE409" s="163">
        <f>IF($N$409="základní",$J$409,0)</f>
        <v>0</v>
      </c>
      <c r="BF409" s="163">
        <f>IF($N$409="snížená",$J$409,0)</f>
        <v>0</v>
      </c>
      <c r="BG409" s="163">
        <f>IF($N$409="zákl. přenesená",$J$409,0)</f>
        <v>0</v>
      </c>
      <c r="BH409" s="163">
        <f>IF($N$409="sníž. přenesená",$J$409,0)</f>
        <v>0</v>
      </c>
      <c r="BI409" s="163">
        <f>IF($N$409="nulová",$J$409,0)</f>
        <v>0</v>
      </c>
      <c r="BJ409" s="97" t="s">
        <v>139</v>
      </c>
      <c r="BK409" s="163">
        <f>ROUND($I$409*$H$409,2)</f>
        <v>0</v>
      </c>
      <c r="BL409" s="97" t="s">
        <v>270</v>
      </c>
      <c r="BM409" s="97" t="s">
        <v>690</v>
      </c>
    </row>
    <row r="410" spans="2:47" s="6" customFormat="1" ht="16.5" customHeight="1">
      <c r="B410" s="23"/>
      <c r="C410" s="24"/>
      <c r="D410" s="164" t="s">
        <v>272</v>
      </c>
      <c r="E410" s="24"/>
      <c r="F410" s="165" t="s">
        <v>689</v>
      </c>
      <c r="G410" s="24"/>
      <c r="H410" s="24"/>
      <c r="J410" s="24"/>
      <c r="K410" s="24"/>
      <c r="L410" s="43"/>
      <c r="M410" s="56"/>
      <c r="N410" s="24"/>
      <c r="O410" s="24"/>
      <c r="P410" s="24"/>
      <c r="Q410" s="24"/>
      <c r="R410" s="24"/>
      <c r="S410" s="24"/>
      <c r="T410" s="57"/>
      <c r="AT410" s="6" t="s">
        <v>272</v>
      </c>
      <c r="AU410" s="6" t="s">
        <v>139</v>
      </c>
    </row>
    <row r="411" spans="2:65" s="6" customFormat="1" ht="15.75" customHeight="1">
      <c r="B411" s="23"/>
      <c r="C411" s="166" t="s">
        <v>691</v>
      </c>
      <c r="D411" s="166" t="s">
        <v>380</v>
      </c>
      <c r="E411" s="167" t="s">
        <v>692</v>
      </c>
      <c r="F411" s="168" t="s">
        <v>693</v>
      </c>
      <c r="G411" s="169" t="s">
        <v>373</v>
      </c>
      <c r="H411" s="170">
        <v>1000</v>
      </c>
      <c r="I411" s="171"/>
      <c r="J411" s="172">
        <f>ROUND($I$411*$H$411,2)</f>
        <v>0</v>
      </c>
      <c r="K411" s="168"/>
      <c r="L411" s="43"/>
      <c r="M411" s="173"/>
      <c r="N411" s="174" t="s">
        <v>161</v>
      </c>
      <c r="O411" s="24"/>
      <c r="P411" s="24"/>
      <c r="Q411" s="161">
        <v>0</v>
      </c>
      <c r="R411" s="161">
        <f>$Q$411*$H$411</f>
        <v>0</v>
      </c>
      <c r="S411" s="161">
        <v>0</v>
      </c>
      <c r="T411" s="162">
        <f>$S$411*$H$411</f>
        <v>0</v>
      </c>
      <c r="AR411" s="97" t="s">
        <v>270</v>
      </c>
      <c r="AT411" s="97" t="s">
        <v>380</v>
      </c>
      <c r="AU411" s="97" t="s">
        <v>139</v>
      </c>
      <c r="AY411" s="6" t="s">
        <v>264</v>
      </c>
      <c r="BE411" s="163">
        <f>IF($N$411="základní",$J$411,0)</f>
        <v>0</v>
      </c>
      <c r="BF411" s="163">
        <f>IF($N$411="snížená",$J$411,0)</f>
        <v>0</v>
      </c>
      <c r="BG411" s="163">
        <f>IF($N$411="zákl. přenesená",$J$411,0)</f>
        <v>0</v>
      </c>
      <c r="BH411" s="163">
        <f>IF($N$411="sníž. přenesená",$J$411,0)</f>
        <v>0</v>
      </c>
      <c r="BI411" s="163">
        <f>IF($N$411="nulová",$J$411,0)</f>
        <v>0</v>
      </c>
      <c r="BJ411" s="97" t="s">
        <v>139</v>
      </c>
      <c r="BK411" s="163">
        <f>ROUND($I$411*$H$411,2)</f>
        <v>0</v>
      </c>
      <c r="BL411" s="97" t="s">
        <v>270</v>
      </c>
      <c r="BM411" s="97" t="s">
        <v>691</v>
      </c>
    </row>
    <row r="412" spans="2:47" s="6" customFormat="1" ht="16.5" customHeight="1">
      <c r="B412" s="23"/>
      <c r="C412" s="24"/>
      <c r="D412" s="164" t="s">
        <v>272</v>
      </c>
      <c r="E412" s="24"/>
      <c r="F412" s="165" t="s">
        <v>693</v>
      </c>
      <c r="G412" s="24"/>
      <c r="H412" s="24"/>
      <c r="J412" s="24"/>
      <c r="K412" s="24"/>
      <c r="L412" s="43"/>
      <c r="M412" s="56"/>
      <c r="N412" s="24"/>
      <c r="O412" s="24"/>
      <c r="P412" s="24"/>
      <c r="Q412" s="24"/>
      <c r="R412" s="24"/>
      <c r="S412" s="24"/>
      <c r="T412" s="57"/>
      <c r="AT412" s="6" t="s">
        <v>272</v>
      </c>
      <c r="AU412" s="6" t="s">
        <v>139</v>
      </c>
    </row>
    <row r="413" spans="2:65" s="6" customFormat="1" ht="15.75" customHeight="1">
      <c r="B413" s="23"/>
      <c r="C413" s="166" t="s">
        <v>694</v>
      </c>
      <c r="D413" s="166" t="s">
        <v>380</v>
      </c>
      <c r="E413" s="167" t="s">
        <v>695</v>
      </c>
      <c r="F413" s="168" t="s">
        <v>696</v>
      </c>
      <c r="G413" s="169" t="s">
        <v>652</v>
      </c>
      <c r="H413" s="170">
        <v>1</v>
      </c>
      <c r="I413" s="171"/>
      <c r="J413" s="172">
        <f>ROUND($I$413*$H$413,2)</f>
        <v>0</v>
      </c>
      <c r="K413" s="168"/>
      <c r="L413" s="43"/>
      <c r="M413" s="173"/>
      <c r="N413" s="174" t="s">
        <v>161</v>
      </c>
      <c r="O413" s="24"/>
      <c r="P413" s="24"/>
      <c r="Q413" s="161">
        <v>0</v>
      </c>
      <c r="R413" s="161">
        <f>$Q$413*$H$413</f>
        <v>0</v>
      </c>
      <c r="S413" s="161">
        <v>0</v>
      </c>
      <c r="T413" s="162">
        <f>$S$413*$H$413</f>
        <v>0</v>
      </c>
      <c r="AR413" s="97" t="s">
        <v>270</v>
      </c>
      <c r="AT413" s="97" t="s">
        <v>380</v>
      </c>
      <c r="AU413" s="97" t="s">
        <v>139</v>
      </c>
      <c r="AY413" s="6" t="s">
        <v>264</v>
      </c>
      <c r="BE413" s="163">
        <f>IF($N$413="základní",$J$413,0)</f>
        <v>0</v>
      </c>
      <c r="BF413" s="163">
        <f>IF($N$413="snížená",$J$413,0)</f>
        <v>0</v>
      </c>
      <c r="BG413" s="163">
        <f>IF($N$413="zákl. přenesená",$J$413,0)</f>
        <v>0</v>
      </c>
      <c r="BH413" s="163">
        <f>IF($N$413="sníž. přenesená",$J$413,0)</f>
        <v>0</v>
      </c>
      <c r="BI413" s="163">
        <f>IF($N$413="nulová",$J$413,0)</f>
        <v>0</v>
      </c>
      <c r="BJ413" s="97" t="s">
        <v>139</v>
      </c>
      <c r="BK413" s="163">
        <f>ROUND($I$413*$H$413,2)</f>
        <v>0</v>
      </c>
      <c r="BL413" s="97" t="s">
        <v>270</v>
      </c>
      <c r="BM413" s="97" t="s">
        <v>694</v>
      </c>
    </row>
    <row r="414" spans="2:47" s="6" customFormat="1" ht="16.5" customHeight="1">
      <c r="B414" s="23"/>
      <c r="C414" s="24"/>
      <c r="D414" s="164" t="s">
        <v>272</v>
      </c>
      <c r="E414" s="24"/>
      <c r="F414" s="165" t="s">
        <v>696</v>
      </c>
      <c r="G414" s="24"/>
      <c r="H414" s="24"/>
      <c r="J414" s="24"/>
      <c r="K414" s="24"/>
      <c r="L414" s="43"/>
      <c r="M414" s="56"/>
      <c r="N414" s="24"/>
      <c r="O414" s="24"/>
      <c r="P414" s="24"/>
      <c r="Q414" s="24"/>
      <c r="R414" s="24"/>
      <c r="S414" s="24"/>
      <c r="T414" s="57"/>
      <c r="AT414" s="6" t="s">
        <v>272</v>
      </c>
      <c r="AU414" s="6" t="s">
        <v>139</v>
      </c>
    </row>
    <row r="415" spans="2:63" s="140" customFormat="1" ht="37.5" customHeight="1">
      <c r="B415" s="141"/>
      <c r="C415" s="142"/>
      <c r="D415" s="142" t="s">
        <v>189</v>
      </c>
      <c r="E415" s="143" t="s">
        <v>697</v>
      </c>
      <c r="F415" s="143" t="s">
        <v>698</v>
      </c>
      <c r="G415" s="142"/>
      <c r="H415" s="142"/>
      <c r="J415" s="144">
        <f>$BK$415</f>
        <v>0</v>
      </c>
      <c r="K415" s="142"/>
      <c r="L415" s="145"/>
      <c r="M415" s="146"/>
      <c r="N415" s="142"/>
      <c r="O415" s="142"/>
      <c r="P415" s="147">
        <f>SUM($P$416:$P$433)</f>
        <v>0</v>
      </c>
      <c r="Q415" s="142"/>
      <c r="R415" s="147">
        <f>SUM($R$416:$R$433)</f>
        <v>0</v>
      </c>
      <c r="S415" s="142"/>
      <c r="T415" s="148">
        <f>SUM($T$416:$T$433)</f>
        <v>0</v>
      </c>
      <c r="AR415" s="149" t="s">
        <v>263</v>
      </c>
      <c r="AT415" s="149" t="s">
        <v>189</v>
      </c>
      <c r="AU415" s="149" t="s">
        <v>190</v>
      </c>
      <c r="AY415" s="149" t="s">
        <v>264</v>
      </c>
      <c r="BK415" s="150">
        <f>SUM($BK$416:$BK$433)</f>
        <v>0</v>
      </c>
    </row>
    <row r="416" spans="2:65" s="6" customFormat="1" ht="27" customHeight="1">
      <c r="B416" s="23"/>
      <c r="C416" s="151" t="s">
        <v>699</v>
      </c>
      <c r="D416" s="151" t="s">
        <v>265</v>
      </c>
      <c r="E416" s="152" t="s">
        <v>700</v>
      </c>
      <c r="F416" s="153" t="s">
        <v>701</v>
      </c>
      <c r="G416" s="154" t="s">
        <v>268</v>
      </c>
      <c r="H416" s="155">
        <v>2</v>
      </c>
      <c r="I416" s="156"/>
      <c r="J416" s="157">
        <f>ROUND($I$416*$H$416,2)</f>
        <v>0</v>
      </c>
      <c r="K416" s="153"/>
      <c r="L416" s="158"/>
      <c r="M416" s="159"/>
      <c r="N416" s="160" t="s">
        <v>161</v>
      </c>
      <c r="O416" s="24"/>
      <c r="P416" s="24"/>
      <c r="Q416" s="161">
        <v>0</v>
      </c>
      <c r="R416" s="161">
        <f>$Q$416*$H$416</f>
        <v>0</v>
      </c>
      <c r="S416" s="161">
        <v>0</v>
      </c>
      <c r="T416" s="162">
        <f>$S$416*$H$416</f>
        <v>0</v>
      </c>
      <c r="AR416" s="97" t="s">
        <v>269</v>
      </c>
      <c r="AT416" s="97" t="s">
        <v>265</v>
      </c>
      <c r="AU416" s="97" t="s">
        <v>139</v>
      </c>
      <c r="AY416" s="6" t="s">
        <v>264</v>
      </c>
      <c r="BE416" s="163">
        <f>IF($N$416="základní",$J$416,0)</f>
        <v>0</v>
      </c>
      <c r="BF416" s="163">
        <f>IF($N$416="snížená",$J$416,0)</f>
        <v>0</v>
      </c>
      <c r="BG416" s="163">
        <f>IF($N$416="zákl. přenesená",$J$416,0)</f>
        <v>0</v>
      </c>
      <c r="BH416" s="163">
        <f>IF($N$416="sníž. přenesená",$J$416,0)</f>
        <v>0</v>
      </c>
      <c r="BI416" s="163">
        <f>IF($N$416="nulová",$J$416,0)</f>
        <v>0</v>
      </c>
      <c r="BJ416" s="97" t="s">
        <v>139</v>
      </c>
      <c r="BK416" s="163">
        <f>ROUND($I$416*$H$416,2)</f>
        <v>0</v>
      </c>
      <c r="BL416" s="97" t="s">
        <v>270</v>
      </c>
      <c r="BM416" s="97" t="s">
        <v>702</v>
      </c>
    </row>
    <row r="417" spans="2:47" s="6" customFormat="1" ht="27" customHeight="1">
      <c r="B417" s="23"/>
      <c r="C417" s="24"/>
      <c r="D417" s="164" t="s">
        <v>272</v>
      </c>
      <c r="E417" s="24"/>
      <c r="F417" s="165" t="s">
        <v>701</v>
      </c>
      <c r="G417" s="24"/>
      <c r="H417" s="24"/>
      <c r="J417" s="24"/>
      <c r="K417" s="24"/>
      <c r="L417" s="43"/>
      <c r="M417" s="56"/>
      <c r="N417" s="24"/>
      <c r="O417" s="24"/>
      <c r="P417" s="24"/>
      <c r="Q417" s="24"/>
      <c r="R417" s="24"/>
      <c r="S417" s="24"/>
      <c r="T417" s="57"/>
      <c r="AT417" s="6" t="s">
        <v>272</v>
      </c>
      <c r="AU417" s="6" t="s">
        <v>139</v>
      </c>
    </row>
    <row r="418" spans="2:65" s="6" customFormat="1" ht="15.75" customHeight="1">
      <c r="B418" s="23"/>
      <c r="C418" s="151" t="s">
        <v>703</v>
      </c>
      <c r="D418" s="151" t="s">
        <v>265</v>
      </c>
      <c r="E418" s="152" t="s">
        <v>704</v>
      </c>
      <c r="F418" s="153" t="s">
        <v>705</v>
      </c>
      <c r="G418" s="154" t="s">
        <v>268</v>
      </c>
      <c r="H418" s="155">
        <v>1</v>
      </c>
      <c r="I418" s="156"/>
      <c r="J418" s="157">
        <f>ROUND($I$418*$H$418,2)</f>
        <v>0</v>
      </c>
      <c r="K418" s="153"/>
      <c r="L418" s="158"/>
      <c r="M418" s="159"/>
      <c r="N418" s="160" t="s">
        <v>161</v>
      </c>
      <c r="O418" s="24"/>
      <c r="P418" s="24"/>
      <c r="Q418" s="161">
        <v>0</v>
      </c>
      <c r="R418" s="161">
        <f>$Q$418*$H$418</f>
        <v>0</v>
      </c>
      <c r="S418" s="161">
        <v>0</v>
      </c>
      <c r="T418" s="162">
        <f>$S$418*$H$418</f>
        <v>0</v>
      </c>
      <c r="AR418" s="97" t="s">
        <v>269</v>
      </c>
      <c r="AT418" s="97" t="s">
        <v>265</v>
      </c>
      <c r="AU418" s="97" t="s">
        <v>139</v>
      </c>
      <c r="AY418" s="6" t="s">
        <v>264</v>
      </c>
      <c r="BE418" s="163">
        <f>IF($N$418="základní",$J$418,0)</f>
        <v>0</v>
      </c>
      <c r="BF418" s="163">
        <f>IF($N$418="snížená",$J$418,0)</f>
        <v>0</v>
      </c>
      <c r="BG418" s="163">
        <f>IF($N$418="zákl. přenesená",$J$418,0)</f>
        <v>0</v>
      </c>
      <c r="BH418" s="163">
        <f>IF($N$418="sníž. přenesená",$J$418,0)</f>
        <v>0</v>
      </c>
      <c r="BI418" s="163">
        <f>IF($N$418="nulová",$J$418,0)</f>
        <v>0</v>
      </c>
      <c r="BJ418" s="97" t="s">
        <v>139</v>
      </c>
      <c r="BK418" s="163">
        <f>ROUND($I$418*$H$418,2)</f>
        <v>0</v>
      </c>
      <c r="BL418" s="97" t="s">
        <v>270</v>
      </c>
      <c r="BM418" s="97" t="s">
        <v>706</v>
      </c>
    </row>
    <row r="419" spans="2:47" s="6" customFormat="1" ht="16.5" customHeight="1">
      <c r="B419" s="23"/>
      <c r="C419" s="24"/>
      <c r="D419" s="164" t="s">
        <v>272</v>
      </c>
      <c r="E419" s="24"/>
      <c r="F419" s="165" t="s">
        <v>705</v>
      </c>
      <c r="G419" s="24"/>
      <c r="H419" s="24"/>
      <c r="J419" s="24"/>
      <c r="K419" s="24"/>
      <c r="L419" s="43"/>
      <c r="M419" s="56"/>
      <c r="N419" s="24"/>
      <c r="O419" s="24"/>
      <c r="P419" s="24"/>
      <c r="Q419" s="24"/>
      <c r="R419" s="24"/>
      <c r="S419" s="24"/>
      <c r="T419" s="57"/>
      <c r="AT419" s="6" t="s">
        <v>272</v>
      </c>
      <c r="AU419" s="6" t="s">
        <v>139</v>
      </c>
    </row>
    <row r="420" spans="2:65" s="6" customFormat="1" ht="27" customHeight="1">
      <c r="B420" s="23"/>
      <c r="C420" s="151" t="s">
        <v>707</v>
      </c>
      <c r="D420" s="151" t="s">
        <v>265</v>
      </c>
      <c r="E420" s="152" t="s">
        <v>708</v>
      </c>
      <c r="F420" s="153" t="s">
        <v>709</v>
      </c>
      <c r="G420" s="154" t="s">
        <v>268</v>
      </c>
      <c r="H420" s="155">
        <v>1</v>
      </c>
      <c r="I420" s="156"/>
      <c r="J420" s="157">
        <f>ROUND($I$420*$H$420,2)</f>
        <v>0</v>
      </c>
      <c r="K420" s="153"/>
      <c r="L420" s="158"/>
      <c r="M420" s="159"/>
      <c r="N420" s="160" t="s">
        <v>161</v>
      </c>
      <c r="O420" s="24"/>
      <c r="P420" s="24"/>
      <c r="Q420" s="161">
        <v>0</v>
      </c>
      <c r="R420" s="161">
        <f>$Q$420*$H$420</f>
        <v>0</v>
      </c>
      <c r="S420" s="161">
        <v>0</v>
      </c>
      <c r="T420" s="162">
        <f>$S$420*$H$420</f>
        <v>0</v>
      </c>
      <c r="AR420" s="97" t="s">
        <v>269</v>
      </c>
      <c r="AT420" s="97" t="s">
        <v>265</v>
      </c>
      <c r="AU420" s="97" t="s">
        <v>139</v>
      </c>
      <c r="AY420" s="6" t="s">
        <v>264</v>
      </c>
      <c r="BE420" s="163">
        <f>IF($N$420="základní",$J$420,0)</f>
        <v>0</v>
      </c>
      <c r="BF420" s="163">
        <f>IF($N$420="snížená",$J$420,0)</f>
        <v>0</v>
      </c>
      <c r="BG420" s="163">
        <f>IF($N$420="zákl. přenesená",$J$420,0)</f>
        <v>0</v>
      </c>
      <c r="BH420" s="163">
        <f>IF($N$420="sníž. přenesená",$J$420,0)</f>
        <v>0</v>
      </c>
      <c r="BI420" s="163">
        <f>IF($N$420="nulová",$J$420,0)</f>
        <v>0</v>
      </c>
      <c r="BJ420" s="97" t="s">
        <v>139</v>
      </c>
      <c r="BK420" s="163">
        <f>ROUND($I$420*$H$420,2)</f>
        <v>0</v>
      </c>
      <c r="BL420" s="97" t="s">
        <v>270</v>
      </c>
      <c r="BM420" s="97" t="s">
        <v>710</v>
      </c>
    </row>
    <row r="421" spans="2:47" s="6" customFormat="1" ht="27" customHeight="1">
      <c r="B421" s="23"/>
      <c r="C421" s="24"/>
      <c r="D421" s="164" t="s">
        <v>272</v>
      </c>
      <c r="E421" s="24"/>
      <c r="F421" s="165" t="s">
        <v>709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272</v>
      </c>
      <c r="AU421" s="6" t="s">
        <v>139</v>
      </c>
    </row>
    <row r="422" spans="2:65" s="6" customFormat="1" ht="15.75" customHeight="1">
      <c r="B422" s="23"/>
      <c r="C422" s="151" t="s">
        <v>711</v>
      </c>
      <c r="D422" s="151" t="s">
        <v>265</v>
      </c>
      <c r="E422" s="152" t="s">
        <v>712</v>
      </c>
      <c r="F422" s="153" t="s">
        <v>713</v>
      </c>
      <c r="G422" s="154" t="s">
        <v>268</v>
      </c>
      <c r="H422" s="155">
        <v>1</v>
      </c>
      <c r="I422" s="156"/>
      <c r="J422" s="157">
        <f>ROUND($I$422*$H$422,2)</f>
        <v>0</v>
      </c>
      <c r="K422" s="153"/>
      <c r="L422" s="158"/>
      <c r="M422" s="159"/>
      <c r="N422" s="160" t="s">
        <v>161</v>
      </c>
      <c r="O422" s="24"/>
      <c r="P422" s="24"/>
      <c r="Q422" s="161">
        <v>0</v>
      </c>
      <c r="R422" s="161">
        <f>$Q$422*$H$422</f>
        <v>0</v>
      </c>
      <c r="S422" s="161">
        <v>0</v>
      </c>
      <c r="T422" s="162">
        <f>$S$422*$H$422</f>
        <v>0</v>
      </c>
      <c r="AR422" s="97" t="s">
        <v>269</v>
      </c>
      <c r="AT422" s="97" t="s">
        <v>265</v>
      </c>
      <c r="AU422" s="97" t="s">
        <v>139</v>
      </c>
      <c r="AY422" s="6" t="s">
        <v>264</v>
      </c>
      <c r="BE422" s="163">
        <f>IF($N$422="základní",$J$422,0)</f>
        <v>0</v>
      </c>
      <c r="BF422" s="163">
        <f>IF($N$422="snížená",$J$422,0)</f>
        <v>0</v>
      </c>
      <c r="BG422" s="163">
        <f>IF($N$422="zákl. přenesená",$J$422,0)</f>
        <v>0</v>
      </c>
      <c r="BH422" s="163">
        <f>IF($N$422="sníž. přenesená",$J$422,0)</f>
        <v>0</v>
      </c>
      <c r="BI422" s="163">
        <f>IF($N$422="nulová",$J$422,0)</f>
        <v>0</v>
      </c>
      <c r="BJ422" s="97" t="s">
        <v>139</v>
      </c>
      <c r="BK422" s="163">
        <f>ROUND($I$422*$H$422,2)</f>
        <v>0</v>
      </c>
      <c r="BL422" s="97" t="s">
        <v>270</v>
      </c>
      <c r="BM422" s="97" t="s">
        <v>714</v>
      </c>
    </row>
    <row r="423" spans="2:47" s="6" customFormat="1" ht="16.5" customHeight="1">
      <c r="B423" s="23"/>
      <c r="C423" s="24"/>
      <c r="D423" s="164" t="s">
        <v>272</v>
      </c>
      <c r="E423" s="24"/>
      <c r="F423" s="165" t="s">
        <v>713</v>
      </c>
      <c r="G423" s="24"/>
      <c r="H423" s="24"/>
      <c r="J423" s="24"/>
      <c r="K423" s="24"/>
      <c r="L423" s="43"/>
      <c r="M423" s="56"/>
      <c r="N423" s="24"/>
      <c r="O423" s="24"/>
      <c r="P423" s="24"/>
      <c r="Q423" s="24"/>
      <c r="R423" s="24"/>
      <c r="S423" s="24"/>
      <c r="T423" s="57"/>
      <c r="AT423" s="6" t="s">
        <v>272</v>
      </c>
      <c r="AU423" s="6" t="s">
        <v>139</v>
      </c>
    </row>
    <row r="424" spans="2:65" s="6" customFormat="1" ht="27" customHeight="1">
      <c r="B424" s="23"/>
      <c r="C424" s="151" t="s">
        <v>715</v>
      </c>
      <c r="D424" s="151" t="s">
        <v>265</v>
      </c>
      <c r="E424" s="152" t="s">
        <v>716</v>
      </c>
      <c r="F424" s="153" t="s">
        <v>717</v>
      </c>
      <c r="G424" s="154" t="s">
        <v>268</v>
      </c>
      <c r="H424" s="155">
        <v>1</v>
      </c>
      <c r="I424" s="156"/>
      <c r="J424" s="157">
        <f>ROUND($I$424*$H$424,2)</f>
        <v>0</v>
      </c>
      <c r="K424" s="153"/>
      <c r="L424" s="158"/>
      <c r="M424" s="159"/>
      <c r="N424" s="160" t="s">
        <v>161</v>
      </c>
      <c r="O424" s="24"/>
      <c r="P424" s="24"/>
      <c r="Q424" s="161">
        <v>0</v>
      </c>
      <c r="R424" s="161">
        <f>$Q$424*$H$424</f>
        <v>0</v>
      </c>
      <c r="S424" s="161">
        <v>0</v>
      </c>
      <c r="T424" s="162">
        <f>$S$424*$H$424</f>
        <v>0</v>
      </c>
      <c r="AR424" s="97" t="s">
        <v>269</v>
      </c>
      <c r="AT424" s="97" t="s">
        <v>265</v>
      </c>
      <c r="AU424" s="97" t="s">
        <v>139</v>
      </c>
      <c r="AY424" s="6" t="s">
        <v>264</v>
      </c>
      <c r="BE424" s="163">
        <f>IF($N$424="základní",$J$424,0)</f>
        <v>0</v>
      </c>
      <c r="BF424" s="163">
        <f>IF($N$424="snížená",$J$424,0)</f>
        <v>0</v>
      </c>
      <c r="BG424" s="163">
        <f>IF($N$424="zákl. přenesená",$J$424,0)</f>
        <v>0</v>
      </c>
      <c r="BH424" s="163">
        <f>IF($N$424="sníž. přenesená",$J$424,0)</f>
        <v>0</v>
      </c>
      <c r="BI424" s="163">
        <f>IF($N$424="nulová",$J$424,0)</f>
        <v>0</v>
      </c>
      <c r="BJ424" s="97" t="s">
        <v>139</v>
      </c>
      <c r="BK424" s="163">
        <f>ROUND($I$424*$H$424,2)</f>
        <v>0</v>
      </c>
      <c r="BL424" s="97" t="s">
        <v>270</v>
      </c>
      <c r="BM424" s="97" t="s">
        <v>718</v>
      </c>
    </row>
    <row r="425" spans="2:47" s="6" customFormat="1" ht="27" customHeight="1">
      <c r="B425" s="23"/>
      <c r="C425" s="24"/>
      <c r="D425" s="164" t="s">
        <v>272</v>
      </c>
      <c r="E425" s="24"/>
      <c r="F425" s="165" t="s">
        <v>717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272</v>
      </c>
      <c r="AU425" s="6" t="s">
        <v>139</v>
      </c>
    </row>
    <row r="426" spans="2:65" s="6" customFormat="1" ht="15.75" customHeight="1">
      <c r="B426" s="23"/>
      <c r="C426" s="151" t="s">
        <v>719</v>
      </c>
      <c r="D426" s="151" t="s">
        <v>265</v>
      </c>
      <c r="E426" s="152" t="s">
        <v>720</v>
      </c>
      <c r="F426" s="153" t="s">
        <v>721</v>
      </c>
      <c r="G426" s="154" t="s">
        <v>268</v>
      </c>
      <c r="H426" s="155">
        <v>4</v>
      </c>
      <c r="I426" s="156"/>
      <c r="J426" s="157">
        <f>ROUND($I$426*$H$426,2)</f>
        <v>0</v>
      </c>
      <c r="K426" s="153"/>
      <c r="L426" s="158"/>
      <c r="M426" s="159"/>
      <c r="N426" s="160" t="s">
        <v>161</v>
      </c>
      <c r="O426" s="24"/>
      <c r="P426" s="24"/>
      <c r="Q426" s="161">
        <v>0</v>
      </c>
      <c r="R426" s="161">
        <f>$Q$426*$H$426</f>
        <v>0</v>
      </c>
      <c r="S426" s="161">
        <v>0</v>
      </c>
      <c r="T426" s="162">
        <f>$S$426*$H$426</f>
        <v>0</v>
      </c>
      <c r="AR426" s="97" t="s">
        <v>269</v>
      </c>
      <c r="AT426" s="97" t="s">
        <v>265</v>
      </c>
      <c r="AU426" s="97" t="s">
        <v>139</v>
      </c>
      <c r="AY426" s="6" t="s">
        <v>264</v>
      </c>
      <c r="BE426" s="163">
        <f>IF($N$426="základní",$J$426,0)</f>
        <v>0</v>
      </c>
      <c r="BF426" s="163">
        <f>IF($N$426="snížená",$J$426,0)</f>
        <v>0</v>
      </c>
      <c r="BG426" s="163">
        <f>IF($N$426="zákl. přenesená",$J$426,0)</f>
        <v>0</v>
      </c>
      <c r="BH426" s="163">
        <f>IF($N$426="sníž. přenesená",$J$426,0)</f>
        <v>0</v>
      </c>
      <c r="BI426" s="163">
        <f>IF($N$426="nulová",$J$426,0)</f>
        <v>0</v>
      </c>
      <c r="BJ426" s="97" t="s">
        <v>139</v>
      </c>
      <c r="BK426" s="163">
        <f>ROUND($I$426*$H$426,2)</f>
        <v>0</v>
      </c>
      <c r="BL426" s="97" t="s">
        <v>270</v>
      </c>
      <c r="BM426" s="97" t="s">
        <v>722</v>
      </c>
    </row>
    <row r="427" spans="2:47" s="6" customFormat="1" ht="16.5" customHeight="1">
      <c r="B427" s="23"/>
      <c r="C427" s="24"/>
      <c r="D427" s="164" t="s">
        <v>272</v>
      </c>
      <c r="E427" s="24"/>
      <c r="F427" s="165" t="s">
        <v>721</v>
      </c>
      <c r="G427" s="24"/>
      <c r="H427" s="24"/>
      <c r="J427" s="24"/>
      <c r="K427" s="24"/>
      <c r="L427" s="43"/>
      <c r="M427" s="56"/>
      <c r="N427" s="24"/>
      <c r="O427" s="24"/>
      <c r="P427" s="24"/>
      <c r="Q427" s="24"/>
      <c r="R427" s="24"/>
      <c r="S427" s="24"/>
      <c r="T427" s="57"/>
      <c r="AT427" s="6" t="s">
        <v>272</v>
      </c>
      <c r="AU427" s="6" t="s">
        <v>139</v>
      </c>
    </row>
    <row r="428" spans="2:65" s="6" customFormat="1" ht="15.75" customHeight="1">
      <c r="B428" s="23"/>
      <c r="C428" s="151" t="s">
        <v>723</v>
      </c>
      <c r="D428" s="151" t="s">
        <v>265</v>
      </c>
      <c r="E428" s="152" t="s">
        <v>724</v>
      </c>
      <c r="F428" s="153" t="s">
        <v>725</v>
      </c>
      <c r="G428" s="154" t="s">
        <v>268</v>
      </c>
      <c r="H428" s="155">
        <v>6</v>
      </c>
      <c r="I428" s="156"/>
      <c r="J428" s="157">
        <f>ROUND($I$428*$H$428,2)</f>
        <v>0</v>
      </c>
      <c r="K428" s="153"/>
      <c r="L428" s="158"/>
      <c r="M428" s="159"/>
      <c r="N428" s="160" t="s">
        <v>161</v>
      </c>
      <c r="O428" s="24"/>
      <c r="P428" s="24"/>
      <c r="Q428" s="161">
        <v>0</v>
      </c>
      <c r="R428" s="161">
        <f>$Q$428*$H$428</f>
        <v>0</v>
      </c>
      <c r="S428" s="161">
        <v>0</v>
      </c>
      <c r="T428" s="162">
        <f>$S$428*$H$428</f>
        <v>0</v>
      </c>
      <c r="AR428" s="97" t="s">
        <v>269</v>
      </c>
      <c r="AT428" s="97" t="s">
        <v>265</v>
      </c>
      <c r="AU428" s="97" t="s">
        <v>139</v>
      </c>
      <c r="AY428" s="6" t="s">
        <v>264</v>
      </c>
      <c r="BE428" s="163">
        <f>IF($N$428="základní",$J$428,0)</f>
        <v>0</v>
      </c>
      <c r="BF428" s="163">
        <f>IF($N$428="snížená",$J$428,0)</f>
        <v>0</v>
      </c>
      <c r="BG428" s="163">
        <f>IF($N$428="zákl. přenesená",$J$428,0)</f>
        <v>0</v>
      </c>
      <c r="BH428" s="163">
        <f>IF($N$428="sníž. přenesená",$J$428,0)</f>
        <v>0</v>
      </c>
      <c r="BI428" s="163">
        <f>IF($N$428="nulová",$J$428,0)</f>
        <v>0</v>
      </c>
      <c r="BJ428" s="97" t="s">
        <v>139</v>
      </c>
      <c r="BK428" s="163">
        <f>ROUND($I$428*$H$428,2)</f>
        <v>0</v>
      </c>
      <c r="BL428" s="97" t="s">
        <v>270</v>
      </c>
      <c r="BM428" s="97" t="s">
        <v>726</v>
      </c>
    </row>
    <row r="429" spans="2:47" s="6" customFormat="1" ht="16.5" customHeight="1">
      <c r="B429" s="23"/>
      <c r="C429" s="24"/>
      <c r="D429" s="164" t="s">
        <v>272</v>
      </c>
      <c r="E429" s="24"/>
      <c r="F429" s="165" t="s">
        <v>725</v>
      </c>
      <c r="G429" s="24"/>
      <c r="H429" s="24"/>
      <c r="J429" s="24"/>
      <c r="K429" s="24"/>
      <c r="L429" s="43"/>
      <c r="M429" s="56"/>
      <c r="N429" s="24"/>
      <c r="O429" s="24"/>
      <c r="P429" s="24"/>
      <c r="Q429" s="24"/>
      <c r="R429" s="24"/>
      <c r="S429" s="24"/>
      <c r="T429" s="57"/>
      <c r="AT429" s="6" t="s">
        <v>272</v>
      </c>
      <c r="AU429" s="6" t="s">
        <v>139</v>
      </c>
    </row>
    <row r="430" spans="2:65" s="6" customFormat="1" ht="15.75" customHeight="1">
      <c r="B430" s="23"/>
      <c r="C430" s="151" t="s">
        <v>727</v>
      </c>
      <c r="D430" s="151" t="s">
        <v>265</v>
      </c>
      <c r="E430" s="152" t="s">
        <v>728</v>
      </c>
      <c r="F430" s="153" t="s">
        <v>729</v>
      </c>
      <c r="G430" s="154" t="s">
        <v>268</v>
      </c>
      <c r="H430" s="155">
        <v>1</v>
      </c>
      <c r="I430" s="156"/>
      <c r="J430" s="157">
        <f>ROUND($I$430*$H$430,2)</f>
        <v>0</v>
      </c>
      <c r="K430" s="153"/>
      <c r="L430" s="158"/>
      <c r="M430" s="159"/>
      <c r="N430" s="160" t="s">
        <v>161</v>
      </c>
      <c r="O430" s="24"/>
      <c r="P430" s="24"/>
      <c r="Q430" s="161">
        <v>0</v>
      </c>
      <c r="R430" s="161">
        <f>$Q$430*$H$430</f>
        <v>0</v>
      </c>
      <c r="S430" s="161">
        <v>0</v>
      </c>
      <c r="T430" s="162">
        <f>$S$430*$H$430</f>
        <v>0</v>
      </c>
      <c r="AR430" s="97" t="s">
        <v>269</v>
      </c>
      <c r="AT430" s="97" t="s">
        <v>265</v>
      </c>
      <c r="AU430" s="97" t="s">
        <v>139</v>
      </c>
      <c r="AY430" s="6" t="s">
        <v>264</v>
      </c>
      <c r="BE430" s="163">
        <f>IF($N$430="základní",$J$430,0)</f>
        <v>0</v>
      </c>
      <c r="BF430" s="163">
        <f>IF($N$430="snížená",$J$430,0)</f>
        <v>0</v>
      </c>
      <c r="BG430" s="163">
        <f>IF($N$430="zákl. přenesená",$J$430,0)</f>
        <v>0</v>
      </c>
      <c r="BH430" s="163">
        <f>IF($N$430="sníž. přenesená",$J$430,0)</f>
        <v>0</v>
      </c>
      <c r="BI430" s="163">
        <f>IF($N$430="nulová",$J$430,0)</f>
        <v>0</v>
      </c>
      <c r="BJ430" s="97" t="s">
        <v>139</v>
      </c>
      <c r="BK430" s="163">
        <f>ROUND($I$430*$H$430,2)</f>
        <v>0</v>
      </c>
      <c r="BL430" s="97" t="s">
        <v>270</v>
      </c>
      <c r="BM430" s="97" t="s">
        <v>730</v>
      </c>
    </row>
    <row r="431" spans="2:47" s="6" customFormat="1" ht="16.5" customHeight="1">
      <c r="B431" s="23"/>
      <c r="C431" s="24"/>
      <c r="D431" s="164" t="s">
        <v>272</v>
      </c>
      <c r="E431" s="24"/>
      <c r="F431" s="165" t="s">
        <v>729</v>
      </c>
      <c r="G431" s="24"/>
      <c r="H431" s="24"/>
      <c r="J431" s="24"/>
      <c r="K431" s="24"/>
      <c r="L431" s="43"/>
      <c r="M431" s="56"/>
      <c r="N431" s="24"/>
      <c r="O431" s="24"/>
      <c r="P431" s="24"/>
      <c r="Q431" s="24"/>
      <c r="R431" s="24"/>
      <c r="S431" s="24"/>
      <c r="T431" s="57"/>
      <c r="AT431" s="6" t="s">
        <v>272</v>
      </c>
      <c r="AU431" s="6" t="s">
        <v>139</v>
      </c>
    </row>
    <row r="432" spans="2:65" s="6" customFormat="1" ht="15.75" customHeight="1">
      <c r="B432" s="23"/>
      <c r="C432" s="166" t="s">
        <v>731</v>
      </c>
      <c r="D432" s="166" t="s">
        <v>380</v>
      </c>
      <c r="E432" s="167" t="s">
        <v>732</v>
      </c>
      <c r="F432" s="168" t="s">
        <v>733</v>
      </c>
      <c r="G432" s="169" t="s">
        <v>389</v>
      </c>
      <c r="H432" s="170">
        <v>20</v>
      </c>
      <c r="I432" s="171"/>
      <c r="J432" s="172">
        <f>ROUND($I$432*$H$432,2)</f>
        <v>0</v>
      </c>
      <c r="K432" s="168"/>
      <c r="L432" s="43"/>
      <c r="M432" s="173"/>
      <c r="N432" s="174" t="s">
        <v>161</v>
      </c>
      <c r="O432" s="24"/>
      <c r="P432" s="24"/>
      <c r="Q432" s="161">
        <v>0</v>
      </c>
      <c r="R432" s="161">
        <f>$Q$432*$H$432</f>
        <v>0</v>
      </c>
      <c r="S432" s="161">
        <v>0</v>
      </c>
      <c r="T432" s="162">
        <f>$S$432*$H$432</f>
        <v>0</v>
      </c>
      <c r="AR432" s="97" t="s">
        <v>270</v>
      </c>
      <c r="AT432" s="97" t="s">
        <v>380</v>
      </c>
      <c r="AU432" s="97" t="s">
        <v>139</v>
      </c>
      <c r="AY432" s="6" t="s">
        <v>264</v>
      </c>
      <c r="BE432" s="163">
        <f>IF($N$432="základní",$J$432,0)</f>
        <v>0</v>
      </c>
      <c r="BF432" s="163">
        <f>IF($N$432="snížená",$J$432,0)</f>
        <v>0</v>
      </c>
      <c r="BG432" s="163">
        <f>IF($N$432="zákl. přenesená",$J$432,0)</f>
        <v>0</v>
      </c>
      <c r="BH432" s="163">
        <f>IF($N$432="sníž. přenesená",$J$432,0)</f>
        <v>0</v>
      </c>
      <c r="BI432" s="163">
        <f>IF($N$432="nulová",$J$432,0)</f>
        <v>0</v>
      </c>
      <c r="BJ432" s="97" t="s">
        <v>139</v>
      </c>
      <c r="BK432" s="163">
        <f>ROUND($I$432*$H$432,2)</f>
        <v>0</v>
      </c>
      <c r="BL432" s="97" t="s">
        <v>270</v>
      </c>
      <c r="BM432" s="97" t="s">
        <v>731</v>
      </c>
    </row>
    <row r="433" spans="2:47" s="6" customFormat="1" ht="16.5" customHeight="1">
      <c r="B433" s="23"/>
      <c r="C433" s="24"/>
      <c r="D433" s="164" t="s">
        <v>272</v>
      </c>
      <c r="E433" s="24"/>
      <c r="F433" s="165" t="s">
        <v>733</v>
      </c>
      <c r="G433" s="24"/>
      <c r="H433" s="24"/>
      <c r="J433" s="24"/>
      <c r="K433" s="24"/>
      <c r="L433" s="43"/>
      <c r="M433" s="56"/>
      <c r="N433" s="24"/>
      <c r="O433" s="24"/>
      <c r="P433" s="24"/>
      <c r="Q433" s="24"/>
      <c r="R433" s="24"/>
      <c r="S433" s="24"/>
      <c r="T433" s="57"/>
      <c r="AT433" s="6" t="s">
        <v>272</v>
      </c>
      <c r="AU433" s="6" t="s">
        <v>139</v>
      </c>
    </row>
    <row r="434" spans="2:63" s="140" customFormat="1" ht="37.5" customHeight="1">
      <c r="B434" s="141"/>
      <c r="C434" s="142"/>
      <c r="D434" s="142" t="s">
        <v>189</v>
      </c>
      <c r="E434" s="143" t="s">
        <v>653</v>
      </c>
      <c r="F434" s="143" t="s">
        <v>654</v>
      </c>
      <c r="G434" s="142"/>
      <c r="H434" s="142"/>
      <c r="J434" s="144">
        <f>$BK$434</f>
        <v>0</v>
      </c>
      <c r="K434" s="142"/>
      <c r="L434" s="145"/>
      <c r="M434" s="146"/>
      <c r="N434" s="142"/>
      <c r="O434" s="142"/>
      <c r="P434" s="147">
        <f>SUM($P$435:$P$448)</f>
        <v>0</v>
      </c>
      <c r="Q434" s="142"/>
      <c r="R434" s="147">
        <f>SUM($R$435:$R$448)</f>
        <v>0</v>
      </c>
      <c r="S434" s="142"/>
      <c r="T434" s="148">
        <f>SUM($T$435:$T$448)</f>
        <v>0</v>
      </c>
      <c r="AR434" s="149" t="s">
        <v>263</v>
      </c>
      <c r="AT434" s="149" t="s">
        <v>189</v>
      </c>
      <c r="AU434" s="149" t="s">
        <v>190</v>
      </c>
      <c r="AY434" s="149" t="s">
        <v>264</v>
      </c>
      <c r="BK434" s="150">
        <f>SUM($BK$435:$BK$448)</f>
        <v>0</v>
      </c>
    </row>
    <row r="435" spans="2:65" s="6" customFormat="1" ht="15.75" customHeight="1">
      <c r="B435" s="23"/>
      <c r="C435" s="151" t="s">
        <v>734</v>
      </c>
      <c r="D435" s="151" t="s">
        <v>265</v>
      </c>
      <c r="E435" s="152" t="s">
        <v>735</v>
      </c>
      <c r="F435" s="153" t="s">
        <v>736</v>
      </c>
      <c r="G435" s="154" t="s">
        <v>373</v>
      </c>
      <c r="H435" s="155">
        <v>100</v>
      </c>
      <c r="I435" s="156"/>
      <c r="J435" s="157">
        <f>ROUND($I$435*$H$435,2)</f>
        <v>0</v>
      </c>
      <c r="K435" s="153"/>
      <c r="L435" s="158"/>
      <c r="M435" s="159"/>
      <c r="N435" s="160" t="s">
        <v>161</v>
      </c>
      <c r="O435" s="24"/>
      <c r="P435" s="24"/>
      <c r="Q435" s="161">
        <v>0</v>
      </c>
      <c r="R435" s="161">
        <f>$Q$435*$H$435</f>
        <v>0</v>
      </c>
      <c r="S435" s="161">
        <v>0</v>
      </c>
      <c r="T435" s="162">
        <f>$S$435*$H$435</f>
        <v>0</v>
      </c>
      <c r="AR435" s="97" t="s">
        <v>269</v>
      </c>
      <c r="AT435" s="97" t="s">
        <v>265</v>
      </c>
      <c r="AU435" s="97" t="s">
        <v>139</v>
      </c>
      <c r="AY435" s="6" t="s">
        <v>264</v>
      </c>
      <c r="BE435" s="163">
        <f>IF($N$435="základní",$J$435,0)</f>
        <v>0</v>
      </c>
      <c r="BF435" s="163">
        <f>IF($N$435="snížená",$J$435,0)</f>
        <v>0</v>
      </c>
      <c r="BG435" s="163">
        <f>IF($N$435="zákl. přenesená",$J$435,0)</f>
        <v>0</v>
      </c>
      <c r="BH435" s="163">
        <f>IF($N$435="sníž. přenesená",$J$435,0)</f>
        <v>0</v>
      </c>
      <c r="BI435" s="163">
        <f>IF($N$435="nulová",$J$435,0)</f>
        <v>0</v>
      </c>
      <c r="BJ435" s="97" t="s">
        <v>139</v>
      </c>
      <c r="BK435" s="163">
        <f>ROUND($I$435*$H$435,2)</f>
        <v>0</v>
      </c>
      <c r="BL435" s="97" t="s">
        <v>270</v>
      </c>
      <c r="BM435" s="97" t="s">
        <v>737</v>
      </c>
    </row>
    <row r="436" spans="2:47" s="6" customFormat="1" ht="16.5" customHeight="1">
      <c r="B436" s="23"/>
      <c r="C436" s="24"/>
      <c r="D436" s="164" t="s">
        <v>272</v>
      </c>
      <c r="E436" s="24"/>
      <c r="F436" s="165" t="s">
        <v>736</v>
      </c>
      <c r="G436" s="24"/>
      <c r="H436" s="24"/>
      <c r="J436" s="24"/>
      <c r="K436" s="24"/>
      <c r="L436" s="43"/>
      <c r="M436" s="56"/>
      <c r="N436" s="24"/>
      <c r="O436" s="24"/>
      <c r="P436" s="24"/>
      <c r="Q436" s="24"/>
      <c r="R436" s="24"/>
      <c r="S436" s="24"/>
      <c r="T436" s="57"/>
      <c r="AT436" s="6" t="s">
        <v>272</v>
      </c>
      <c r="AU436" s="6" t="s">
        <v>139</v>
      </c>
    </row>
    <row r="437" spans="2:65" s="6" customFormat="1" ht="15.75" customHeight="1">
      <c r="B437" s="23"/>
      <c r="C437" s="151" t="s">
        <v>738</v>
      </c>
      <c r="D437" s="151" t="s">
        <v>265</v>
      </c>
      <c r="E437" s="152" t="s">
        <v>739</v>
      </c>
      <c r="F437" s="153" t="s">
        <v>740</v>
      </c>
      <c r="G437" s="154" t="s">
        <v>373</v>
      </c>
      <c r="H437" s="155">
        <v>20</v>
      </c>
      <c r="I437" s="156"/>
      <c r="J437" s="157">
        <f>ROUND($I$437*$H$437,2)</f>
        <v>0</v>
      </c>
      <c r="K437" s="153"/>
      <c r="L437" s="158"/>
      <c r="M437" s="159"/>
      <c r="N437" s="160" t="s">
        <v>161</v>
      </c>
      <c r="O437" s="24"/>
      <c r="P437" s="24"/>
      <c r="Q437" s="161">
        <v>0</v>
      </c>
      <c r="R437" s="161">
        <f>$Q$437*$H$437</f>
        <v>0</v>
      </c>
      <c r="S437" s="161">
        <v>0</v>
      </c>
      <c r="T437" s="162">
        <f>$S$437*$H$437</f>
        <v>0</v>
      </c>
      <c r="AR437" s="97" t="s">
        <v>269</v>
      </c>
      <c r="AT437" s="97" t="s">
        <v>265</v>
      </c>
      <c r="AU437" s="97" t="s">
        <v>139</v>
      </c>
      <c r="AY437" s="6" t="s">
        <v>264</v>
      </c>
      <c r="BE437" s="163">
        <f>IF($N$437="základní",$J$437,0)</f>
        <v>0</v>
      </c>
      <c r="BF437" s="163">
        <f>IF($N$437="snížená",$J$437,0)</f>
        <v>0</v>
      </c>
      <c r="BG437" s="163">
        <f>IF($N$437="zákl. přenesená",$J$437,0)</f>
        <v>0</v>
      </c>
      <c r="BH437" s="163">
        <f>IF($N$437="sníž. přenesená",$J$437,0)</f>
        <v>0</v>
      </c>
      <c r="BI437" s="163">
        <f>IF($N$437="nulová",$J$437,0)</f>
        <v>0</v>
      </c>
      <c r="BJ437" s="97" t="s">
        <v>139</v>
      </c>
      <c r="BK437" s="163">
        <f>ROUND($I$437*$H$437,2)</f>
        <v>0</v>
      </c>
      <c r="BL437" s="97" t="s">
        <v>270</v>
      </c>
      <c r="BM437" s="97" t="s">
        <v>741</v>
      </c>
    </row>
    <row r="438" spans="2:47" s="6" customFormat="1" ht="16.5" customHeight="1">
      <c r="B438" s="23"/>
      <c r="C438" s="24"/>
      <c r="D438" s="164" t="s">
        <v>272</v>
      </c>
      <c r="E438" s="24"/>
      <c r="F438" s="165" t="s">
        <v>740</v>
      </c>
      <c r="G438" s="24"/>
      <c r="H438" s="24"/>
      <c r="J438" s="24"/>
      <c r="K438" s="24"/>
      <c r="L438" s="43"/>
      <c r="M438" s="56"/>
      <c r="N438" s="24"/>
      <c r="O438" s="24"/>
      <c r="P438" s="24"/>
      <c r="Q438" s="24"/>
      <c r="R438" s="24"/>
      <c r="S438" s="24"/>
      <c r="T438" s="57"/>
      <c r="AT438" s="6" t="s">
        <v>272</v>
      </c>
      <c r="AU438" s="6" t="s">
        <v>139</v>
      </c>
    </row>
    <row r="439" spans="2:65" s="6" customFormat="1" ht="15.75" customHeight="1">
      <c r="B439" s="23"/>
      <c r="C439" s="151" t="s">
        <v>742</v>
      </c>
      <c r="D439" s="151" t="s">
        <v>265</v>
      </c>
      <c r="E439" s="152" t="s">
        <v>676</v>
      </c>
      <c r="F439" s="153" t="s">
        <v>677</v>
      </c>
      <c r="G439" s="154" t="s">
        <v>373</v>
      </c>
      <c r="H439" s="155">
        <v>20</v>
      </c>
      <c r="I439" s="156"/>
      <c r="J439" s="157">
        <f>ROUND($I$439*$H$439,2)</f>
        <v>0</v>
      </c>
      <c r="K439" s="153"/>
      <c r="L439" s="158"/>
      <c r="M439" s="159"/>
      <c r="N439" s="160" t="s">
        <v>161</v>
      </c>
      <c r="O439" s="24"/>
      <c r="P439" s="24"/>
      <c r="Q439" s="161">
        <v>0</v>
      </c>
      <c r="R439" s="161">
        <f>$Q$439*$H$439</f>
        <v>0</v>
      </c>
      <c r="S439" s="161">
        <v>0</v>
      </c>
      <c r="T439" s="162">
        <f>$S$439*$H$439</f>
        <v>0</v>
      </c>
      <c r="AR439" s="97" t="s">
        <v>269</v>
      </c>
      <c r="AT439" s="97" t="s">
        <v>265</v>
      </c>
      <c r="AU439" s="97" t="s">
        <v>139</v>
      </c>
      <c r="AY439" s="6" t="s">
        <v>264</v>
      </c>
      <c r="BE439" s="163">
        <f>IF($N$439="základní",$J$439,0)</f>
        <v>0</v>
      </c>
      <c r="BF439" s="163">
        <f>IF($N$439="snížená",$J$439,0)</f>
        <v>0</v>
      </c>
      <c r="BG439" s="163">
        <f>IF($N$439="zákl. přenesená",$J$439,0)</f>
        <v>0</v>
      </c>
      <c r="BH439" s="163">
        <f>IF($N$439="sníž. přenesená",$J$439,0)</f>
        <v>0</v>
      </c>
      <c r="BI439" s="163">
        <f>IF($N$439="nulová",$J$439,0)</f>
        <v>0</v>
      </c>
      <c r="BJ439" s="97" t="s">
        <v>139</v>
      </c>
      <c r="BK439" s="163">
        <f>ROUND($I$439*$H$439,2)</f>
        <v>0</v>
      </c>
      <c r="BL439" s="97" t="s">
        <v>270</v>
      </c>
      <c r="BM439" s="97" t="s">
        <v>743</v>
      </c>
    </row>
    <row r="440" spans="2:47" s="6" customFormat="1" ht="16.5" customHeight="1">
      <c r="B440" s="23"/>
      <c r="C440" s="24"/>
      <c r="D440" s="164" t="s">
        <v>272</v>
      </c>
      <c r="E440" s="24"/>
      <c r="F440" s="165" t="s">
        <v>677</v>
      </c>
      <c r="G440" s="24"/>
      <c r="H440" s="24"/>
      <c r="J440" s="24"/>
      <c r="K440" s="24"/>
      <c r="L440" s="43"/>
      <c r="M440" s="56"/>
      <c r="N440" s="24"/>
      <c r="O440" s="24"/>
      <c r="P440" s="24"/>
      <c r="Q440" s="24"/>
      <c r="R440" s="24"/>
      <c r="S440" s="24"/>
      <c r="T440" s="57"/>
      <c r="AT440" s="6" t="s">
        <v>272</v>
      </c>
      <c r="AU440" s="6" t="s">
        <v>139</v>
      </c>
    </row>
    <row r="441" spans="2:65" s="6" customFormat="1" ht="15.75" customHeight="1">
      <c r="B441" s="23"/>
      <c r="C441" s="151" t="s">
        <v>744</v>
      </c>
      <c r="D441" s="151" t="s">
        <v>265</v>
      </c>
      <c r="E441" s="152" t="s">
        <v>680</v>
      </c>
      <c r="F441" s="153" t="s">
        <v>681</v>
      </c>
      <c r="G441" s="154" t="s">
        <v>268</v>
      </c>
      <c r="H441" s="155">
        <v>2</v>
      </c>
      <c r="I441" s="156"/>
      <c r="J441" s="157">
        <f>ROUND($I$441*$H$441,2)</f>
        <v>0</v>
      </c>
      <c r="K441" s="153"/>
      <c r="L441" s="158"/>
      <c r="M441" s="159"/>
      <c r="N441" s="160" t="s">
        <v>161</v>
      </c>
      <c r="O441" s="24"/>
      <c r="P441" s="24"/>
      <c r="Q441" s="161">
        <v>0</v>
      </c>
      <c r="R441" s="161">
        <f>$Q$441*$H$441</f>
        <v>0</v>
      </c>
      <c r="S441" s="161">
        <v>0</v>
      </c>
      <c r="T441" s="162">
        <f>$S$441*$H$441</f>
        <v>0</v>
      </c>
      <c r="AR441" s="97" t="s">
        <v>269</v>
      </c>
      <c r="AT441" s="97" t="s">
        <v>265</v>
      </c>
      <c r="AU441" s="97" t="s">
        <v>139</v>
      </c>
      <c r="AY441" s="6" t="s">
        <v>264</v>
      </c>
      <c r="BE441" s="163">
        <f>IF($N$441="základní",$J$441,0)</f>
        <v>0</v>
      </c>
      <c r="BF441" s="163">
        <f>IF($N$441="snížená",$J$441,0)</f>
        <v>0</v>
      </c>
      <c r="BG441" s="163">
        <f>IF($N$441="zákl. přenesená",$J$441,0)</f>
        <v>0</v>
      </c>
      <c r="BH441" s="163">
        <f>IF($N$441="sníž. přenesená",$J$441,0)</f>
        <v>0</v>
      </c>
      <c r="BI441" s="163">
        <f>IF($N$441="nulová",$J$441,0)</f>
        <v>0</v>
      </c>
      <c r="BJ441" s="97" t="s">
        <v>139</v>
      </c>
      <c r="BK441" s="163">
        <f>ROUND($I$441*$H$441,2)</f>
        <v>0</v>
      </c>
      <c r="BL441" s="97" t="s">
        <v>270</v>
      </c>
      <c r="BM441" s="97" t="s">
        <v>745</v>
      </c>
    </row>
    <row r="442" spans="2:47" s="6" customFormat="1" ht="16.5" customHeight="1">
      <c r="B442" s="23"/>
      <c r="C442" s="24"/>
      <c r="D442" s="164" t="s">
        <v>272</v>
      </c>
      <c r="E442" s="24"/>
      <c r="F442" s="165" t="s">
        <v>681</v>
      </c>
      <c r="G442" s="24"/>
      <c r="H442" s="24"/>
      <c r="J442" s="24"/>
      <c r="K442" s="24"/>
      <c r="L442" s="43"/>
      <c r="M442" s="56"/>
      <c r="N442" s="24"/>
      <c r="O442" s="24"/>
      <c r="P442" s="24"/>
      <c r="Q442" s="24"/>
      <c r="R442" s="24"/>
      <c r="S442" s="24"/>
      <c r="T442" s="57"/>
      <c r="AT442" s="6" t="s">
        <v>272</v>
      </c>
      <c r="AU442" s="6" t="s">
        <v>139</v>
      </c>
    </row>
    <row r="443" spans="2:65" s="6" customFormat="1" ht="15.75" customHeight="1">
      <c r="B443" s="23"/>
      <c r="C443" s="151" t="s">
        <v>746</v>
      </c>
      <c r="D443" s="151" t="s">
        <v>265</v>
      </c>
      <c r="E443" s="152" t="s">
        <v>684</v>
      </c>
      <c r="F443" s="153" t="s">
        <v>685</v>
      </c>
      <c r="G443" s="154" t="s">
        <v>268</v>
      </c>
      <c r="H443" s="155">
        <v>3</v>
      </c>
      <c r="I443" s="156"/>
      <c r="J443" s="157">
        <f>ROUND($I$443*$H$443,2)</f>
        <v>0</v>
      </c>
      <c r="K443" s="153"/>
      <c r="L443" s="158"/>
      <c r="M443" s="159"/>
      <c r="N443" s="160" t="s">
        <v>161</v>
      </c>
      <c r="O443" s="24"/>
      <c r="P443" s="24"/>
      <c r="Q443" s="161">
        <v>0</v>
      </c>
      <c r="R443" s="161">
        <f>$Q$443*$H$443</f>
        <v>0</v>
      </c>
      <c r="S443" s="161">
        <v>0</v>
      </c>
      <c r="T443" s="162">
        <f>$S$443*$H$443</f>
        <v>0</v>
      </c>
      <c r="AR443" s="97" t="s">
        <v>269</v>
      </c>
      <c r="AT443" s="97" t="s">
        <v>265</v>
      </c>
      <c r="AU443" s="97" t="s">
        <v>139</v>
      </c>
      <c r="AY443" s="6" t="s">
        <v>264</v>
      </c>
      <c r="BE443" s="163">
        <f>IF($N$443="základní",$J$443,0)</f>
        <v>0</v>
      </c>
      <c r="BF443" s="163">
        <f>IF($N$443="snížená",$J$443,0)</f>
        <v>0</v>
      </c>
      <c r="BG443" s="163">
        <f>IF($N$443="zákl. přenesená",$J$443,0)</f>
        <v>0</v>
      </c>
      <c r="BH443" s="163">
        <f>IF($N$443="sníž. přenesená",$J$443,0)</f>
        <v>0</v>
      </c>
      <c r="BI443" s="163">
        <f>IF($N$443="nulová",$J$443,0)</f>
        <v>0</v>
      </c>
      <c r="BJ443" s="97" t="s">
        <v>139</v>
      </c>
      <c r="BK443" s="163">
        <f>ROUND($I$443*$H$443,2)</f>
        <v>0</v>
      </c>
      <c r="BL443" s="97" t="s">
        <v>270</v>
      </c>
      <c r="BM443" s="97" t="s">
        <v>747</v>
      </c>
    </row>
    <row r="444" spans="2:47" s="6" customFormat="1" ht="16.5" customHeight="1">
      <c r="B444" s="23"/>
      <c r="C444" s="24"/>
      <c r="D444" s="164" t="s">
        <v>272</v>
      </c>
      <c r="E444" s="24"/>
      <c r="F444" s="165" t="s">
        <v>685</v>
      </c>
      <c r="G444" s="24"/>
      <c r="H444" s="24"/>
      <c r="J444" s="24"/>
      <c r="K444" s="24"/>
      <c r="L444" s="43"/>
      <c r="M444" s="56"/>
      <c r="N444" s="24"/>
      <c r="O444" s="24"/>
      <c r="P444" s="24"/>
      <c r="Q444" s="24"/>
      <c r="R444" s="24"/>
      <c r="S444" s="24"/>
      <c r="T444" s="57"/>
      <c r="AT444" s="6" t="s">
        <v>272</v>
      </c>
      <c r="AU444" s="6" t="s">
        <v>139</v>
      </c>
    </row>
    <row r="445" spans="2:65" s="6" customFormat="1" ht="15.75" customHeight="1">
      <c r="B445" s="23"/>
      <c r="C445" s="151" t="s">
        <v>748</v>
      </c>
      <c r="D445" s="151" t="s">
        <v>265</v>
      </c>
      <c r="E445" s="152" t="s">
        <v>749</v>
      </c>
      <c r="F445" s="153" t="s">
        <v>689</v>
      </c>
      <c r="G445" s="154" t="s">
        <v>652</v>
      </c>
      <c r="H445" s="155">
        <v>1</v>
      </c>
      <c r="I445" s="156"/>
      <c r="J445" s="157">
        <f>ROUND($I$445*$H$445,2)</f>
        <v>0</v>
      </c>
      <c r="K445" s="153"/>
      <c r="L445" s="158"/>
      <c r="M445" s="159"/>
      <c r="N445" s="160" t="s">
        <v>161</v>
      </c>
      <c r="O445" s="24"/>
      <c r="P445" s="24"/>
      <c r="Q445" s="161">
        <v>0</v>
      </c>
      <c r="R445" s="161">
        <f>$Q$445*$H$445</f>
        <v>0</v>
      </c>
      <c r="S445" s="161">
        <v>0</v>
      </c>
      <c r="T445" s="162">
        <f>$S$445*$H$445</f>
        <v>0</v>
      </c>
      <c r="AR445" s="97" t="s">
        <v>269</v>
      </c>
      <c r="AT445" s="97" t="s">
        <v>265</v>
      </c>
      <c r="AU445" s="97" t="s">
        <v>139</v>
      </c>
      <c r="AY445" s="6" t="s">
        <v>264</v>
      </c>
      <c r="BE445" s="163">
        <f>IF($N$445="základní",$J$445,0)</f>
        <v>0</v>
      </c>
      <c r="BF445" s="163">
        <f>IF($N$445="snížená",$J$445,0)</f>
        <v>0</v>
      </c>
      <c r="BG445" s="163">
        <f>IF($N$445="zákl. přenesená",$J$445,0)</f>
        <v>0</v>
      </c>
      <c r="BH445" s="163">
        <f>IF($N$445="sníž. přenesená",$J$445,0)</f>
        <v>0</v>
      </c>
      <c r="BI445" s="163">
        <f>IF($N$445="nulová",$J$445,0)</f>
        <v>0</v>
      </c>
      <c r="BJ445" s="97" t="s">
        <v>139</v>
      </c>
      <c r="BK445" s="163">
        <f>ROUND($I$445*$H$445,2)</f>
        <v>0</v>
      </c>
      <c r="BL445" s="97" t="s">
        <v>270</v>
      </c>
      <c r="BM445" s="97" t="s">
        <v>750</v>
      </c>
    </row>
    <row r="446" spans="2:47" s="6" customFormat="1" ht="16.5" customHeight="1">
      <c r="B446" s="23"/>
      <c r="C446" s="24"/>
      <c r="D446" s="164" t="s">
        <v>272</v>
      </c>
      <c r="E446" s="24"/>
      <c r="F446" s="165" t="s">
        <v>689</v>
      </c>
      <c r="G446" s="24"/>
      <c r="H446" s="24"/>
      <c r="J446" s="24"/>
      <c r="K446" s="24"/>
      <c r="L446" s="43"/>
      <c r="M446" s="56"/>
      <c r="N446" s="24"/>
      <c r="O446" s="24"/>
      <c r="P446" s="24"/>
      <c r="Q446" s="24"/>
      <c r="R446" s="24"/>
      <c r="S446" s="24"/>
      <c r="T446" s="57"/>
      <c r="AT446" s="6" t="s">
        <v>272</v>
      </c>
      <c r="AU446" s="6" t="s">
        <v>139</v>
      </c>
    </row>
    <row r="447" spans="2:65" s="6" customFormat="1" ht="15.75" customHeight="1">
      <c r="B447" s="23"/>
      <c r="C447" s="166" t="s">
        <v>751</v>
      </c>
      <c r="D447" s="166" t="s">
        <v>380</v>
      </c>
      <c r="E447" s="167" t="s">
        <v>752</v>
      </c>
      <c r="F447" s="168" t="s">
        <v>753</v>
      </c>
      <c r="G447" s="169" t="s">
        <v>652</v>
      </c>
      <c r="H447" s="170">
        <v>1</v>
      </c>
      <c r="I447" s="171"/>
      <c r="J447" s="172">
        <f>ROUND($I$447*$H$447,2)</f>
        <v>0</v>
      </c>
      <c r="K447" s="168"/>
      <c r="L447" s="43"/>
      <c r="M447" s="173"/>
      <c r="N447" s="174" t="s">
        <v>161</v>
      </c>
      <c r="O447" s="24"/>
      <c r="P447" s="24"/>
      <c r="Q447" s="161">
        <v>0</v>
      </c>
      <c r="R447" s="161">
        <f>$Q$447*$H$447</f>
        <v>0</v>
      </c>
      <c r="S447" s="161">
        <v>0</v>
      </c>
      <c r="T447" s="162">
        <f>$S$447*$H$447</f>
        <v>0</v>
      </c>
      <c r="AR447" s="97" t="s">
        <v>270</v>
      </c>
      <c r="AT447" s="97" t="s">
        <v>380</v>
      </c>
      <c r="AU447" s="97" t="s">
        <v>139</v>
      </c>
      <c r="AY447" s="6" t="s">
        <v>264</v>
      </c>
      <c r="BE447" s="163">
        <f>IF($N$447="základní",$J$447,0)</f>
        <v>0</v>
      </c>
      <c r="BF447" s="163">
        <f>IF($N$447="snížená",$J$447,0)</f>
        <v>0</v>
      </c>
      <c r="BG447" s="163">
        <f>IF($N$447="zákl. přenesená",$J$447,0)</f>
        <v>0</v>
      </c>
      <c r="BH447" s="163">
        <f>IF($N$447="sníž. přenesená",$J$447,0)</f>
        <v>0</v>
      </c>
      <c r="BI447" s="163">
        <f>IF($N$447="nulová",$J$447,0)</f>
        <v>0</v>
      </c>
      <c r="BJ447" s="97" t="s">
        <v>139</v>
      </c>
      <c r="BK447" s="163">
        <f>ROUND($I$447*$H$447,2)</f>
        <v>0</v>
      </c>
      <c r="BL447" s="97" t="s">
        <v>270</v>
      </c>
      <c r="BM447" s="97" t="s">
        <v>751</v>
      </c>
    </row>
    <row r="448" spans="2:47" s="6" customFormat="1" ht="16.5" customHeight="1">
      <c r="B448" s="23"/>
      <c r="C448" s="24"/>
      <c r="D448" s="164" t="s">
        <v>272</v>
      </c>
      <c r="E448" s="24"/>
      <c r="F448" s="165" t="s">
        <v>753</v>
      </c>
      <c r="G448" s="24"/>
      <c r="H448" s="24"/>
      <c r="J448" s="24"/>
      <c r="K448" s="24"/>
      <c r="L448" s="43"/>
      <c r="M448" s="56"/>
      <c r="N448" s="24"/>
      <c r="O448" s="24"/>
      <c r="P448" s="24"/>
      <c r="Q448" s="24"/>
      <c r="R448" s="24"/>
      <c r="S448" s="24"/>
      <c r="T448" s="57"/>
      <c r="AT448" s="6" t="s">
        <v>272</v>
      </c>
      <c r="AU448" s="6" t="s">
        <v>139</v>
      </c>
    </row>
    <row r="449" spans="2:63" s="140" customFormat="1" ht="37.5" customHeight="1">
      <c r="B449" s="141"/>
      <c r="C449" s="142"/>
      <c r="D449" s="142" t="s">
        <v>189</v>
      </c>
      <c r="E449" s="143" t="s">
        <v>754</v>
      </c>
      <c r="F449" s="143" t="s">
        <v>755</v>
      </c>
      <c r="G449" s="142"/>
      <c r="H449" s="142"/>
      <c r="J449" s="144">
        <f>$BK$449</f>
        <v>0</v>
      </c>
      <c r="K449" s="142"/>
      <c r="L449" s="145"/>
      <c r="M449" s="146"/>
      <c r="N449" s="142"/>
      <c r="O449" s="142"/>
      <c r="P449" s="147">
        <f>SUM($P$450:$P$483)</f>
        <v>0</v>
      </c>
      <c r="Q449" s="142"/>
      <c r="R449" s="147">
        <f>SUM($R$450:$R$483)</f>
        <v>0</v>
      </c>
      <c r="S449" s="142"/>
      <c r="T449" s="148">
        <f>SUM($T$450:$T$483)</f>
        <v>0</v>
      </c>
      <c r="AR449" s="149" t="s">
        <v>263</v>
      </c>
      <c r="AT449" s="149" t="s">
        <v>189</v>
      </c>
      <c r="AU449" s="149" t="s">
        <v>190</v>
      </c>
      <c r="AY449" s="149" t="s">
        <v>264</v>
      </c>
      <c r="BK449" s="150">
        <f>SUM($BK$450:$BK$483)</f>
        <v>0</v>
      </c>
    </row>
    <row r="450" spans="2:65" s="6" customFormat="1" ht="15.75" customHeight="1">
      <c r="B450" s="23"/>
      <c r="C450" s="151" t="s">
        <v>756</v>
      </c>
      <c r="D450" s="151" t="s">
        <v>265</v>
      </c>
      <c r="E450" s="152" t="s">
        <v>757</v>
      </c>
      <c r="F450" s="153" t="s">
        <v>758</v>
      </c>
      <c r="G450" s="154" t="s">
        <v>268</v>
      </c>
      <c r="H450" s="155">
        <v>16</v>
      </c>
      <c r="I450" s="156"/>
      <c r="J450" s="157">
        <f>ROUND($I$450*$H$450,2)</f>
        <v>0</v>
      </c>
      <c r="K450" s="153"/>
      <c r="L450" s="158"/>
      <c r="M450" s="159"/>
      <c r="N450" s="160" t="s">
        <v>161</v>
      </c>
      <c r="O450" s="24"/>
      <c r="P450" s="24"/>
      <c r="Q450" s="161">
        <v>0</v>
      </c>
      <c r="R450" s="161">
        <f>$Q$450*$H$450</f>
        <v>0</v>
      </c>
      <c r="S450" s="161">
        <v>0</v>
      </c>
      <c r="T450" s="162">
        <f>$S$450*$H$450</f>
        <v>0</v>
      </c>
      <c r="AR450" s="97" t="s">
        <v>269</v>
      </c>
      <c r="AT450" s="97" t="s">
        <v>265</v>
      </c>
      <c r="AU450" s="97" t="s">
        <v>139</v>
      </c>
      <c r="AY450" s="6" t="s">
        <v>264</v>
      </c>
      <c r="BE450" s="163">
        <f>IF($N$450="základní",$J$450,0)</f>
        <v>0</v>
      </c>
      <c r="BF450" s="163">
        <f>IF($N$450="snížená",$J$450,0)</f>
        <v>0</v>
      </c>
      <c r="BG450" s="163">
        <f>IF($N$450="zákl. přenesená",$J$450,0)</f>
        <v>0</v>
      </c>
      <c r="BH450" s="163">
        <f>IF($N$450="sníž. přenesená",$J$450,0)</f>
        <v>0</v>
      </c>
      <c r="BI450" s="163">
        <f>IF($N$450="nulová",$J$450,0)</f>
        <v>0</v>
      </c>
      <c r="BJ450" s="97" t="s">
        <v>139</v>
      </c>
      <c r="BK450" s="163">
        <f>ROUND($I$450*$H$450,2)</f>
        <v>0</v>
      </c>
      <c r="BL450" s="97" t="s">
        <v>270</v>
      </c>
      <c r="BM450" s="97" t="s">
        <v>759</v>
      </c>
    </row>
    <row r="451" spans="2:47" s="6" customFormat="1" ht="16.5" customHeight="1">
      <c r="B451" s="23"/>
      <c r="C451" s="24"/>
      <c r="D451" s="164" t="s">
        <v>272</v>
      </c>
      <c r="E451" s="24"/>
      <c r="F451" s="165" t="s">
        <v>758</v>
      </c>
      <c r="G451" s="24"/>
      <c r="H451" s="24"/>
      <c r="J451" s="24"/>
      <c r="K451" s="24"/>
      <c r="L451" s="43"/>
      <c r="M451" s="56"/>
      <c r="N451" s="24"/>
      <c r="O451" s="24"/>
      <c r="P451" s="24"/>
      <c r="Q451" s="24"/>
      <c r="R451" s="24"/>
      <c r="S451" s="24"/>
      <c r="T451" s="57"/>
      <c r="AT451" s="6" t="s">
        <v>272</v>
      </c>
      <c r="AU451" s="6" t="s">
        <v>139</v>
      </c>
    </row>
    <row r="452" spans="2:65" s="6" customFormat="1" ht="15.75" customHeight="1">
      <c r="B452" s="23"/>
      <c r="C452" s="151" t="s">
        <v>760</v>
      </c>
      <c r="D452" s="151" t="s">
        <v>265</v>
      </c>
      <c r="E452" s="152" t="s">
        <v>761</v>
      </c>
      <c r="F452" s="153" t="s">
        <v>762</v>
      </c>
      <c r="G452" s="154" t="s">
        <v>268</v>
      </c>
      <c r="H452" s="155">
        <v>16</v>
      </c>
      <c r="I452" s="156"/>
      <c r="J452" s="157">
        <f>ROUND($I$452*$H$452,2)</f>
        <v>0</v>
      </c>
      <c r="K452" s="153"/>
      <c r="L452" s="158"/>
      <c r="M452" s="159"/>
      <c r="N452" s="160" t="s">
        <v>161</v>
      </c>
      <c r="O452" s="24"/>
      <c r="P452" s="24"/>
      <c r="Q452" s="161">
        <v>0</v>
      </c>
      <c r="R452" s="161">
        <f>$Q$452*$H$452</f>
        <v>0</v>
      </c>
      <c r="S452" s="161">
        <v>0</v>
      </c>
      <c r="T452" s="162">
        <f>$S$452*$H$452</f>
        <v>0</v>
      </c>
      <c r="AR452" s="97" t="s">
        <v>269</v>
      </c>
      <c r="AT452" s="97" t="s">
        <v>265</v>
      </c>
      <c r="AU452" s="97" t="s">
        <v>139</v>
      </c>
      <c r="AY452" s="6" t="s">
        <v>264</v>
      </c>
      <c r="BE452" s="163">
        <f>IF($N$452="základní",$J$452,0)</f>
        <v>0</v>
      </c>
      <c r="BF452" s="163">
        <f>IF($N$452="snížená",$J$452,0)</f>
        <v>0</v>
      </c>
      <c r="BG452" s="163">
        <f>IF($N$452="zákl. přenesená",$J$452,0)</f>
        <v>0</v>
      </c>
      <c r="BH452" s="163">
        <f>IF($N$452="sníž. přenesená",$J$452,0)</f>
        <v>0</v>
      </c>
      <c r="BI452" s="163">
        <f>IF($N$452="nulová",$J$452,0)</f>
        <v>0</v>
      </c>
      <c r="BJ452" s="97" t="s">
        <v>139</v>
      </c>
      <c r="BK452" s="163">
        <f>ROUND($I$452*$H$452,2)</f>
        <v>0</v>
      </c>
      <c r="BL452" s="97" t="s">
        <v>270</v>
      </c>
      <c r="BM452" s="97" t="s">
        <v>763</v>
      </c>
    </row>
    <row r="453" spans="2:47" s="6" customFormat="1" ht="16.5" customHeight="1">
      <c r="B453" s="23"/>
      <c r="C453" s="24"/>
      <c r="D453" s="164" t="s">
        <v>272</v>
      </c>
      <c r="E453" s="24"/>
      <c r="F453" s="165" t="s">
        <v>762</v>
      </c>
      <c r="G453" s="24"/>
      <c r="H453" s="24"/>
      <c r="J453" s="24"/>
      <c r="K453" s="24"/>
      <c r="L453" s="43"/>
      <c r="M453" s="56"/>
      <c r="N453" s="24"/>
      <c r="O453" s="24"/>
      <c r="P453" s="24"/>
      <c r="Q453" s="24"/>
      <c r="R453" s="24"/>
      <c r="S453" s="24"/>
      <c r="T453" s="57"/>
      <c r="AT453" s="6" t="s">
        <v>272</v>
      </c>
      <c r="AU453" s="6" t="s">
        <v>139</v>
      </c>
    </row>
    <row r="454" spans="2:65" s="6" customFormat="1" ht="15.75" customHeight="1">
      <c r="B454" s="23"/>
      <c r="C454" s="151" t="s">
        <v>764</v>
      </c>
      <c r="D454" s="151" t="s">
        <v>265</v>
      </c>
      <c r="E454" s="152" t="s">
        <v>765</v>
      </c>
      <c r="F454" s="153" t="s">
        <v>766</v>
      </c>
      <c r="G454" s="154" t="s">
        <v>373</v>
      </c>
      <c r="H454" s="155">
        <v>1520</v>
      </c>
      <c r="I454" s="156"/>
      <c r="J454" s="157">
        <f>ROUND($I$454*$H$454,2)</f>
        <v>0</v>
      </c>
      <c r="K454" s="153"/>
      <c r="L454" s="158"/>
      <c r="M454" s="159"/>
      <c r="N454" s="160" t="s">
        <v>161</v>
      </c>
      <c r="O454" s="24"/>
      <c r="P454" s="24"/>
      <c r="Q454" s="161">
        <v>0</v>
      </c>
      <c r="R454" s="161">
        <f>$Q$454*$H$454</f>
        <v>0</v>
      </c>
      <c r="S454" s="161">
        <v>0</v>
      </c>
      <c r="T454" s="162">
        <f>$S$454*$H$454</f>
        <v>0</v>
      </c>
      <c r="AR454" s="97" t="s">
        <v>269</v>
      </c>
      <c r="AT454" s="97" t="s">
        <v>265</v>
      </c>
      <c r="AU454" s="97" t="s">
        <v>139</v>
      </c>
      <c r="AY454" s="6" t="s">
        <v>264</v>
      </c>
      <c r="BE454" s="163">
        <f>IF($N$454="základní",$J$454,0)</f>
        <v>0</v>
      </c>
      <c r="BF454" s="163">
        <f>IF($N$454="snížená",$J$454,0)</f>
        <v>0</v>
      </c>
      <c r="BG454" s="163">
        <f>IF($N$454="zákl. přenesená",$J$454,0)</f>
        <v>0</v>
      </c>
      <c r="BH454" s="163">
        <f>IF($N$454="sníž. přenesená",$J$454,0)</f>
        <v>0</v>
      </c>
      <c r="BI454" s="163">
        <f>IF($N$454="nulová",$J$454,0)</f>
        <v>0</v>
      </c>
      <c r="BJ454" s="97" t="s">
        <v>139</v>
      </c>
      <c r="BK454" s="163">
        <f>ROUND($I$454*$H$454,2)</f>
        <v>0</v>
      </c>
      <c r="BL454" s="97" t="s">
        <v>270</v>
      </c>
      <c r="BM454" s="97" t="s">
        <v>767</v>
      </c>
    </row>
    <row r="455" spans="2:47" s="6" customFormat="1" ht="16.5" customHeight="1">
      <c r="B455" s="23"/>
      <c r="C455" s="24"/>
      <c r="D455" s="164" t="s">
        <v>272</v>
      </c>
      <c r="E455" s="24"/>
      <c r="F455" s="165" t="s">
        <v>766</v>
      </c>
      <c r="G455" s="24"/>
      <c r="H455" s="24"/>
      <c r="J455" s="24"/>
      <c r="K455" s="24"/>
      <c r="L455" s="43"/>
      <c r="M455" s="56"/>
      <c r="N455" s="24"/>
      <c r="O455" s="24"/>
      <c r="P455" s="24"/>
      <c r="Q455" s="24"/>
      <c r="R455" s="24"/>
      <c r="S455" s="24"/>
      <c r="T455" s="57"/>
      <c r="AT455" s="6" t="s">
        <v>272</v>
      </c>
      <c r="AU455" s="6" t="s">
        <v>139</v>
      </c>
    </row>
    <row r="456" spans="2:65" s="6" customFormat="1" ht="15.75" customHeight="1">
      <c r="B456" s="23"/>
      <c r="C456" s="151" t="s">
        <v>768</v>
      </c>
      <c r="D456" s="151" t="s">
        <v>265</v>
      </c>
      <c r="E456" s="152" t="s">
        <v>769</v>
      </c>
      <c r="F456" s="153" t="s">
        <v>770</v>
      </c>
      <c r="G456" s="154" t="s">
        <v>373</v>
      </c>
      <c r="H456" s="155">
        <v>25</v>
      </c>
      <c r="I456" s="156"/>
      <c r="J456" s="157">
        <f>ROUND($I$456*$H$456,2)</f>
        <v>0</v>
      </c>
      <c r="K456" s="153"/>
      <c r="L456" s="158"/>
      <c r="M456" s="159"/>
      <c r="N456" s="160" t="s">
        <v>161</v>
      </c>
      <c r="O456" s="24"/>
      <c r="P456" s="24"/>
      <c r="Q456" s="161">
        <v>0</v>
      </c>
      <c r="R456" s="161">
        <f>$Q$456*$H$456</f>
        <v>0</v>
      </c>
      <c r="S456" s="161">
        <v>0</v>
      </c>
      <c r="T456" s="162">
        <f>$S$456*$H$456</f>
        <v>0</v>
      </c>
      <c r="AR456" s="97" t="s">
        <v>269</v>
      </c>
      <c r="AT456" s="97" t="s">
        <v>265</v>
      </c>
      <c r="AU456" s="97" t="s">
        <v>139</v>
      </c>
      <c r="AY456" s="6" t="s">
        <v>264</v>
      </c>
      <c r="BE456" s="163">
        <f>IF($N$456="základní",$J$456,0)</f>
        <v>0</v>
      </c>
      <c r="BF456" s="163">
        <f>IF($N$456="snížená",$J$456,0)</f>
        <v>0</v>
      </c>
      <c r="BG456" s="163">
        <f>IF($N$456="zákl. přenesená",$J$456,0)</f>
        <v>0</v>
      </c>
      <c r="BH456" s="163">
        <f>IF($N$456="sníž. přenesená",$J$456,0)</f>
        <v>0</v>
      </c>
      <c r="BI456" s="163">
        <f>IF($N$456="nulová",$J$456,0)</f>
        <v>0</v>
      </c>
      <c r="BJ456" s="97" t="s">
        <v>139</v>
      </c>
      <c r="BK456" s="163">
        <f>ROUND($I$456*$H$456,2)</f>
        <v>0</v>
      </c>
      <c r="BL456" s="97" t="s">
        <v>270</v>
      </c>
      <c r="BM456" s="97" t="s">
        <v>771</v>
      </c>
    </row>
    <row r="457" spans="2:47" s="6" customFormat="1" ht="16.5" customHeight="1">
      <c r="B457" s="23"/>
      <c r="C457" s="24"/>
      <c r="D457" s="164" t="s">
        <v>272</v>
      </c>
      <c r="E457" s="24"/>
      <c r="F457" s="165" t="s">
        <v>770</v>
      </c>
      <c r="G457" s="24"/>
      <c r="H457" s="24"/>
      <c r="J457" s="24"/>
      <c r="K457" s="24"/>
      <c r="L457" s="43"/>
      <c r="M457" s="56"/>
      <c r="N457" s="24"/>
      <c r="O457" s="24"/>
      <c r="P457" s="24"/>
      <c r="Q457" s="24"/>
      <c r="R457" s="24"/>
      <c r="S457" s="24"/>
      <c r="T457" s="57"/>
      <c r="AT457" s="6" t="s">
        <v>272</v>
      </c>
      <c r="AU457" s="6" t="s">
        <v>139</v>
      </c>
    </row>
    <row r="458" spans="2:65" s="6" customFormat="1" ht="15.75" customHeight="1">
      <c r="B458" s="23"/>
      <c r="C458" s="151" t="s">
        <v>772</v>
      </c>
      <c r="D458" s="151" t="s">
        <v>265</v>
      </c>
      <c r="E458" s="152" t="s">
        <v>773</v>
      </c>
      <c r="F458" s="153" t="s">
        <v>774</v>
      </c>
      <c r="G458" s="154" t="s">
        <v>373</v>
      </c>
      <c r="H458" s="155">
        <v>5</v>
      </c>
      <c r="I458" s="156"/>
      <c r="J458" s="157">
        <f>ROUND($I$458*$H$458,2)</f>
        <v>0</v>
      </c>
      <c r="K458" s="153"/>
      <c r="L458" s="158"/>
      <c r="M458" s="159"/>
      <c r="N458" s="160" t="s">
        <v>161</v>
      </c>
      <c r="O458" s="24"/>
      <c r="P458" s="24"/>
      <c r="Q458" s="161">
        <v>0</v>
      </c>
      <c r="R458" s="161">
        <f>$Q$458*$H$458</f>
        <v>0</v>
      </c>
      <c r="S458" s="161">
        <v>0</v>
      </c>
      <c r="T458" s="162">
        <f>$S$458*$H$458</f>
        <v>0</v>
      </c>
      <c r="AR458" s="97" t="s">
        <v>269</v>
      </c>
      <c r="AT458" s="97" t="s">
        <v>265</v>
      </c>
      <c r="AU458" s="97" t="s">
        <v>139</v>
      </c>
      <c r="AY458" s="6" t="s">
        <v>264</v>
      </c>
      <c r="BE458" s="163">
        <f>IF($N$458="základní",$J$458,0)</f>
        <v>0</v>
      </c>
      <c r="BF458" s="163">
        <f>IF($N$458="snížená",$J$458,0)</f>
        <v>0</v>
      </c>
      <c r="BG458" s="163">
        <f>IF($N$458="zákl. přenesená",$J$458,0)</f>
        <v>0</v>
      </c>
      <c r="BH458" s="163">
        <f>IF($N$458="sníž. přenesená",$J$458,0)</f>
        <v>0</v>
      </c>
      <c r="BI458" s="163">
        <f>IF($N$458="nulová",$J$458,0)</f>
        <v>0</v>
      </c>
      <c r="BJ458" s="97" t="s">
        <v>139</v>
      </c>
      <c r="BK458" s="163">
        <f>ROUND($I$458*$H$458,2)</f>
        <v>0</v>
      </c>
      <c r="BL458" s="97" t="s">
        <v>270</v>
      </c>
      <c r="BM458" s="97" t="s">
        <v>775</v>
      </c>
    </row>
    <row r="459" spans="2:47" s="6" customFormat="1" ht="16.5" customHeight="1">
      <c r="B459" s="23"/>
      <c r="C459" s="24"/>
      <c r="D459" s="164" t="s">
        <v>272</v>
      </c>
      <c r="E459" s="24"/>
      <c r="F459" s="165" t="s">
        <v>774</v>
      </c>
      <c r="G459" s="24"/>
      <c r="H459" s="24"/>
      <c r="J459" s="24"/>
      <c r="K459" s="24"/>
      <c r="L459" s="43"/>
      <c r="M459" s="56"/>
      <c r="N459" s="24"/>
      <c r="O459" s="24"/>
      <c r="P459" s="24"/>
      <c r="Q459" s="24"/>
      <c r="R459" s="24"/>
      <c r="S459" s="24"/>
      <c r="T459" s="57"/>
      <c r="AT459" s="6" t="s">
        <v>272</v>
      </c>
      <c r="AU459" s="6" t="s">
        <v>139</v>
      </c>
    </row>
    <row r="460" spans="2:65" s="6" customFormat="1" ht="15.75" customHeight="1">
      <c r="B460" s="23"/>
      <c r="C460" s="151" t="s">
        <v>776</v>
      </c>
      <c r="D460" s="151" t="s">
        <v>265</v>
      </c>
      <c r="E460" s="152" t="s">
        <v>777</v>
      </c>
      <c r="F460" s="153" t="s">
        <v>778</v>
      </c>
      <c r="G460" s="154" t="s">
        <v>373</v>
      </c>
      <c r="H460" s="155">
        <v>40</v>
      </c>
      <c r="I460" s="156"/>
      <c r="J460" s="157">
        <f>ROUND($I$460*$H$460,2)</f>
        <v>0</v>
      </c>
      <c r="K460" s="153"/>
      <c r="L460" s="158"/>
      <c r="M460" s="159"/>
      <c r="N460" s="160" t="s">
        <v>161</v>
      </c>
      <c r="O460" s="24"/>
      <c r="P460" s="24"/>
      <c r="Q460" s="161">
        <v>0</v>
      </c>
      <c r="R460" s="161">
        <f>$Q$460*$H$460</f>
        <v>0</v>
      </c>
      <c r="S460" s="161">
        <v>0</v>
      </c>
      <c r="T460" s="162">
        <f>$S$460*$H$460</f>
        <v>0</v>
      </c>
      <c r="AR460" s="97" t="s">
        <v>269</v>
      </c>
      <c r="AT460" s="97" t="s">
        <v>265</v>
      </c>
      <c r="AU460" s="97" t="s">
        <v>139</v>
      </c>
      <c r="AY460" s="6" t="s">
        <v>264</v>
      </c>
      <c r="BE460" s="163">
        <f>IF($N$460="základní",$J$460,0)</f>
        <v>0</v>
      </c>
      <c r="BF460" s="163">
        <f>IF($N$460="snížená",$J$460,0)</f>
        <v>0</v>
      </c>
      <c r="BG460" s="163">
        <f>IF($N$460="zákl. přenesená",$J$460,0)</f>
        <v>0</v>
      </c>
      <c r="BH460" s="163">
        <f>IF($N$460="sníž. přenesená",$J$460,0)</f>
        <v>0</v>
      </c>
      <c r="BI460" s="163">
        <f>IF($N$460="nulová",$J$460,0)</f>
        <v>0</v>
      </c>
      <c r="BJ460" s="97" t="s">
        <v>139</v>
      </c>
      <c r="BK460" s="163">
        <f>ROUND($I$460*$H$460,2)</f>
        <v>0</v>
      </c>
      <c r="BL460" s="97" t="s">
        <v>270</v>
      </c>
      <c r="BM460" s="97" t="s">
        <v>779</v>
      </c>
    </row>
    <row r="461" spans="2:47" s="6" customFormat="1" ht="16.5" customHeight="1">
      <c r="B461" s="23"/>
      <c r="C461" s="24"/>
      <c r="D461" s="164" t="s">
        <v>272</v>
      </c>
      <c r="E461" s="24"/>
      <c r="F461" s="165" t="s">
        <v>778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272</v>
      </c>
      <c r="AU461" s="6" t="s">
        <v>139</v>
      </c>
    </row>
    <row r="462" spans="2:65" s="6" customFormat="1" ht="15.75" customHeight="1">
      <c r="B462" s="23"/>
      <c r="C462" s="151" t="s">
        <v>780</v>
      </c>
      <c r="D462" s="151" t="s">
        <v>265</v>
      </c>
      <c r="E462" s="152" t="s">
        <v>676</v>
      </c>
      <c r="F462" s="153" t="s">
        <v>677</v>
      </c>
      <c r="G462" s="154" t="s">
        <v>373</v>
      </c>
      <c r="H462" s="155">
        <v>50</v>
      </c>
      <c r="I462" s="156"/>
      <c r="J462" s="157">
        <f>ROUND($I$462*$H$462,2)</f>
        <v>0</v>
      </c>
      <c r="K462" s="153"/>
      <c r="L462" s="158"/>
      <c r="M462" s="159"/>
      <c r="N462" s="160" t="s">
        <v>161</v>
      </c>
      <c r="O462" s="24"/>
      <c r="P462" s="24"/>
      <c r="Q462" s="161">
        <v>0</v>
      </c>
      <c r="R462" s="161">
        <f>$Q$462*$H$462</f>
        <v>0</v>
      </c>
      <c r="S462" s="161">
        <v>0</v>
      </c>
      <c r="T462" s="162">
        <f>$S$462*$H$462</f>
        <v>0</v>
      </c>
      <c r="AR462" s="97" t="s">
        <v>269</v>
      </c>
      <c r="AT462" s="97" t="s">
        <v>265</v>
      </c>
      <c r="AU462" s="97" t="s">
        <v>139</v>
      </c>
      <c r="AY462" s="6" t="s">
        <v>264</v>
      </c>
      <c r="BE462" s="163">
        <f>IF($N$462="základní",$J$462,0)</f>
        <v>0</v>
      </c>
      <c r="BF462" s="163">
        <f>IF($N$462="snížená",$J$462,0)</f>
        <v>0</v>
      </c>
      <c r="BG462" s="163">
        <f>IF($N$462="zákl. přenesená",$J$462,0)</f>
        <v>0</v>
      </c>
      <c r="BH462" s="163">
        <f>IF($N$462="sníž. přenesená",$J$462,0)</f>
        <v>0</v>
      </c>
      <c r="BI462" s="163">
        <f>IF($N$462="nulová",$J$462,0)</f>
        <v>0</v>
      </c>
      <c r="BJ462" s="97" t="s">
        <v>139</v>
      </c>
      <c r="BK462" s="163">
        <f>ROUND($I$462*$H$462,2)</f>
        <v>0</v>
      </c>
      <c r="BL462" s="97" t="s">
        <v>270</v>
      </c>
      <c r="BM462" s="97" t="s">
        <v>781</v>
      </c>
    </row>
    <row r="463" spans="2:47" s="6" customFormat="1" ht="16.5" customHeight="1">
      <c r="B463" s="23"/>
      <c r="C463" s="24"/>
      <c r="D463" s="164" t="s">
        <v>272</v>
      </c>
      <c r="E463" s="24"/>
      <c r="F463" s="165" t="s">
        <v>677</v>
      </c>
      <c r="G463" s="24"/>
      <c r="H463" s="24"/>
      <c r="J463" s="24"/>
      <c r="K463" s="24"/>
      <c r="L463" s="43"/>
      <c r="M463" s="56"/>
      <c r="N463" s="24"/>
      <c r="O463" s="24"/>
      <c r="P463" s="24"/>
      <c r="Q463" s="24"/>
      <c r="R463" s="24"/>
      <c r="S463" s="24"/>
      <c r="T463" s="57"/>
      <c r="AT463" s="6" t="s">
        <v>272</v>
      </c>
      <c r="AU463" s="6" t="s">
        <v>139</v>
      </c>
    </row>
    <row r="464" spans="2:65" s="6" customFormat="1" ht="15.75" customHeight="1">
      <c r="B464" s="23"/>
      <c r="C464" s="151" t="s">
        <v>782</v>
      </c>
      <c r="D464" s="151" t="s">
        <v>265</v>
      </c>
      <c r="E464" s="152" t="s">
        <v>783</v>
      </c>
      <c r="F464" s="153" t="s">
        <v>784</v>
      </c>
      <c r="G464" s="154" t="s">
        <v>373</v>
      </c>
      <c r="H464" s="155">
        <v>100</v>
      </c>
      <c r="I464" s="156"/>
      <c r="J464" s="157">
        <f>ROUND($I$464*$H$464,2)</f>
        <v>0</v>
      </c>
      <c r="K464" s="153"/>
      <c r="L464" s="158"/>
      <c r="M464" s="159"/>
      <c r="N464" s="160" t="s">
        <v>161</v>
      </c>
      <c r="O464" s="24"/>
      <c r="P464" s="24"/>
      <c r="Q464" s="161">
        <v>0</v>
      </c>
      <c r="R464" s="161">
        <f>$Q$464*$H$464</f>
        <v>0</v>
      </c>
      <c r="S464" s="161">
        <v>0</v>
      </c>
      <c r="T464" s="162">
        <f>$S$464*$H$464</f>
        <v>0</v>
      </c>
      <c r="AR464" s="97" t="s">
        <v>269</v>
      </c>
      <c r="AT464" s="97" t="s">
        <v>265</v>
      </c>
      <c r="AU464" s="97" t="s">
        <v>139</v>
      </c>
      <c r="AY464" s="6" t="s">
        <v>264</v>
      </c>
      <c r="BE464" s="163">
        <f>IF($N$464="základní",$J$464,0)</f>
        <v>0</v>
      </c>
      <c r="BF464" s="163">
        <f>IF($N$464="snížená",$J$464,0)</f>
        <v>0</v>
      </c>
      <c r="BG464" s="163">
        <f>IF($N$464="zákl. přenesená",$J$464,0)</f>
        <v>0</v>
      </c>
      <c r="BH464" s="163">
        <f>IF($N$464="sníž. přenesená",$J$464,0)</f>
        <v>0</v>
      </c>
      <c r="BI464" s="163">
        <f>IF($N$464="nulová",$J$464,0)</f>
        <v>0</v>
      </c>
      <c r="BJ464" s="97" t="s">
        <v>139</v>
      </c>
      <c r="BK464" s="163">
        <f>ROUND($I$464*$H$464,2)</f>
        <v>0</v>
      </c>
      <c r="BL464" s="97" t="s">
        <v>270</v>
      </c>
      <c r="BM464" s="97" t="s">
        <v>785</v>
      </c>
    </row>
    <row r="465" spans="2:47" s="6" customFormat="1" ht="16.5" customHeight="1">
      <c r="B465" s="23"/>
      <c r="C465" s="24"/>
      <c r="D465" s="164" t="s">
        <v>272</v>
      </c>
      <c r="E465" s="24"/>
      <c r="F465" s="165" t="s">
        <v>784</v>
      </c>
      <c r="G465" s="24"/>
      <c r="H465" s="24"/>
      <c r="J465" s="24"/>
      <c r="K465" s="24"/>
      <c r="L465" s="43"/>
      <c r="M465" s="56"/>
      <c r="N465" s="24"/>
      <c r="O465" s="24"/>
      <c r="P465" s="24"/>
      <c r="Q465" s="24"/>
      <c r="R465" s="24"/>
      <c r="S465" s="24"/>
      <c r="T465" s="57"/>
      <c r="AT465" s="6" t="s">
        <v>272</v>
      </c>
      <c r="AU465" s="6" t="s">
        <v>139</v>
      </c>
    </row>
    <row r="466" spans="2:65" s="6" customFormat="1" ht="15.75" customHeight="1">
      <c r="B466" s="23"/>
      <c r="C466" s="151" t="s">
        <v>786</v>
      </c>
      <c r="D466" s="151" t="s">
        <v>265</v>
      </c>
      <c r="E466" s="152" t="s">
        <v>684</v>
      </c>
      <c r="F466" s="153" t="s">
        <v>685</v>
      </c>
      <c r="G466" s="154" t="s">
        <v>268</v>
      </c>
      <c r="H466" s="155">
        <v>8</v>
      </c>
      <c r="I466" s="156"/>
      <c r="J466" s="157">
        <f>ROUND($I$466*$H$466,2)</f>
        <v>0</v>
      </c>
      <c r="K466" s="153"/>
      <c r="L466" s="158"/>
      <c r="M466" s="159"/>
      <c r="N466" s="160" t="s">
        <v>161</v>
      </c>
      <c r="O466" s="24"/>
      <c r="P466" s="24"/>
      <c r="Q466" s="161">
        <v>0</v>
      </c>
      <c r="R466" s="161">
        <f>$Q$466*$H$466</f>
        <v>0</v>
      </c>
      <c r="S466" s="161">
        <v>0</v>
      </c>
      <c r="T466" s="162">
        <f>$S$466*$H$466</f>
        <v>0</v>
      </c>
      <c r="AR466" s="97" t="s">
        <v>269</v>
      </c>
      <c r="AT466" s="97" t="s">
        <v>265</v>
      </c>
      <c r="AU466" s="97" t="s">
        <v>139</v>
      </c>
      <c r="AY466" s="6" t="s">
        <v>264</v>
      </c>
      <c r="BE466" s="163">
        <f>IF($N$466="základní",$J$466,0)</f>
        <v>0</v>
      </c>
      <c r="BF466" s="163">
        <f>IF($N$466="snížená",$J$466,0)</f>
        <v>0</v>
      </c>
      <c r="BG466" s="163">
        <f>IF($N$466="zákl. přenesená",$J$466,0)</f>
        <v>0</v>
      </c>
      <c r="BH466" s="163">
        <f>IF($N$466="sníž. přenesená",$J$466,0)</f>
        <v>0</v>
      </c>
      <c r="BI466" s="163">
        <f>IF($N$466="nulová",$J$466,0)</f>
        <v>0</v>
      </c>
      <c r="BJ466" s="97" t="s">
        <v>139</v>
      </c>
      <c r="BK466" s="163">
        <f>ROUND($I$466*$H$466,2)</f>
        <v>0</v>
      </c>
      <c r="BL466" s="97" t="s">
        <v>270</v>
      </c>
      <c r="BM466" s="97" t="s">
        <v>787</v>
      </c>
    </row>
    <row r="467" spans="2:47" s="6" customFormat="1" ht="16.5" customHeight="1">
      <c r="B467" s="23"/>
      <c r="C467" s="24"/>
      <c r="D467" s="164" t="s">
        <v>272</v>
      </c>
      <c r="E467" s="24"/>
      <c r="F467" s="165" t="s">
        <v>685</v>
      </c>
      <c r="G467" s="24"/>
      <c r="H467" s="24"/>
      <c r="J467" s="24"/>
      <c r="K467" s="24"/>
      <c r="L467" s="43"/>
      <c r="M467" s="56"/>
      <c r="N467" s="24"/>
      <c r="O467" s="24"/>
      <c r="P467" s="24"/>
      <c r="Q467" s="24"/>
      <c r="R467" s="24"/>
      <c r="S467" s="24"/>
      <c r="T467" s="57"/>
      <c r="AT467" s="6" t="s">
        <v>272</v>
      </c>
      <c r="AU467" s="6" t="s">
        <v>139</v>
      </c>
    </row>
    <row r="468" spans="2:65" s="6" customFormat="1" ht="15.75" customHeight="1">
      <c r="B468" s="23"/>
      <c r="C468" s="151" t="s">
        <v>788</v>
      </c>
      <c r="D468" s="151" t="s">
        <v>265</v>
      </c>
      <c r="E468" s="152" t="s">
        <v>789</v>
      </c>
      <c r="F468" s="153" t="s">
        <v>790</v>
      </c>
      <c r="G468" s="154" t="s">
        <v>268</v>
      </c>
      <c r="H468" s="155">
        <v>4</v>
      </c>
      <c r="I468" s="156"/>
      <c r="J468" s="157">
        <f>ROUND($I$468*$H$468,2)</f>
        <v>0</v>
      </c>
      <c r="K468" s="153"/>
      <c r="L468" s="158"/>
      <c r="M468" s="159"/>
      <c r="N468" s="160" t="s">
        <v>161</v>
      </c>
      <c r="O468" s="24"/>
      <c r="P468" s="24"/>
      <c r="Q468" s="161">
        <v>0</v>
      </c>
      <c r="R468" s="161">
        <f>$Q$468*$H$468</f>
        <v>0</v>
      </c>
      <c r="S468" s="161">
        <v>0</v>
      </c>
      <c r="T468" s="162">
        <f>$S$468*$H$468</f>
        <v>0</v>
      </c>
      <c r="AR468" s="97" t="s">
        <v>269</v>
      </c>
      <c r="AT468" s="97" t="s">
        <v>265</v>
      </c>
      <c r="AU468" s="97" t="s">
        <v>139</v>
      </c>
      <c r="AY468" s="6" t="s">
        <v>264</v>
      </c>
      <c r="BE468" s="163">
        <f>IF($N$468="základní",$J$468,0)</f>
        <v>0</v>
      </c>
      <c r="BF468" s="163">
        <f>IF($N$468="snížená",$J$468,0)</f>
        <v>0</v>
      </c>
      <c r="BG468" s="163">
        <f>IF($N$468="zákl. přenesená",$J$468,0)</f>
        <v>0</v>
      </c>
      <c r="BH468" s="163">
        <f>IF($N$468="sníž. přenesená",$J$468,0)</f>
        <v>0</v>
      </c>
      <c r="BI468" s="163">
        <f>IF($N$468="nulová",$J$468,0)</f>
        <v>0</v>
      </c>
      <c r="BJ468" s="97" t="s">
        <v>139</v>
      </c>
      <c r="BK468" s="163">
        <f>ROUND($I$468*$H$468,2)</f>
        <v>0</v>
      </c>
      <c r="BL468" s="97" t="s">
        <v>270</v>
      </c>
      <c r="BM468" s="97" t="s">
        <v>791</v>
      </c>
    </row>
    <row r="469" spans="2:47" s="6" customFormat="1" ht="16.5" customHeight="1">
      <c r="B469" s="23"/>
      <c r="C469" s="24"/>
      <c r="D469" s="164" t="s">
        <v>272</v>
      </c>
      <c r="E469" s="24"/>
      <c r="F469" s="165" t="s">
        <v>790</v>
      </c>
      <c r="G469" s="24"/>
      <c r="H469" s="24"/>
      <c r="J469" s="24"/>
      <c r="K469" s="24"/>
      <c r="L469" s="43"/>
      <c r="M469" s="56"/>
      <c r="N469" s="24"/>
      <c r="O469" s="24"/>
      <c r="P469" s="24"/>
      <c r="Q469" s="24"/>
      <c r="R469" s="24"/>
      <c r="S469" s="24"/>
      <c r="T469" s="57"/>
      <c r="AT469" s="6" t="s">
        <v>272</v>
      </c>
      <c r="AU469" s="6" t="s">
        <v>139</v>
      </c>
    </row>
    <row r="470" spans="2:65" s="6" customFormat="1" ht="15.75" customHeight="1">
      <c r="B470" s="23"/>
      <c r="C470" s="151" t="s">
        <v>792</v>
      </c>
      <c r="D470" s="151" t="s">
        <v>265</v>
      </c>
      <c r="E470" s="152" t="s">
        <v>793</v>
      </c>
      <c r="F470" s="153" t="s">
        <v>794</v>
      </c>
      <c r="G470" s="154" t="s">
        <v>268</v>
      </c>
      <c r="H470" s="155">
        <v>6</v>
      </c>
      <c r="I470" s="156"/>
      <c r="J470" s="157">
        <f>ROUND($I$470*$H$470,2)</f>
        <v>0</v>
      </c>
      <c r="K470" s="153"/>
      <c r="L470" s="158"/>
      <c r="M470" s="159"/>
      <c r="N470" s="160" t="s">
        <v>161</v>
      </c>
      <c r="O470" s="24"/>
      <c r="P470" s="24"/>
      <c r="Q470" s="161">
        <v>0</v>
      </c>
      <c r="R470" s="161">
        <f>$Q$470*$H$470</f>
        <v>0</v>
      </c>
      <c r="S470" s="161">
        <v>0</v>
      </c>
      <c r="T470" s="162">
        <f>$S$470*$H$470</f>
        <v>0</v>
      </c>
      <c r="AR470" s="97" t="s">
        <v>269</v>
      </c>
      <c r="AT470" s="97" t="s">
        <v>265</v>
      </c>
      <c r="AU470" s="97" t="s">
        <v>139</v>
      </c>
      <c r="AY470" s="6" t="s">
        <v>264</v>
      </c>
      <c r="BE470" s="163">
        <f>IF($N$470="základní",$J$470,0)</f>
        <v>0</v>
      </c>
      <c r="BF470" s="163">
        <f>IF($N$470="snížená",$J$470,0)</f>
        <v>0</v>
      </c>
      <c r="BG470" s="163">
        <f>IF($N$470="zákl. přenesená",$J$470,0)</f>
        <v>0</v>
      </c>
      <c r="BH470" s="163">
        <f>IF($N$470="sníž. přenesená",$J$470,0)</f>
        <v>0</v>
      </c>
      <c r="BI470" s="163">
        <f>IF($N$470="nulová",$J$470,0)</f>
        <v>0</v>
      </c>
      <c r="BJ470" s="97" t="s">
        <v>139</v>
      </c>
      <c r="BK470" s="163">
        <f>ROUND($I$470*$H$470,2)</f>
        <v>0</v>
      </c>
      <c r="BL470" s="97" t="s">
        <v>270</v>
      </c>
      <c r="BM470" s="97" t="s">
        <v>795</v>
      </c>
    </row>
    <row r="471" spans="2:47" s="6" customFormat="1" ht="16.5" customHeight="1">
      <c r="B471" s="23"/>
      <c r="C471" s="24"/>
      <c r="D471" s="164" t="s">
        <v>272</v>
      </c>
      <c r="E471" s="24"/>
      <c r="F471" s="165" t="s">
        <v>794</v>
      </c>
      <c r="G471" s="24"/>
      <c r="H471" s="24"/>
      <c r="J471" s="24"/>
      <c r="K471" s="24"/>
      <c r="L471" s="43"/>
      <c r="M471" s="56"/>
      <c r="N471" s="24"/>
      <c r="O471" s="24"/>
      <c r="P471" s="24"/>
      <c r="Q471" s="24"/>
      <c r="R471" s="24"/>
      <c r="S471" s="24"/>
      <c r="T471" s="57"/>
      <c r="AT471" s="6" t="s">
        <v>272</v>
      </c>
      <c r="AU471" s="6" t="s">
        <v>139</v>
      </c>
    </row>
    <row r="472" spans="2:65" s="6" customFormat="1" ht="27" customHeight="1">
      <c r="B472" s="23"/>
      <c r="C472" s="166" t="s">
        <v>796</v>
      </c>
      <c r="D472" s="166" t="s">
        <v>380</v>
      </c>
      <c r="E472" s="167" t="s">
        <v>797</v>
      </c>
      <c r="F472" s="168" t="s">
        <v>798</v>
      </c>
      <c r="G472" s="169" t="s">
        <v>373</v>
      </c>
      <c r="H472" s="170">
        <v>5</v>
      </c>
      <c r="I472" s="171"/>
      <c r="J472" s="172">
        <f>ROUND($I$472*$H$472,2)</f>
        <v>0</v>
      </c>
      <c r="K472" s="168"/>
      <c r="L472" s="43"/>
      <c r="M472" s="173"/>
      <c r="N472" s="174" t="s">
        <v>161</v>
      </c>
      <c r="O472" s="24"/>
      <c r="P472" s="24"/>
      <c r="Q472" s="161">
        <v>0</v>
      </c>
      <c r="R472" s="161">
        <f>$Q$472*$H$472</f>
        <v>0</v>
      </c>
      <c r="S472" s="161">
        <v>0</v>
      </c>
      <c r="T472" s="162">
        <f>$S$472*$H$472</f>
        <v>0</v>
      </c>
      <c r="AR472" s="97" t="s">
        <v>270</v>
      </c>
      <c r="AT472" s="97" t="s">
        <v>380</v>
      </c>
      <c r="AU472" s="97" t="s">
        <v>139</v>
      </c>
      <c r="AY472" s="6" t="s">
        <v>264</v>
      </c>
      <c r="BE472" s="163">
        <f>IF($N$472="základní",$J$472,0)</f>
        <v>0</v>
      </c>
      <c r="BF472" s="163">
        <f>IF($N$472="snížená",$J$472,0)</f>
        <v>0</v>
      </c>
      <c r="BG472" s="163">
        <f>IF($N$472="zákl. přenesená",$J$472,0)</f>
        <v>0</v>
      </c>
      <c r="BH472" s="163">
        <f>IF($N$472="sníž. přenesená",$J$472,0)</f>
        <v>0</v>
      </c>
      <c r="BI472" s="163">
        <f>IF($N$472="nulová",$J$472,0)</f>
        <v>0</v>
      </c>
      <c r="BJ472" s="97" t="s">
        <v>139</v>
      </c>
      <c r="BK472" s="163">
        <f>ROUND($I$472*$H$472,2)</f>
        <v>0</v>
      </c>
      <c r="BL472" s="97" t="s">
        <v>270</v>
      </c>
      <c r="BM472" s="97" t="s">
        <v>796</v>
      </c>
    </row>
    <row r="473" spans="2:47" s="6" customFormat="1" ht="27" customHeight="1">
      <c r="B473" s="23"/>
      <c r="C473" s="24"/>
      <c r="D473" s="164" t="s">
        <v>272</v>
      </c>
      <c r="E473" s="24"/>
      <c r="F473" s="165" t="s">
        <v>798</v>
      </c>
      <c r="G473" s="24"/>
      <c r="H473" s="24"/>
      <c r="J473" s="24"/>
      <c r="K473" s="24"/>
      <c r="L473" s="43"/>
      <c r="M473" s="56"/>
      <c r="N473" s="24"/>
      <c r="O473" s="24"/>
      <c r="P473" s="24"/>
      <c r="Q473" s="24"/>
      <c r="R473" s="24"/>
      <c r="S473" s="24"/>
      <c r="T473" s="57"/>
      <c r="AT473" s="6" t="s">
        <v>272</v>
      </c>
      <c r="AU473" s="6" t="s">
        <v>139</v>
      </c>
    </row>
    <row r="474" spans="2:65" s="6" customFormat="1" ht="27" customHeight="1">
      <c r="B474" s="23"/>
      <c r="C474" s="166" t="s">
        <v>799</v>
      </c>
      <c r="D474" s="166" t="s">
        <v>380</v>
      </c>
      <c r="E474" s="167" t="s">
        <v>800</v>
      </c>
      <c r="F474" s="168" t="s">
        <v>801</v>
      </c>
      <c r="G474" s="169" t="s">
        <v>373</v>
      </c>
      <c r="H474" s="170">
        <v>25</v>
      </c>
      <c r="I474" s="171"/>
      <c r="J474" s="172">
        <f>ROUND($I$474*$H$474,2)</f>
        <v>0</v>
      </c>
      <c r="K474" s="168"/>
      <c r="L474" s="43"/>
      <c r="M474" s="173"/>
      <c r="N474" s="174" t="s">
        <v>161</v>
      </c>
      <c r="O474" s="24"/>
      <c r="P474" s="24"/>
      <c r="Q474" s="161">
        <v>0</v>
      </c>
      <c r="R474" s="161">
        <f>$Q$474*$H$474</f>
        <v>0</v>
      </c>
      <c r="S474" s="161">
        <v>0</v>
      </c>
      <c r="T474" s="162">
        <f>$S$474*$H$474</f>
        <v>0</v>
      </c>
      <c r="AR474" s="97" t="s">
        <v>270</v>
      </c>
      <c r="AT474" s="97" t="s">
        <v>380</v>
      </c>
      <c r="AU474" s="97" t="s">
        <v>139</v>
      </c>
      <c r="AY474" s="6" t="s">
        <v>264</v>
      </c>
      <c r="BE474" s="163">
        <f>IF($N$474="základní",$J$474,0)</f>
        <v>0</v>
      </c>
      <c r="BF474" s="163">
        <f>IF($N$474="snížená",$J$474,0)</f>
        <v>0</v>
      </c>
      <c r="BG474" s="163">
        <f>IF($N$474="zákl. přenesená",$J$474,0)</f>
        <v>0</v>
      </c>
      <c r="BH474" s="163">
        <f>IF($N$474="sníž. přenesená",$J$474,0)</f>
        <v>0</v>
      </c>
      <c r="BI474" s="163">
        <f>IF($N$474="nulová",$J$474,0)</f>
        <v>0</v>
      </c>
      <c r="BJ474" s="97" t="s">
        <v>139</v>
      </c>
      <c r="BK474" s="163">
        <f>ROUND($I$474*$H$474,2)</f>
        <v>0</v>
      </c>
      <c r="BL474" s="97" t="s">
        <v>270</v>
      </c>
      <c r="BM474" s="97" t="s">
        <v>799</v>
      </c>
    </row>
    <row r="475" spans="2:47" s="6" customFormat="1" ht="27" customHeight="1">
      <c r="B475" s="23"/>
      <c r="C475" s="24"/>
      <c r="D475" s="164" t="s">
        <v>272</v>
      </c>
      <c r="E475" s="24"/>
      <c r="F475" s="165" t="s">
        <v>801</v>
      </c>
      <c r="G475" s="24"/>
      <c r="H475" s="24"/>
      <c r="J475" s="24"/>
      <c r="K475" s="24"/>
      <c r="L475" s="43"/>
      <c r="M475" s="56"/>
      <c r="N475" s="24"/>
      <c r="O475" s="24"/>
      <c r="P475" s="24"/>
      <c r="Q475" s="24"/>
      <c r="R475" s="24"/>
      <c r="S475" s="24"/>
      <c r="T475" s="57"/>
      <c r="AT475" s="6" t="s">
        <v>272</v>
      </c>
      <c r="AU475" s="6" t="s">
        <v>139</v>
      </c>
    </row>
    <row r="476" spans="2:65" s="6" customFormat="1" ht="15.75" customHeight="1">
      <c r="B476" s="23"/>
      <c r="C476" s="151" t="s">
        <v>802</v>
      </c>
      <c r="D476" s="151" t="s">
        <v>265</v>
      </c>
      <c r="E476" s="152" t="s">
        <v>803</v>
      </c>
      <c r="F476" s="153" t="s">
        <v>689</v>
      </c>
      <c r="G476" s="154" t="s">
        <v>652</v>
      </c>
      <c r="H476" s="155">
        <v>1</v>
      </c>
      <c r="I476" s="156"/>
      <c r="J476" s="157">
        <f>ROUND($I$476*$H$476,2)</f>
        <v>0</v>
      </c>
      <c r="K476" s="153"/>
      <c r="L476" s="158"/>
      <c r="M476" s="159"/>
      <c r="N476" s="160" t="s">
        <v>161</v>
      </c>
      <c r="O476" s="24"/>
      <c r="P476" s="24"/>
      <c r="Q476" s="161">
        <v>0</v>
      </c>
      <c r="R476" s="161">
        <f>$Q$476*$H$476</f>
        <v>0</v>
      </c>
      <c r="S476" s="161">
        <v>0</v>
      </c>
      <c r="T476" s="162">
        <f>$S$476*$H$476</f>
        <v>0</v>
      </c>
      <c r="AR476" s="97" t="s">
        <v>269</v>
      </c>
      <c r="AT476" s="97" t="s">
        <v>265</v>
      </c>
      <c r="AU476" s="97" t="s">
        <v>139</v>
      </c>
      <c r="AY476" s="6" t="s">
        <v>264</v>
      </c>
      <c r="BE476" s="163">
        <f>IF($N$476="základní",$J$476,0)</f>
        <v>0</v>
      </c>
      <c r="BF476" s="163">
        <f>IF($N$476="snížená",$J$476,0)</f>
        <v>0</v>
      </c>
      <c r="BG476" s="163">
        <f>IF($N$476="zákl. přenesená",$J$476,0)</f>
        <v>0</v>
      </c>
      <c r="BH476" s="163">
        <f>IF($N$476="sníž. přenesená",$J$476,0)</f>
        <v>0</v>
      </c>
      <c r="BI476" s="163">
        <f>IF($N$476="nulová",$J$476,0)</f>
        <v>0</v>
      </c>
      <c r="BJ476" s="97" t="s">
        <v>139</v>
      </c>
      <c r="BK476" s="163">
        <f>ROUND($I$476*$H$476,2)</f>
        <v>0</v>
      </c>
      <c r="BL476" s="97" t="s">
        <v>270</v>
      </c>
      <c r="BM476" s="97" t="s">
        <v>804</v>
      </c>
    </row>
    <row r="477" spans="2:47" s="6" customFormat="1" ht="16.5" customHeight="1">
      <c r="B477" s="23"/>
      <c r="C477" s="24"/>
      <c r="D477" s="164" t="s">
        <v>272</v>
      </c>
      <c r="E477" s="24"/>
      <c r="F477" s="165" t="s">
        <v>689</v>
      </c>
      <c r="G477" s="24"/>
      <c r="H477" s="24"/>
      <c r="J477" s="24"/>
      <c r="K477" s="24"/>
      <c r="L477" s="43"/>
      <c r="M477" s="56"/>
      <c r="N477" s="24"/>
      <c r="O477" s="24"/>
      <c r="P477" s="24"/>
      <c r="Q477" s="24"/>
      <c r="R477" s="24"/>
      <c r="S477" s="24"/>
      <c r="T477" s="57"/>
      <c r="AT477" s="6" t="s">
        <v>272</v>
      </c>
      <c r="AU477" s="6" t="s">
        <v>139</v>
      </c>
    </row>
    <row r="478" spans="2:65" s="6" customFormat="1" ht="15.75" customHeight="1">
      <c r="B478" s="23"/>
      <c r="C478" s="166" t="s">
        <v>805</v>
      </c>
      <c r="D478" s="166" t="s">
        <v>380</v>
      </c>
      <c r="E478" s="167" t="s">
        <v>806</v>
      </c>
      <c r="F478" s="168" t="s">
        <v>807</v>
      </c>
      <c r="G478" s="169" t="s">
        <v>652</v>
      </c>
      <c r="H478" s="170">
        <v>1</v>
      </c>
      <c r="I478" s="171"/>
      <c r="J478" s="172">
        <f>ROUND($I$478*$H$478,2)</f>
        <v>0</v>
      </c>
      <c r="K478" s="168"/>
      <c r="L478" s="43"/>
      <c r="M478" s="173"/>
      <c r="N478" s="174" t="s">
        <v>161</v>
      </c>
      <c r="O478" s="24"/>
      <c r="P478" s="24"/>
      <c r="Q478" s="161">
        <v>0</v>
      </c>
      <c r="R478" s="161">
        <f>$Q$478*$H$478</f>
        <v>0</v>
      </c>
      <c r="S478" s="161">
        <v>0</v>
      </c>
      <c r="T478" s="162">
        <f>$S$478*$H$478</f>
        <v>0</v>
      </c>
      <c r="AR478" s="97" t="s">
        <v>270</v>
      </c>
      <c r="AT478" s="97" t="s">
        <v>380</v>
      </c>
      <c r="AU478" s="97" t="s">
        <v>139</v>
      </c>
      <c r="AY478" s="6" t="s">
        <v>264</v>
      </c>
      <c r="BE478" s="163">
        <f>IF($N$478="základní",$J$478,0)</f>
        <v>0</v>
      </c>
      <c r="BF478" s="163">
        <f>IF($N$478="snížená",$J$478,0)</f>
        <v>0</v>
      </c>
      <c r="BG478" s="163">
        <f>IF($N$478="zákl. přenesená",$J$478,0)</f>
        <v>0</v>
      </c>
      <c r="BH478" s="163">
        <f>IF($N$478="sníž. přenesená",$J$478,0)</f>
        <v>0</v>
      </c>
      <c r="BI478" s="163">
        <f>IF($N$478="nulová",$J$478,0)</f>
        <v>0</v>
      </c>
      <c r="BJ478" s="97" t="s">
        <v>139</v>
      </c>
      <c r="BK478" s="163">
        <f>ROUND($I$478*$H$478,2)</f>
        <v>0</v>
      </c>
      <c r="BL478" s="97" t="s">
        <v>270</v>
      </c>
      <c r="BM478" s="97" t="s">
        <v>805</v>
      </c>
    </row>
    <row r="479" spans="2:47" s="6" customFormat="1" ht="16.5" customHeight="1">
      <c r="B479" s="23"/>
      <c r="C479" s="24"/>
      <c r="D479" s="164" t="s">
        <v>272</v>
      </c>
      <c r="E479" s="24"/>
      <c r="F479" s="165" t="s">
        <v>807</v>
      </c>
      <c r="G479" s="24"/>
      <c r="H479" s="24"/>
      <c r="J479" s="24"/>
      <c r="K479" s="24"/>
      <c r="L479" s="43"/>
      <c r="M479" s="56"/>
      <c r="N479" s="24"/>
      <c r="O479" s="24"/>
      <c r="P479" s="24"/>
      <c r="Q479" s="24"/>
      <c r="R479" s="24"/>
      <c r="S479" s="24"/>
      <c r="T479" s="57"/>
      <c r="AT479" s="6" t="s">
        <v>272</v>
      </c>
      <c r="AU479" s="6" t="s">
        <v>139</v>
      </c>
    </row>
    <row r="480" spans="2:65" s="6" customFormat="1" ht="15.75" customHeight="1">
      <c r="B480" s="23"/>
      <c r="C480" s="166" t="s">
        <v>808</v>
      </c>
      <c r="D480" s="166" t="s">
        <v>380</v>
      </c>
      <c r="E480" s="167" t="s">
        <v>809</v>
      </c>
      <c r="F480" s="168" t="s">
        <v>810</v>
      </c>
      <c r="G480" s="169" t="s">
        <v>389</v>
      </c>
      <c r="H480" s="170">
        <v>20</v>
      </c>
      <c r="I480" s="171"/>
      <c r="J480" s="172">
        <f>ROUND($I$480*$H$480,2)</f>
        <v>0</v>
      </c>
      <c r="K480" s="168"/>
      <c r="L480" s="43"/>
      <c r="M480" s="173"/>
      <c r="N480" s="174" t="s">
        <v>161</v>
      </c>
      <c r="O480" s="24"/>
      <c r="P480" s="24"/>
      <c r="Q480" s="161">
        <v>0</v>
      </c>
      <c r="R480" s="161">
        <f>$Q$480*$H$480</f>
        <v>0</v>
      </c>
      <c r="S480" s="161">
        <v>0</v>
      </c>
      <c r="T480" s="162">
        <f>$S$480*$H$480</f>
        <v>0</v>
      </c>
      <c r="AR480" s="97" t="s">
        <v>270</v>
      </c>
      <c r="AT480" s="97" t="s">
        <v>380</v>
      </c>
      <c r="AU480" s="97" t="s">
        <v>139</v>
      </c>
      <c r="AY480" s="6" t="s">
        <v>264</v>
      </c>
      <c r="BE480" s="163">
        <f>IF($N$480="základní",$J$480,0)</f>
        <v>0</v>
      </c>
      <c r="BF480" s="163">
        <f>IF($N$480="snížená",$J$480,0)</f>
        <v>0</v>
      </c>
      <c r="BG480" s="163">
        <f>IF($N$480="zákl. přenesená",$J$480,0)</f>
        <v>0</v>
      </c>
      <c r="BH480" s="163">
        <f>IF($N$480="sníž. přenesená",$J$480,0)</f>
        <v>0</v>
      </c>
      <c r="BI480" s="163">
        <f>IF($N$480="nulová",$J$480,0)</f>
        <v>0</v>
      </c>
      <c r="BJ480" s="97" t="s">
        <v>139</v>
      </c>
      <c r="BK480" s="163">
        <f>ROUND($I$480*$H$480,2)</f>
        <v>0</v>
      </c>
      <c r="BL480" s="97" t="s">
        <v>270</v>
      </c>
      <c r="BM480" s="97" t="s">
        <v>808</v>
      </c>
    </row>
    <row r="481" spans="2:47" s="6" customFormat="1" ht="16.5" customHeight="1">
      <c r="B481" s="23"/>
      <c r="C481" s="24"/>
      <c r="D481" s="164" t="s">
        <v>272</v>
      </c>
      <c r="E481" s="24"/>
      <c r="F481" s="165" t="s">
        <v>810</v>
      </c>
      <c r="G481" s="24"/>
      <c r="H481" s="24"/>
      <c r="J481" s="24"/>
      <c r="K481" s="24"/>
      <c r="L481" s="43"/>
      <c r="M481" s="56"/>
      <c r="N481" s="24"/>
      <c r="O481" s="24"/>
      <c r="P481" s="24"/>
      <c r="Q481" s="24"/>
      <c r="R481" s="24"/>
      <c r="S481" s="24"/>
      <c r="T481" s="57"/>
      <c r="AT481" s="6" t="s">
        <v>272</v>
      </c>
      <c r="AU481" s="6" t="s">
        <v>139</v>
      </c>
    </row>
    <row r="482" spans="2:65" s="6" customFormat="1" ht="15.75" customHeight="1">
      <c r="B482" s="23"/>
      <c r="C482" s="166" t="s">
        <v>811</v>
      </c>
      <c r="D482" s="166" t="s">
        <v>380</v>
      </c>
      <c r="E482" s="167" t="s">
        <v>812</v>
      </c>
      <c r="F482" s="168" t="s">
        <v>696</v>
      </c>
      <c r="G482" s="169" t="s">
        <v>652</v>
      </c>
      <c r="H482" s="170">
        <v>1</v>
      </c>
      <c r="I482" s="171"/>
      <c r="J482" s="172">
        <f>ROUND($I$482*$H$482,2)</f>
        <v>0</v>
      </c>
      <c r="K482" s="168"/>
      <c r="L482" s="43"/>
      <c r="M482" s="173"/>
      <c r="N482" s="174" t="s">
        <v>161</v>
      </c>
      <c r="O482" s="24"/>
      <c r="P482" s="24"/>
      <c r="Q482" s="161">
        <v>0</v>
      </c>
      <c r="R482" s="161">
        <f>$Q$482*$H$482</f>
        <v>0</v>
      </c>
      <c r="S482" s="161">
        <v>0</v>
      </c>
      <c r="T482" s="162">
        <f>$S$482*$H$482</f>
        <v>0</v>
      </c>
      <c r="AR482" s="97" t="s">
        <v>270</v>
      </c>
      <c r="AT482" s="97" t="s">
        <v>380</v>
      </c>
      <c r="AU482" s="97" t="s">
        <v>139</v>
      </c>
      <c r="AY482" s="6" t="s">
        <v>264</v>
      </c>
      <c r="BE482" s="163">
        <f>IF($N$482="základní",$J$482,0)</f>
        <v>0</v>
      </c>
      <c r="BF482" s="163">
        <f>IF($N$482="snížená",$J$482,0)</f>
        <v>0</v>
      </c>
      <c r="BG482" s="163">
        <f>IF($N$482="zákl. přenesená",$J$482,0)</f>
        <v>0</v>
      </c>
      <c r="BH482" s="163">
        <f>IF($N$482="sníž. přenesená",$J$482,0)</f>
        <v>0</v>
      </c>
      <c r="BI482" s="163">
        <f>IF($N$482="nulová",$J$482,0)</f>
        <v>0</v>
      </c>
      <c r="BJ482" s="97" t="s">
        <v>139</v>
      </c>
      <c r="BK482" s="163">
        <f>ROUND($I$482*$H$482,2)</f>
        <v>0</v>
      </c>
      <c r="BL482" s="97" t="s">
        <v>270</v>
      </c>
      <c r="BM482" s="97" t="s">
        <v>811</v>
      </c>
    </row>
    <row r="483" spans="2:47" s="6" customFormat="1" ht="16.5" customHeight="1">
      <c r="B483" s="23"/>
      <c r="C483" s="24"/>
      <c r="D483" s="164" t="s">
        <v>272</v>
      </c>
      <c r="E483" s="24"/>
      <c r="F483" s="165" t="s">
        <v>696</v>
      </c>
      <c r="G483" s="24"/>
      <c r="H483" s="24"/>
      <c r="J483" s="24"/>
      <c r="K483" s="24"/>
      <c r="L483" s="43"/>
      <c r="M483" s="56"/>
      <c r="N483" s="24"/>
      <c r="O483" s="24"/>
      <c r="P483" s="24"/>
      <c r="Q483" s="24"/>
      <c r="R483" s="24"/>
      <c r="S483" s="24"/>
      <c r="T483" s="57"/>
      <c r="AT483" s="6" t="s">
        <v>272</v>
      </c>
      <c r="AU483" s="6" t="s">
        <v>139</v>
      </c>
    </row>
    <row r="484" spans="2:63" s="140" customFormat="1" ht="37.5" customHeight="1">
      <c r="B484" s="141"/>
      <c r="C484" s="142"/>
      <c r="D484" s="142" t="s">
        <v>189</v>
      </c>
      <c r="E484" s="143" t="s">
        <v>813</v>
      </c>
      <c r="F484" s="143" t="s">
        <v>814</v>
      </c>
      <c r="G484" s="142"/>
      <c r="H484" s="142"/>
      <c r="J484" s="144">
        <f>$BK$484</f>
        <v>0</v>
      </c>
      <c r="K484" s="142"/>
      <c r="L484" s="145"/>
      <c r="M484" s="146"/>
      <c r="N484" s="142"/>
      <c r="O484" s="142"/>
      <c r="P484" s="147">
        <f>SUM($P$485:$P$520)</f>
        <v>0</v>
      </c>
      <c r="Q484" s="142"/>
      <c r="R484" s="147">
        <f>SUM($R$485:$R$520)</f>
        <v>0</v>
      </c>
      <c r="S484" s="142"/>
      <c r="T484" s="148">
        <f>SUM($T$485:$T$520)</f>
        <v>0</v>
      </c>
      <c r="AR484" s="149" t="s">
        <v>263</v>
      </c>
      <c r="AT484" s="149" t="s">
        <v>189</v>
      </c>
      <c r="AU484" s="149" t="s">
        <v>190</v>
      </c>
      <c r="AY484" s="149" t="s">
        <v>264</v>
      </c>
      <c r="BK484" s="150">
        <f>SUM($BK$485:$BK$520)</f>
        <v>0</v>
      </c>
    </row>
    <row r="485" spans="2:65" s="6" customFormat="1" ht="15.75" customHeight="1">
      <c r="B485" s="23"/>
      <c r="C485" s="151" t="s">
        <v>815</v>
      </c>
      <c r="D485" s="151" t="s">
        <v>265</v>
      </c>
      <c r="E485" s="152" t="s">
        <v>757</v>
      </c>
      <c r="F485" s="153" t="s">
        <v>758</v>
      </c>
      <c r="G485" s="154" t="s">
        <v>268</v>
      </c>
      <c r="H485" s="155">
        <v>24</v>
      </c>
      <c r="I485" s="156"/>
      <c r="J485" s="157">
        <f>ROUND($I$485*$H$485,2)</f>
        <v>0</v>
      </c>
      <c r="K485" s="153"/>
      <c r="L485" s="158"/>
      <c r="M485" s="159"/>
      <c r="N485" s="160" t="s">
        <v>161</v>
      </c>
      <c r="O485" s="24"/>
      <c r="P485" s="24"/>
      <c r="Q485" s="161">
        <v>0</v>
      </c>
      <c r="R485" s="161">
        <f>$Q$485*$H$485</f>
        <v>0</v>
      </c>
      <c r="S485" s="161">
        <v>0</v>
      </c>
      <c r="T485" s="162">
        <f>$S$485*$H$485</f>
        <v>0</v>
      </c>
      <c r="AR485" s="97" t="s">
        <v>269</v>
      </c>
      <c r="AT485" s="97" t="s">
        <v>265</v>
      </c>
      <c r="AU485" s="97" t="s">
        <v>139</v>
      </c>
      <c r="AY485" s="6" t="s">
        <v>264</v>
      </c>
      <c r="BE485" s="163">
        <f>IF($N$485="základní",$J$485,0)</f>
        <v>0</v>
      </c>
      <c r="BF485" s="163">
        <f>IF($N$485="snížená",$J$485,0)</f>
        <v>0</v>
      </c>
      <c r="BG485" s="163">
        <f>IF($N$485="zákl. přenesená",$J$485,0)</f>
        <v>0</v>
      </c>
      <c r="BH485" s="163">
        <f>IF($N$485="sníž. přenesená",$J$485,0)</f>
        <v>0</v>
      </c>
      <c r="BI485" s="163">
        <f>IF($N$485="nulová",$J$485,0)</f>
        <v>0</v>
      </c>
      <c r="BJ485" s="97" t="s">
        <v>139</v>
      </c>
      <c r="BK485" s="163">
        <f>ROUND($I$485*$H$485,2)</f>
        <v>0</v>
      </c>
      <c r="BL485" s="97" t="s">
        <v>270</v>
      </c>
      <c r="BM485" s="97" t="s">
        <v>816</v>
      </c>
    </row>
    <row r="486" spans="2:47" s="6" customFormat="1" ht="16.5" customHeight="1">
      <c r="B486" s="23"/>
      <c r="C486" s="24"/>
      <c r="D486" s="164" t="s">
        <v>272</v>
      </c>
      <c r="E486" s="24"/>
      <c r="F486" s="165" t="s">
        <v>758</v>
      </c>
      <c r="G486" s="24"/>
      <c r="H486" s="24"/>
      <c r="J486" s="24"/>
      <c r="K486" s="24"/>
      <c r="L486" s="43"/>
      <c r="M486" s="56"/>
      <c r="N486" s="24"/>
      <c r="O486" s="24"/>
      <c r="P486" s="24"/>
      <c r="Q486" s="24"/>
      <c r="R486" s="24"/>
      <c r="S486" s="24"/>
      <c r="T486" s="57"/>
      <c r="AT486" s="6" t="s">
        <v>272</v>
      </c>
      <c r="AU486" s="6" t="s">
        <v>139</v>
      </c>
    </row>
    <row r="487" spans="2:65" s="6" customFormat="1" ht="15.75" customHeight="1">
      <c r="B487" s="23"/>
      <c r="C487" s="151" t="s">
        <v>817</v>
      </c>
      <c r="D487" s="151" t="s">
        <v>265</v>
      </c>
      <c r="E487" s="152" t="s">
        <v>761</v>
      </c>
      <c r="F487" s="153" t="s">
        <v>762</v>
      </c>
      <c r="G487" s="154" t="s">
        <v>268</v>
      </c>
      <c r="H487" s="155">
        <v>24</v>
      </c>
      <c r="I487" s="156"/>
      <c r="J487" s="157">
        <f>ROUND($I$487*$H$487,2)</f>
        <v>0</v>
      </c>
      <c r="K487" s="153"/>
      <c r="L487" s="158"/>
      <c r="M487" s="159"/>
      <c r="N487" s="160" t="s">
        <v>161</v>
      </c>
      <c r="O487" s="24"/>
      <c r="P487" s="24"/>
      <c r="Q487" s="161">
        <v>0</v>
      </c>
      <c r="R487" s="161">
        <f>$Q$487*$H$487</f>
        <v>0</v>
      </c>
      <c r="S487" s="161">
        <v>0</v>
      </c>
      <c r="T487" s="162">
        <f>$S$487*$H$487</f>
        <v>0</v>
      </c>
      <c r="AR487" s="97" t="s">
        <v>269</v>
      </c>
      <c r="AT487" s="97" t="s">
        <v>265</v>
      </c>
      <c r="AU487" s="97" t="s">
        <v>139</v>
      </c>
      <c r="AY487" s="6" t="s">
        <v>264</v>
      </c>
      <c r="BE487" s="163">
        <f>IF($N$487="základní",$J$487,0)</f>
        <v>0</v>
      </c>
      <c r="BF487" s="163">
        <f>IF($N$487="snížená",$J$487,0)</f>
        <v>0</v>
      </c>
      <c r="BG487" s="163">
        <f>IF($N$487="zákl. přenesená",$J$487,0)</f>
        <v>0</v>
      </c>
      <c r="BH487" s="163">
        <f>IF($N$487="sníž. přenesená",$J$487,0)</f>
        <v>0</v>
      </c>
      <c r="BI487" s="163">
        <f>IF($N$487="nulová",$J$487,0)</f>
        <v>0</v>
      </c>
      <c r="BJ487" s="97" t="s">
        <v>139</v>
      </c>
      <c r="BK487" s="163">
        <f>ROUND($I$487*$H$487,2)</f>
        <v>0</v>
      </c>
      <c r="BL487" s="97" t="s">
        <v>270</v>
      </c>
      <c r="BM487" s="97" t="s">
        <v>818</v>
      </c>
    </row>
    <row r="488" spans="2:47" s="6" customFormat="1" ht="16.5" customHeight="1">
      <c r="B488" s="23"/>
      <c r="C488" s="24"/>
      <c r="D488" s="164" t="s">
        <v>272</v>
      </c>
      <c r="E488" s="24"/>
      <c r="F488" s="165" t="s">
        <v>762</v>
      </c>
      <c r="G488" s="24"/>
      <c r="H488" s="24"/>
      <c r="J488" s="24"/>
      <c r="K488" s="24"/>
      <c r="L488" s="43"/>
      <c r="M488" s="56"/>
      <c r="N488" s="24"/>
      <c r="O488" s="24"/>
      <c r="P488" s="24"/>
      <c r="Q488" s="24"/>
      <c r="R488" s="24"/>
      <c r="S488" s="24"/>
      <c r="T488" s="57"/>
      <c r="AT488" s="6" t="s">
        <v>272</v>
      </c>
      <c r="AU488" s="6" t="s">
        <v>139</v>
      </c>
    </row>
    <row r="489" spans="2:65" s="6" customFormat="1" ht="15.75" customHeight="1">
      <c r="B489" s="23"/>
      <c r="C489" s="151" t="s">
        <v>819</v>
      </c>
      <c r="D489" s="151" t="s">
        <v>265</v>
      </c>
      <c r="E489" s="152" t="s">
        <v>765</v>
      </c>
      <c r="F489" s="153" t="s">
        <v>766</v>
      </c>
      <c r="G489" s="154" t="s">
        <v>373</v>
      </c>
      <c r="H489" s="155">
        <v>2040</v>
      </c>
      <c r="I489" s="156"/>
      <c r="J489" s="157">
        <f>ROUND($I$489*$H$489,2)</f>
        <v>0</v>
      </c>
      <c r="K489" s="153"/>
      <c r="L489" s="158"/>
      <c r="M489" s="159"/>
      <c r="N489" s="160" t="s">
        <v>161</v>
      </c>
      <c r="O489" s="24"/>
      <c r="P489" s="24"/>
      <c r="Q489" s="161">
        <v>0</v>
      </c>
      <c r="R489" s="161">
        <f>$Q$489*$H$489</f>
        <v>0</v>
      </c>
      <c r="S489" s="161">
        <v>0</v>
      </c>
      <c r="T489" s="162">
        <f>$S$489*$H$489</f>
        <v>0</v>
      </c>
      <c r="AR489" s="97" t="s">
        <v>269</v>
      </c>
      <c r="AT489" s="97" t="s">
        <v>265</v>
      </c>
      <c r="AU489" s="97" t="s">
        <v>139</v>
      </c>
      <c r="AY489" s="6" t="s">
        <v>264</v>
      </c>
      <c r="BE489" s="163">
        <f>IF($N$489="základní",$J$489,0)</f>
        <v>0</v>
      </c>
      <c r="BF489" s="163">
        <f>IF($N$489="snížená",$J$489,0)</f>
        <v>0</v>
      </c>
      <c r="BG489" s="163">
        <f>IF($N$489="zákl. přenesená",$J$489,0)</f>
        <v>0</v>
      </c>
      <c r="BH489" s="163">
        <f>IF($N$489="sníž. přenesená",$J$489,0)</f>
        <v>0</v>
      </c>
      <c r="BI489" s="163">
        <f>IF($N$489="nulová",$J$489,0)</f>
        <v>0</v>
      </c>
      <c r="BJ489" s="97" t="s">
        <v>139</v>
      </c>
      <c r="BK489" s="163">
        <f>ROUND($I$489*$H$489,2)</f>
        <v>0</v>
      </c>
      <c r="BL489" s="97" t="s">
        <v>270</v>
      </c>
      <c r="BM489" s="97" t="s">
        <v>820</v>
      </c>
    </row>
    <row r="490" spans="2:47" s="6" customFormat="1" ht="16.5" customHeight="1">
      <c r="B490" s="23"/>
      <c r="C490" s="24"/>
      <c r="D490" s="164" t="s">
        <v>272</v>
      </c>
      <c r="E490" s="24"/>
      <c r="F490" s="165" t="s">
        <v>766</v>
      </c>
      <c r="G490" s="24"/>
      <c r="H490" s="24"/>
      <c r="J490" s="24"/>
      <c r="K490" s="24"/>
      <c r="L490" s="43"/>
      <c r="M490" s="56"/>
      <c r="N490" s="24"/>
      <c r="O490" s="24"/>
      <c r="P490" s="24"/>
      <c r="Q490" s="24"/>
      <c r="R490" s="24"/>
      <c r="S490" s="24"/>
      <c r="T490" s="57"/>
      <c r="AT490" s="6" t="s">
        <v>272</v>
      </c>
      <c r="AU490" s="6" t="s">
        <v>139</v>
      </c>
    </row>
    <row r="491" spans="2:65" s="6" customFormat="1" ht="15.75" customHeight="1">
      <c r="B491" s="23"/>
      <c r="C491" s="151" t="s">
        <v>821</v>
      </c>
      <c r="D491" s="151" t="s">
        <v>265</v>
      </c>
      <c r="E491" s="152" t="s">
        <v>822</v>
      </c>
      <c r="F491" s="153" t="s">
        <v>823</v>
      </c>
      <c r="G491" s="154" t="s">
        <v>373</v>
      </c>
      <c r="H491" s="155">
        <v>50</v>
      </c>
      <c r="I491" s="156"/>
      <c r="J491" s="157">
        <f>ROUND($I$491*$H$491,2)</f>
        <v>0</v>
      </c>
      <c r="K491" s="153"/>
      <c r="L491" s="158"/>
      <c r="M491" s="159"/>
      <c r="N491" s="160" t="s">
        <v>161</v>
      </c>
      <c r="O491" s="24"/>
      <c r="P491" s="24"/>
      <c r="Q491" s="161">
        <v>0</v>
      </c>
      <c r="R491" s="161">
        <f>$Q$491*$H$491</f>
        <v>0</v>
      </c>
      <c r="S491" s="161">
        <v>0</v>
      </c>
      <c r="T491" s="162">
        <f>$S$491*$H$491</f>
        <v>0</v>
      </c>
      <c r="AR491" s="97" t="s">
        <v>269</v>
      </c>
      <c r="AT491" s="97" t="s">
        <v>265</v>
      </c>
      <c r="AU491" s="97" t="s">
        <v>139</v>
      </c>
      <c r="AY491" s="6" t="s">
        <v>264</v>
      </c>
      <c r="BE491" s="163">
        <f>IF($N$491="základní",$J$491,0)</f>
        <v>0</v>
      </c>
      <c r="BF491" s="163">
        <f>IF($N$491="snížená",$J$491,0)</f>
        <v>0</v>
      </c>
      <c r="BG491" s="163">
        <f>IF($N$491="zákl. přenesená",$J$491,0)</f>
        <v>0</v>
      </c>
      <c r="BH491" s="163">
        <f>IF($N$491="sníž. přenesená",$J$491,0)</f>
        <v>0</v>
      </c>
      <c r="BI491" s="163">
        <f>IF($N$491="nulová",$J$491,0)</f>
        <v>0</v>
      </c>
      <c r="BJ491" s="97" t="s">
        <v>139</v>
      </c>
      <c r="BK491" s="163">
        <f>ROUND($I$491*$H$491,2)</f>
        <v>0</v>
      </c>
      <c r="BL491" s="97" t="s">
        <v>270</v>
      </c>
      <c r="BM491" s="97" t="s">
        <v>824</v>
      </c>
    </row>
    <row r="492" spans="2:47" s="6" customFormat="1" ht="16.5" customHeight="1">
      <c r="B492" s="23"/>
      <c r="C492" s="24"/>
      <c r="D492" s="164" t="s">
        <v>272</v>
      </c>
      <c r="E492" s="24"/>
      <c r="F492" s="165" t="s">
        <v>823</v>
      </c>
      <c r="G492" s="24"/>
      <c r="H492" s="24"/>
      <c r="J492" s="24"/>
      <c r="K492" s="24"/>
      <c r="L492" s="43"/>
      <c r="M492" s="56"/>
      <c r="N492" s="24"/>
      <c r="O492" s="24"/>
      <c r="P492" s="24"/>
      <c r="Q492" s="24"/>
      <c r="R492" s="24"/>
      <c r="S492" s="24"/>
      <c r="T492" s="57"/>
      <c r="AT492" s="6" t="s">
        <v>272</v>
      </c>
      <c r="AU492" s="6" t="s">
        <v>139</v>
      </c>
    </row>
    <row r="493" spans="2:65" s="6" customFormat="1" ht="15.75" customHeight="1">
      <c r="B493" s="23"/>
      <c r="C493" s="151" t="s">
        <v>825</v>
      </c>
      <c r="D493" s="151" t="s">
        <v>265</v>
      </c>
      <c r="E493" s="152" t="s">
        <v>769</v>
      </c>
      <c r="F493" s="153" t="s">
        <v>770</v>
      </c>
      <c r="G493" s="154" t="s">
        <v>373</v>
      </c>
      <c r="H493" s="155">
        <v>50</v>
      </c>
      <c r="I493" s="156"/>
      <c r="J493" s="157">
        <f>ROUND($I$493*$H$493,2)</f>
        <v>0</v>
      </c>
      <c r="K493" s="153"/>
      <c r="L493" s="158"/>
      <c r="M493" s="159"/>
      <c r="N493" s="160" t="s">
        <v>161</v>
      </c>
      <c r="O493" s="24"/>
      <c r="P493" s="24"/>
      <c r="Q493" s="161">
        <v>0</v>
      </c>
      <c r="R493" s="161">
        <f>$Q$493*$H$493</f>
        <v>0</v>
      </c>
      <c r="S493" s="161">
        <v>0</v>
      </c>
      <c r="T493" s="162">
        <f>$S$493*$H$493</f>
        <v>0</v>
      </c>
      <c r="AR493" s="97" t="s">
        <v>269</v>
      </c>
      <c r="AT493" s="97" t="s">
        <v>265</v>
      </c>
      <c r="AU493" s="97" t="s">
        <v>139</v>
      </c>
      <c r="AY493" s="6" t="s">
        <v>264</v>
      </c>
      <c r="BE493" s="163">
        <f>IF($N$493="základní",$J$493,0)</f>
        <v>0</v>
      </c>
      <c r="BF493" s="163">
        <f>IF($N$493="snížená",$J$493,0)</f>
        <v>0</v>
      </c>
      <c r="BG493" s="163">
        <f>IF($N$493="zákl. přenesená",$J$493,0)</f>
        <v>0</v>
      </c>
      <c r="BH493" s="163">
        <f>IF($N$493="sníž. přenesená",$J$493,0)</f>
        <v>0</v>
      </c>
      <c r="BI493" s="163">
        <f>IF($N$493="nulová",$J$493,0)</f>
        <v>0</v>
      </c>
      <c r="BJ493" s="97" t="s">
        <v>139</v>
      </c>
      <c r="BK493" s="163">
        <f>ROUND($I$493*$H$493,2)</f>
        <v>0</v>
      </c>
      <c r="BL493" s="97" t="s">
        <v>270</v>
      </c>
      <c r="BM493" s="97" t="s">
        <v>826</v>
      </c>
    </row>
    <row r="494" spans="2:47" s="6" customFormat="1" ht="16.5" customHeight="1">
      <c r="B494" s="23"/>
      <c r="C494" s="24"/>
      <c r="D494" s="164" t="s">
        <v>272</v>
      </c>
      <c r="E494" s="24"/>
      <c r="F494" s="165" t="s">
        <v>770</v>
      </c>
      <c r="G494" s="24"/>
      <c r="H494" s="24"/>
      <c r="J494" s="24"/>
      <c r="K494" s="24"/>
      <c r="L494" s="43"/>
      <c r="M494" s="56"/>
      <c r="N494" s="24"/>
      <c r="O494" s="24"/>
      <c r="P494" s="24"/>
      <c r="Q494" s="24"/>
      <c r="R494" s="24"/>
      <c r="S494" s="24"/>
      <c r="T494" s="57"/>
      <c r="AT494" s="6" t="s">
        <v>272</v>
      </c>
      <c r="AU494" s="6" t="s">
        <v>139</v>
      </c>
    </row>
    <row r="495" spans="2:65" s="6" customFormat="1" ht="15.75" customHeight="1">
      <c r="B495" s="23"/>
      <c r="C495" s="151" t="s">
        <v>827</v>
      </c>
      <c r="D495" s="151" t="s">
        <v>265</v>
      </c>
      <c r="E495" s="152" t="s">
        <v>773</v>
      </c>
      <c r="F495" s="153" t="s">
        <v>774</v>
      </c>
      <c r="G495" s="154" t="s">
        <v>373</v>
      </c>
      <c r="H495" s="155">
        <v>5</v>
      </c>
      <c r="I495" s="156"/>
      <c r="J495" s="157">
        <f>ROUND($I$495*$H$495,2)</f>
        <v>0</v>
      </c>
      <c r="K495" s="153"/>
      <c r="L495" s="158"/>
      <c r="M495" s="159"/>
      <c r="N495" s="160" t="s">
        <v>161</v>
      </c>
      <c r="O495" s="24"/>
      <c r="P495" s="24"/>
      <c r="Q495" s="161">
        <v>0</v>
      </c>
      <c r="R495" s="161">
        <f>$Q$495*$H$495</f>
        <v>0</v>
      </c>
      <c r="S495" s="161">
        <v>0</v>
      </c>
      <c r="T495" s="162">
        <f>$S$495*$H$495</f>
        <v>0</v>
      </c>
      <c r="AR495" s="97" t="s">
        <v>269</v>
      </c>
      <c r="AT495" s="97" t="s">
        <v>265</v>
      </c>
      <c r="AU495" s="97" t="s">
        <v>139</v>
      </c>
      <c r="AY495" s="6" t="s">
        <v>264</v>
      </c>
      <c r="BE495" s="163">
        <f>IF($N$495="základní",$J$495,0)</f>
        <v>0</v>
      </c>
      <c r="BF495" s="163">
        <f>IF($N$495="snížená",$J$495,0)</f>
        <v>0</v>
      </c>
      <c r="BG495" s="163">
        <f>IF($N$495="zákl. přenesená",$J$495,0)</f>
        <v>0</v>
      </c>
      <c r="BH495" s="163">
        <f>IF($N$495="sníž. přenesená",$J$495,0)</f>
        <v>0</v>
      </c>
      <c r="BI495" s="163">
        <f>IF($N$495="nulová",$J$495,0)</f>
        <v>0</v>
      </c>
      <c r="BJ495" s="97" t="s">
        <v>139</v>
      </c>
      <c r="BK495" s="163">
        <f>ROUND($I$495*$H$495,2)</f>
        <v>0</v>
      </c>
      <c r="BL495" s="97" t="s">
        <v>270</v>
      </c>
      <c r="BM495" s="97" t="s">
        <v>828</v>
      </c>
    </row>
    <row r="496" spans="2:47" s="6" customFormat="1" ht="16.5" customHeight="1">
      <c r="B496" s="23"/>
      <c r="C496" s="24"/>
      <c r="D496" s="164" t="s">
        <v>272</v>
      </c>
      <c r="E496" s="24"/>
      <c r="F496" s="165" t="s">
        <v>774</v>
      </c>
      <c r="G496" s="24"/>
      <c r="H496" s="24"/>
      <c r="J496" s="24"/>
      <c r="K496" s="24"/>
      <c r="L496" s="43"/>
      <c r="M496" s="56"/>
      <c r="N496" s="24"/>
      <c r="O496" s="24"/>
      <c r="P496" s="24"/>
      <c r="Q496" s="24"/>
      <c r="R496" s="24"/>
      <c r="S496" s="24"/>
      <c r="T496" s="57"/>
      <c r="AT496" s="6" t="s">
        <v>272</v>
      </c>
      <c r="AU496" s="6" t="s">
        <v>139</v>
      </c>
    </row>
    <row r="497" spans="2:65" s="6" customFormat="1" ht="15.75" customHeight="1">
      <c r="B497" s="23"/>
      <c r="C497" s="151" t="s">
        <v>829</v>
      </c>
      <c r="D497" s="151" t="s">
        <v>265</v>
      </c>
      <c r="E497" s="152" t="s">
        <v>777</v>
      </c>
      <c r="F497" s="153" t="s">
        <v>778</v>
      </c>
      <c r="G497" s="154" t="s">
        <v>373</v>
      </c>
      <c r="H497" s="155">
        <v>40</v>
      </c>
      <c r="I497" s="156"/>
      <c r="J497" s="157">
        <f>ROUND($I$497*$H$497,2)</f>
        <v>0</v>
      </c>
      <c r="K497" s="153"/>
      <c r="L497" s="158"/>
      <c r="M497" s="159"/>
      <c r="N497" s="160" t="s">
        <v>161</v>
      </c>
      <c r="O497" s="24"/>
      <c r="P497" s="24"/>
      <c r="Q497" s="161">
        <v>0</v>
      </c>
      <c r="R497" s="161">
        <f>$Q$497*$H$497</f>
        <v>0</v>
      </c>
      <c r="S497" s="161">
        <v>0</v>
      </c>
      <c r="T497" s="162">
        <f>$S$497*$H$497</f>
        <v>0</v>
      </c>
      <c r="AR497" s="97" t="s">
        <v>269</v>
      </c>
      <c r="AT497" s="97" t="s">
        <v>265</v>
      </c>
      <c r="AU497" s="97" t="s">
        <v>139</v>
      </c>
      <c r="AY497" s="6" t="s">
        <v>264</v>
      </c>
      <c r="BE497" s="163">
        <f>IF($N$497="základní",$J$497,0)</f>
        <v>0</v>
      </c>
      <c r="BF497" s="163">
        <f>IF($N$497="snížená",$J$497,0)</f>
        <v>0</v>
      </c>
      <c r="BG497" s="163">
        <f>IF($N$497="zákl. přenesená",$J$497,0)</f>
        <v>0</v>
      </c>
      <c r="BH497" s="163">
        <f>IF($N$497="sníž. přenesená",$J$497,0)</f>
        <v>0</v>
      </c>
      <c r="BI497" s="163">
        <f>IF($N$497="nulová",$J$497,0)</f>
        <v>0</v>
      </c>
      <c r="BJ497" s="97" t="s">
        <v>139</v>
      </c>
      <c r="BK497" s="163">
        <f>ROUND($I$497*$H$497,2)</f>
        <v>0</v>
      </c>
      <c r="BL497" s="97" t="s">
        <v>270</v>
      </c>
      <c r="BM497" s="97" t="s">
        <v>830</v>
      </c>
    </row>
    <row r="498" spans="2:47" s="6" customFormat="1" ht="16.5" customHeight="1">
      <c r="B498" s="23"/>
      <c r="C498" s="24"/>
      <c r="D498" s="164" t="s">
        <v>272</v>
      </c>
      <c r="E498" s="24"/>
      <c r="F498" s="165" t="s">
        <v>778</v>
      </c>
      <c r="G498" s="24"/>
      <c r="H498" s="24"/>
      <c r="J498" s="24"/>
      <c r="K498" s="24"/>
      <c r="L498" s="43"/>
      <c r="M498" s="56"/>
      <c r="N498" s="24"/>
      <c r="O498" s="24"/>
      <c r="P498" s="24"/>
      <c r="Q498" s="24"/>
      <c r="R498" s="24"/>
      <c r="S498" s="24"/>
      <c r="T498" s="57"/>
      <c r="AT498" s="6" t="s">
        <v>272</v>
      </c>
      <c r="AU498" s="6" t="s">
        <v>139</v>
      </c>
    </row>
    <row r="499" spans="2:65" s="6" customFormat="1" ht="15.75" customHeight="1">
      <c r="B499" s="23"/>
      <c r="C499" s="151" t="s">
        <v>831</v>
      </c>
      <c r="D499" s="151" t="s">
        <v>265</v>
      </c>
      <c r="E499" s="152" t="s">
        <v>676</v>
      </c>
      <c r="F499" s="153" t="s">
        <v>677</v>
      </c>
      <c r="G499" s="154" t="s">
        <v>373</v>
      </c>
      <c r="H499" s="155">
        <v>90</v>
      </c>
      <c r="I499" s="156"/>
      <c r="J499" s="157">
        <f>ROUND($I$499*$H$499,2)</f>
        <v>0</v>
      </c>
      <c r="K499" s="153"/>
      <c r="L499" s="158"/>
      <c r="M499" s="159"/>
      <c r="N499" s="160" t="s">
        <v>161</v>
      </c>
      <c r="O499" s="24"/>
      <c r="P499" s="24"/>
      <c r="Q499" s="161">
        <v>0</v>
      </c>
      <c r="R499" s="161">
        <f>$Q$499*$H$499</f>
        <v>0</v>
      </c>
      <c r="S499" s="161">
        <v>0</v>
      </c>
      <c r="T499" s="162">
        <f>$S$499*$H$499</f>
        <v>0</v>
      </c>
      <c r="AR499" s="97" t="s">
        <v>269</v>
      </c>
      <c r="AT499" s="97" t="s">
        <v>265</v>
      </c>
      <c r="AU499" s="97" t="s">
        <v>139</v>
      </c>
      <c r="AY499" s="6" t="s">
        <v>264</v>
      </c>
      <c r="BE499" s="163">
        <f>IF($N$499="základní",$J$499,0)</f>
        <v>0</v>
      </c>
      <c r="BF499" s="163">
        <f>IF($N$499="snížená",$J$499,0)</f>
        <v>0</v>
      </c>
      <c r="BG499" s="163">
        <f>IF($N$499="zákl. přenesená",$J$499,0)</f>
        <v>0</v>
      </c>
      <c r="BH499" s="163">
        <f>IF($N$499="sníž. přenesená",$J$499,0)</f>
        <v>0</v>
      </c>
      <c r="BI499" s="163">
        <f>IF($N$499="nulová",$J$499,0)</f>
        <v>0</v>
      </c>
      <c r="BJ499" s="97" t="s">
        <v>139</v>
      </c>
      <c r="BK499" s="163">
        <f>ROUND($I$499*$H$499,2)</f>
        <v>0</v>
      </c>
      <c r="BL499" s="97" t="s">
        <v>270</v>
      </c>
      <c r="BM499" s="97" t="s">
        <v>832</v>
      </c>
    </row>
    <row r="500" spans="2:47" s="6" customFormat="1" ht="16.5" customHeight="1">
      <c r="B500" s="23"/>
      <c r="C500" s="24"/>
      <c r="D500" s="164" t="s">
        <v>272</v>
      </c>
      <c r="E500" s="24"/>
      <c r="F500" s="165" t="s">
        <v>677</v>
      </c>
      <c r="G500" s="24"/>
      <c r="H500" s="24"/>
      <c r="J500" s="24"/>
      <c r="K500" s="24"/>
      <c r="L500" s="43"/>
      <c r="M500" s="56"/>
      <c r="N500" s="24"/>
      <c r="O500" s="24"/>
      <c r="P500" s="24"/>
      <c r="Q500" s="24"/>
      <c r="R500" s="24"/>
      <c r="S500" s="24"/>
      <c r="T500" s="57"/>
      <c r="AT500" s="6" t="s">
        <v>272</v>
      </c>
      <c r="AU500" s="6" t="s">
        <v>139</v>
      </c>
    </row>
    <row r="501" spans="2:65" s="6" customFormat="1" ht="15.75" customHeight="1">
      <c r="B501" s="23"/>
      <c r="C501" s="151" t="s">
        <v>833</v>
      </c>
      <c r="D501" s="151" t="s">
        <v>265</v>
      </c>
      <c r="E501" s="152" t="s">
        <v>783</v>
      </c>
      <c r="F501" s="153" t="s">
        <v>784</v>
      </c>
      <c r="G501" s="154" t="s">
        <v>373</v>
      </c>
      <c r="H501" s="155">
        <v>180</v>
      </c>
      <c r="I501" s="156"/>
      <c r="J501" s="157">
        <f>ROUND($I$501*$H$501,2)</f>
        <v>0</v>
      </c>
      <c r="K501" s="153"/>
      <c r="L501" s="158"/>
      <c r="M501" s="159"/>
      <c r="N501" s="160" t="s">
        <v>161</v>
      </c>
      <c r="O501" s="24"/>
      <c r="P501" s="24"/>
      <c r="Q501" s="161">
        <v>0</v>
      </c>
      <c r="R501" s="161">
        <f>$Q$501*$H$501</f>
        <v>0</v>
      </c>
      <c r="S501" s="161">
        <v>0</v>
      </c>
      <c r="T501" s="162">
        <f>$S$501*$H$501</f>
        <v>0</v>
      </c>
      <c r="AR501" s="97" t="s">
        <v>269</v>
      </c>
      <c r="AT501" s="97" t="s">
        <v>265</v>
      </c>
      <c r="AU501" s="97" t="s">
        <v>139</v>
      </c>
      <c r="AY501" s="6" t="s">
        <v>264</v>
      </c>
      <c r="BE501" s="163">
        <f>IF($N$501="základní",$J$501,0)</f>
        <v>0</v>
      </c>
      <c r="BF501" s="163">
        <f>IF($N$501="snížená",$J$501,0)</f>
        <v>0</v>
      </c>
      <c r="BG501" s="163">
        <f>IF($N$501="zákl. přenesená",$J$501,0)</f>
        <v>0</v>
      </c>
      <c r="BH501" s="163">
        <f>IF($N$501="sníž. přenesená",$J$501,0)</f>
        <v>0</v>
      </c>
      <c r="BI501" s="163">
        <f>IF($N$501="nulová",$J$501,0)</f>
        <v>0</v>
      </c>
      <c r="BJ501" s="97" t="s">
        <v>139</v>
      </c>
      <c r="BK501" s="163">
        <f>ROUND($I$501*$H$501,2)</f>
        <v>0</v>
      </c>
      <c r="BL501" s="97" t="s">
        <v>270</v>
      </c>
      <c r="BM501" s="97" t="s">
        <v>834</v>
      </c>
    </row>
    <row r="502" spans="2:47" s="6" customFormat="1" ht="16.5" customHeight="1">
      <c r="B502" s="23"/>
      <c r="C502" s="24"/>
      <c r="D502" s="164" t="s">
        <v>272</v>
      </c>
      <c r="E502" s="24"/>
      <c r="F502" s="165" t="s">
        <v>784</v>
      </c>
      <c r="G502" s="24"/>
      <c r="H502" s="24"/>
      <c r="J502" s="24"/>
      <c r="K502" s="24"/>
      <c r="L502" s="43"/>
      <c r="M502" s="56"/>
      <c r="N502" s="24"/>
      <c r="O502" s="24"/>
      <c r="P502" s="24"/>
      <c r="Q502" s="24"/>
      <c r="R502" s="24"/>
      <c r="S502" s="24"/>
      <c r="T502" s="57"/>
      <c r="AT502" s="6" t="s">
        <v>272</v>
      </c>
      <c r="AU502" s="6" t="s">
        <v>139</v>
      </c>
    </row>
    <row r="503" spans="2:65" s="6" customFormat="1" ht="15.75" customHeight="1">
      <c r="B503" s="23"/>
      <c r="C503" s="151" t="s">
        <v>835</v>
      </c>
      <c r="D503" s="151" t="s">
        <v>265</v>
      </c>
      <c r="E503" s="152" t="s">
        <v>684</v>
      </c>
      <c r="F503" s="153" t="s">
        <v>685</v>
      </c>
      <c r="G503" s="154" t="s">
        <v>268</v>
      </c>
      <c r="H503" s="155">
        <v>12</v>
      </c>
      <c r="I503" s="156"/>
      <c r="J503" s="157">
        <f>ROUND($I$503*$H$503,2)</f>
        <v>0</v>
      </c>
      <c r="K503" s="153"/>
      <c r="L503" s="158"/>
      <c r="M503" s="159"/>
      <c r="N503" s="160" t="s">
        <v>161</v>
      </c>
      <c r="O503" s="24"/>
      <c r="P503" s="24"/>
      <c r="Q503" s="161">
        <v>0</v>
      </c>
      <c r="R503" s="161">
        <f>$Q$503*$H$503</f>
        <v>0</v>
      </c>
      <c r="S503" s="161">
        <v>0</v>
      </c>
      <c r="T503" s="162">
        <f>$S$503*$H$503</f>
        <v>0</v>
      </c>
      <c r="AR503" s="97" t="s">
        <v>269</v>
      </c>
      <c r="AT503" s="97" t="s">
        <v>265</v>
      </c>
      <c r="AU503" s="97" t="s">
        <v>139</v>
      </c>
      <c r="AY503" s="6" t="s">
        <v>264</v>
      </c>
      <c r="BE503" s="163">
        <f>IF($N$503="základní",$J$503,0)</f>
        <v>0</v>
      </c>
      <c r="BF503" s="163">
        <f>IF($N$503="snížená",$J$503,0)</f>
        <v>0</v>
      </c>
      <c r="BG503" s="163">
        <f>IF($N$503="zákl. přenesená",$J$503,0)</f>
        <v>0</v>
      </c>
      <c r="BH503" s="163">
        <f>IF($N$503="sníž. přenesená",$J$503,0)</f>
        <v>0</v>
      </c>
      <c r="BI503" s="163">
        <f>IF($N$503="nulová",$J$503,0)</f>
        <v>0</v>
      </c>
      <c r="BJ503" s="97" t="s">
        <v>139</v>
      </c>
      <c r="BK503" s="163">
        <f>ROUND($I$503*$H$503,2)</f>
        <v>0</v>
      </c>
      <c r="BL503" s="97" t="s">
        <v>270</v>
      </c>
      <c r="BM503" s="97" t="s">
        <v>836</v>
      </c>
    </row>
    <row r="504" spans="2:47" s="6" customFormat="1" ht="16.5" customHeight="1">
      <c r="B504" s="23"/>
      <c r="C504" s="24"/>
      <c r="D504" s="164" t="s">
        <v>272</v>
      </c>
      <c r="E504" s="24"/>
      <c r="F504" s="165" t="s">
        <v>685</v>
      </c>
      <c r="G504" s="24"/>
      <c r="H504" s="24"/>
      <c r="J504" s="24"/>
      <c r="K504" s="24"/>
      <c r="L504" s="43"/>
      <c r="M504" s="56"/>
      <c r="N504" s="24"/>
      <c r="O504" s="24"/>
      <c r="P504" s="24"/>
      <c r="Q504" s="24"/>
      <c r="R504" s="24"/>
      <c r="S504" s="24"/>
      <c r="T504" s="57"/>
      <c r="AT504" s="6" t="s">
        <v>272</v>
      </c>
      <c r="AU504" s="6" t="s">
        <v>139</v>
      </c>
    </row>
    <row r="505" spans="2:65" s="6" customFormat="1" ht="15.75" customHeight="1">
      <c r="B505" s="23"/>
      <c r="C505" s="151" t="s">
        <v>837</v>
      </c>
      <c r="D505" s="151" t="s">
        <v>265</v>
      </c>
      <c r="E505" s="152" t="s">
        <v>789</v>
      </c>
      <c r="F505" s="153" t="s">
        <v>790</v>
      </c>
      <c r="G505" s="154" t="s">
        <v>268</v>
      </c>
      <c r="H505" s="155">
        <v>4</v>
      </c>
      <c r="I505" s="156"/>
      <c r="J505" s="157">
        <f>ROUND($I$505*$H$505,2)</f>
        <v>0</v>
      </c>
      <c r="K505" s="153"/>
      <c r="L505" s="158"/>
      <c r="M505" s="159"/>
      <c r="N505" s="160" t="s">
        <v>161</v>
      </c>
      <c r="O505" s="24"/>
      <c r="P505" s="24"/>
      <c r="Q505" s="161">
        <v>0</v>
      </c>
      <c r="R505" s="161">
        <f>$Q$505*$H$505</f>
        <v>0</v>
      </c>
      <c r="S505" s="161">
        <v>0</v>
      </c>
      <c r="T505" s="162">
        <f>$S$505*$H$505</f>
        <v>0</v>
      </c>
      <c r="AR505" s="97" t="s">
        <v>269</v>
      </c>
      <c r="AT505" s="97" t="s">
        <v>265</v>
      </c>
      <c r="AU505" s="97" t="s">
        <v>139</v>
      </c>
      <c r="AY505" s="6" t="s">
        <v>264</v>
      </c>
      <c r="BE505" s="163">
        <f>IF($N$505="základní",$J$505,0)</f>
        <v>0</v>
      </c>
      <c r="BF505" s="163">
        <f>IF($N$505="snížená",$J$505,0)</f>
        <v>0</v>
      </c>
      <c r="BG505" s="163">
        <f>IF($N$505="zákl. přenesená",$J$505,0)</f>
        <v>0</v>
      </c>
      <c r="BH505" s="163">
        <f>IF($N$505="sníž. přenesená",$J$505,0)</f>
        <v>0</v>
      </c>
      <c r="BI505" s="163">
        <f>IF($N$505="nulová",$J$505,0)</f>
        <v>0</v>
      </c>
      <c r="BJ505" s="97" t="s">
        <v>139</v>
      </c>
      <c r="BK505" s="163">
        <f>ROUND($I$505*$H$505,2)</f>
        <v>0</v>
      </c>
      <c r="BL505" s="97" t="s">
        <v>270</v>
      </c>
      <c r="BM505" s="97" t="s">
        <v>838</v>
      </c>
    </row>
    <row r="506" spans="2:47" s="6" customFormat="1" ht="16.5" customHeight="1">
      <c r="B506" s="23"/>
      <c r="C506" s="24"/>
      <c r="D506" s="164" t="s">
        <v>272</v>
      </c>
      <c r="E506" s="24"/>
      <c r="F506" s="165" t="s">
        <v>790</v>
      </c>
      <c r="G506" s="24"/>
      <c r="H506" s="24"/>
      <c r="J506" s="24"/>
      <c r="K506" s="24"/>
      <c r="L506" s="43"/>
      <c r="M506" s="56"/>
      <c r="N506" s="24"/>
      <c r="O506" s="24"/>
      <c r="P506" s="24"/>
      <c r="Q506" s="24"/>
      <c r="R506" s="24"/>
      <c r="S506" s="24"/>
      <c r="T506" s="57"/>
      <c r="AT506" s="6" t="s">
        <v>272</v>
      </c>
      <c r="AU506" s="6" t="s">
        <v>139</v>
      </c>
    </row>
    <row r="507" spans="2:65" s="6" customFormat="1" ht="15.75" customHeight="1">
      <c r="B507" s="23"/>
      <c r="C507" s="151" t="s">
        <v>839</v>
      </c>
      <c r="D507" s="151" t="s">
        <v>265</v>
      </c>
      <c r="E507" s="152" t="s">
        <v>793</v>
      </c>
      <c r="F507" s="153" t="s">
        <v>794</v>
      </c>
      <c r="G507" s="154" t="s">
        <v>268</v>
      </c>
      <c r="H507" s="155">
        <v>12</v>
      </c>
      <c r="I507" s="156"/>
      <c r="J507" s="157">
        <f>ROUND($I$507*$H$507,2)</f>
        <v>0</v>
      </c>
      <c r="K507" s="153"/>
      <c r="L507" s="158"/>
      <c r="M507" s="159"/>
      <c r="N507" s="160" t="s">
        <v>161</v>
      </c>
      <c r="O507" s="24"/>
      <c r="P507" s="24"/>
      <c r="Q507" s="161">
        <v>0</v>
      </c>
      <c r="R507" s="161">
        <f>$Q$507*$H$507</f>
        <v>0</v>
      </c>
      <c r="S507" s="161">
        <v>0</v>
      </c>
      <c r="T507" s="162">
        <f>$S$507*$H$507</f>
        <v>0</v>
      </c>
      <c r="AR507" s="97" t="s">
        <v>269</v>
      </c>
      <c r="AT507" s="97" t="s">
        <v>265</v>
      </c>
      <c r="AU507" s="97" t="s">
        <v>139</v>
      </c>
      <c r="AY507" s="6" t="s">
        <v>264</v>
      </c>
      <c r="BE507" s="163">
        <f>IF($N$507="základní",$J$507,0)</f>
        <v>0</v>
      </c>
      <c r="BF507" s="163">
        <f>IF($N$507="snížená",$J$507,0)</f>
        <v>0</v>
      </c>
      <c r="BG507" s="163">
        <f>IF($N$507="zákl. přenesená",$J$507,0)</f>
        <v>0</v>
      </c>
      <c r="BH507" s="163">
        <f>IF($N$507="sníž. přenesená",$J$507,0)</f>
        <v>0</v>
      </c>
      <c r="BI507" s="163">
        <f>IF($N$507="nulová",$J$507,0)</f>
        <v>0</v>
      </c>
      <c r="BJ507" s="97" t="s">
        <v>139</v>
      </c>
      <c r="BK507" s="163">
        <f>ROUND($I$507*$H$507,2)</f>
        <v>0</v>
      </c>
      <c r="BL507" s="97" t="s">
        <v>270</v>
      </c>
      <c r="BM507" s="97" t="s">
        <v>840</v>
      </c>
    </row>
    <row r="508" spans="2:47" s="6" customFormat="1" ht="16.5" customHeight="1">
      <c r="B508" s="23"/>
      <c r="C508" s="24"/>
      <c r="D508" s="164" t="s">
        <v>272</v>
      </c>
      <c r="E508" s="24"/>
      <c r="F508" s="165" t="s">
        <v>794</v>
      </c>
      <c r="G508" s="24"/>
      <c r="H508" s="24"/>
      <c r="J508" s="24"/>
      <c r="K508" s="24"/>
      <c r="L508" s="43"/>
      <c r="M508" s="56"/>
      <c r="N508" s="24"/>
      <c r="O508" s="24"/>
      <c r="P508" s="24"/>
      <c r="Q508" s="24"/>
      <c r="R508" s="24"/>
      <c r="S508" s="24"/>
      <c r="T508" s="57"/>
      <c r="AT508" s="6" t="s">
        <v>272</v>
      </c>
      <c r="AU508" s="6" t="s">
        <v>139</v>
      </c>
    </row>
    <row r="509" spans="2:65" s="6" customFormat="1" ht="27" customHeight="1">
      <c r="B509" s="23"/>
      <c r="C509" s="166" t="s">
        <v>841</v>
      </c>
      <c r="D509" s="166" t="s">
        <v>380</v>
      </c>
      <c r="E509" s="167" t="s">
        <v>797</v>
      </c>
      <c r="F509" s="168" t="s">
        <v>798</v>
      </c>
      <c r="G509" s="169" t="s">
        <v>373</v>
      </c>
      <c r="H509" s="170">
        <v>5</v>
      </c>
      <c r="I509" s="171"/>
      <c r="J509" s="172">
        <f>ROUND($I$509*$H$509,2)</f>
        <v>0</v>
      </c>
      <c r="K509" s="168"/>
      <c r="L509" s="43"/>
      <c r="M509" s="173"/>
      <c r="N509" s="174" t="s">
        <v>161</v>
      </c>
      <c r="O509" s="24"/>
      <c r="P509" s="24"/>
      <c r="Q509" s="161">
        <v>0</v>
      </c>
      <c r="R509" s="161">
        <f>$Q$509*$H$509</f>
        <v>0</v>
      </c>
      <c r="S509" s="161">
        <v>0</v>
      </c>
      <c r="T509" s="162">
        <f>$S$509*$H$509</f>
        <v>0</v>
      </c>
      <c r="AR509" s="97" t="s">
        <v>270</v>
      </c>
      <c r="AT509" s="97" t="s">
        <v>380</v>
      </c>
      <c r="AU509" s="97" t="s">
        <v>139</v>
      </c>
      <c r="AY509" s="6" t="s">
        <v>264</v>
      </c>
      <c r="BE509" s="163">
        <f>IF($N$509="základní",$J$509,0)</f>
        <v>0</v>
      </c>
      <c r="BF509" s="163">
        <f>IF($N$509="snížená",$J$509,0)</f>
        <v>0</v>
      </c>
      <c r="BG509" s="163">
        <f>IF($N$509="zákl. přenesená",$J$509,0)</f>
        <v>0</v>
      </c>
      <c r="BH509" s="163">
        <f>IF($N$509="sníž. přenesená",$J$509,0)</f>
        <v>0</v>
      </c>
      <c r="BI509" s="163">
        <f>IF($N$509="nulová",$J$509,0)</f>
        <v>0</v>
      </c>
      <c r="BJ509" s="97" t="s">
        <v>139</v>
      </c>
      <c r="BK509" s="163">
        <f>ROUND($I$509*$H$509,2)</f>
        <v>0</v>
      </c>
      <c r="BL509" s="97" t="s">
        <v>270</v>
      </c>
      <c r="BM509" s="97" t="s">
        <v>841</v>
      </c>
    </row>
    <row r="510" spans="2:47" s="6" customFormat="1" ht="27" customHeight="1">
      <c r="B510" s="23"/>
      <c r="C510" s="24"/>
      <c r="D510" s="164" t="s">
        <v>272</v>
      </c>
      <c r="E510" s="24"/>
      <c r="F510" s="165" t="s">
        <v>798</v>
      </c>
      <c r="G510" s="24"/>
      <c r="H510" s="24"/>
      <c r="J510" s="24"/>
      <c r="K510" s="24"/>
      <c r="L510" s="43"/>
      <c r="M510" s="56"/>
      <c r="N510" s="24"/>
      <c r="O510" s="24"/>
      <c r="P510" s="24"/>
      <c r="Q510" s="24"/>
      <c r="R510" s="24"/>
      <c r="S510" s="24"/>
      <c r="T510" s="57"/>
      <c r="AT510" s="6" t="s">
        <v>272</v>
      </c>
      <c r="AU510" s="6" t="s">
        <v>139</v>
      </c>
    </row>
    <row r="511" spans="2:65" s="6" customFormat="1" ht="27" customHeight="1">
      <c r="B511" s="23"/>
      <c r="C511" s="166" t="s">
        <v>842</v>
      </c>
      <c r="D511" s="166" t="s">
        <v>380</v>
      </c>
      <c r="E511" s="167" t="s">
        <v>800</v>
      </c>
      <c r="F511" s="168" t="s">
        <v>801</v>
      </c>
      <c r="G511" s="169" t="s">
        <v>373</v>
      </c>
      <c r="H511" s="170">
        <v>50</v>
      </c>
      <c r="I511" s="171"/>
      <c r="J511" s="172">
        <f>ROUND($I$511*$H$511,2)</f>
        <v>0</v>
      </c>
      <c r="K511" s="168"/>
      <c r="L511" s="43"/>
      <c r="M511" s="173"/>
      <c r="N511" s="174" t="s">
        <v>161</v>
      </c>
      <c r="O511" s="24"/>
      <c r="P511" s="24"/>
      <c r="Q511" s="161">
        <v>0</v>
      </c>
      <c r="R511" s="161">
        <f>$Q$511*$H$511</f>
        <v>0</v>
      </c>
      <c r="S511" s="161">
        <v>0</v>
      </c>
      <c r="T511" s="162">
        <f>$S$511*$H$511</f>
        <v>0</v>
      </c>
      <c r="AR511" s="97" t="s">
        <v>270</v>
      </c>
      <c r="AT511" s="97" t="s">
        <v>380</v>
      </c>
      <c r="AU511" s="97" t="s">
        <v>139</v>
      </c>
      <c r="AY511" s="6" t="s">
        <v>264</v>
      </c>
      <c r="BE511" s="163">
        <f>IF($N$511="základní",$J$511,0)</f>
        <v>0</v>
      </c>
      <c r="BF511" s="163">
        <f>IF($N$511="snížená",$J$511,0)</f>
        <v>0</v>
      </c>
      <c r="BG511" s="163">
        <f>IF($N$511="zákl. přenesená",$J$511,0)</f>
        <v>0</v>
      </c>
      <c r="BH511" s="163">
        <f>IF($N$511="sníž. přenesená",$J$511,0)</f>
        <v>0</v>
      </c>
      <c r="BI511" s="163">
        <f>IF($N$511="nulová",$J$511,0)</f>
        <v>0</v>
      </c>
      <c r="BJ511" s="97" t="s">
        <v>139</v>
      </c>
      <c r="BK511" s="163">
        <f>ROUND($I$511*$H$511,2)</f>
        <v>0</v>
      </c>
      <c r="BL511" s="97" t="s">
        <v>270</v>
      </c>
      <c r="BM511" s="97" t="s">
        <v>842</v>
      </c>
    </row>
    <row r="512" spans="2:47" s="6" customFormat="1" ht="27" customHeight="1">
      <c r="B512" s="23"/>
      <c r="C512" s="24"/>
      <c r="D512" s="164" t="s">
        <v>272</v>
      </c>
      <c r="E512" s="24"/>
      <c r="F512" s="165" t="s">
        <v>801</v>
      </c>
      <c r="G512" s="24"/>
      <c r="H512" s="24"/>
      <c r="J512" s="24"/>
      <c r="K512" s="24"/>
      <c r="L512" s="43"/>
      <c r="M512" s="56"/>
      <c r="N512" s="24"/>
      <c r="O512" s="24"/>
      <c r="P512" s="24"/>
      <c r="Q512" s="24"/>
      <c r="R512" s="24"/>
      <c r="S512" s="24"/>
      <c r="T512" s="57"/>
      <c r="AT512" s="6" t="s">
        <v>272</v>
      </c>
      <c r="AU512" s="6" t="s">
        <v>139</v>
      </c>
    </row>
    <row r="513" spans="2:65" s="6" customFormat="1" ht="15.75" customHeight="1">
      <c r="B513" s="23"/>
      <c r="C513" s="151" t="s">
        <v>843</v>
      </c>
      <c r="D513" s="151" t="s">
        <v>265</v>
      </c>
      <c r="E513" s="152" t="s">
        <v>803</v>
      </c>
      <c r="F513" s="153" t="s">
        <v>689</v>
      </c>
      <c r="G513" s="154" t="s">
        <v>652</v>
      </c>
      <c r="H513" s="155">
        <v>1</v>
      </c>
      <c r="I513" s="156"/>
      <c r="J513" s="157">
        <f>ROUND($I$513*$H$513,2)</f>
        <v>0</v>
      </c>
      <c r="K513" s="153"/>
      <c r="L513" s="158"/>
      <c r="M513" s="159"/>
      <c r="N513" s="160" t="s">
        <v>161</v>
      </c>
      <c r="O513" s="24"/>
      <c r="P513" s="24"/>
      <c r="Q513" s="161">
        <v>0</v>
      </c>
      <c r="R513" s="161">
        <f>$Q$513*$H$513</f>
        <v>0</v>
      </c>
      <c r="S513" s="161">
        <v>0</v>
      </c>
      <c r="T513" s="162">
        <f>$S$513*$H$513</f>
        <v>0</v>
      </c>
      <c r="AR513" s="97" t="s">
        <v>269</v>
      </c>
      <c r="AT513" s="97" t="s">
        <v>265</v>
      </c>
      <c r="AU513" s="97" t="s">
        <v>139</v>
      </c>
      <c r="AY513" s="6" t="s">
        <v>264</v>
      </c>
      <c r="BE513" s="163">
        <f>IF($N$513="základní",$J$513,0)</f>
        <v>0</v>
      </c>
      <c r="BF513" s="163">
        <f>IF($N$513="snížená",$J$513,0)</f>
        <v>0</v>
      </c>
      <c r="BG513" s="163">
        <f>IF($N$513="zákl. přenesená",$J$513,0)</f>
        <v>0</v>
      </c>
      <c r="BH513" s="163">
        <f>IF($N$513="sníž. přenesená",$J$513,0)</f>
        <v>0</v>
      </c>
      <c r="BI513" s="163">
        <f>IF($N$513="nulová",$J$513,0)</f>
        <v>0</v>
      </c>
      <c r="BJ513" s="97" t="s">
        <v>139</v>
      </c>
      <c r="BK513" s="163">
        <f>ROUND($I$513*$H$513,2)</f>
        <v>0</v>
      </c>
      <c r="BL513" s="97" t="s">
        <v>270</v>
      </c>
      <c r="BM513" s="97" t="s">
        <v>844</v>
      </c>
    </row>
    <row r="514" spans="2:47" s="6" customFormat="1" ht="16.5" customHeight="1">
      <c r="B514" s="23"/>
      <c r="C514" s="24"/>
      <c r="D514" s="164" t="s">
        <v>272</v>
      </c>
      <c r="E514" s="24"/>
      <c r="F514" s="165" t="s">
        <v>689</v>
      </c>
      <c r="G514" s="24"/>
      <c r="H514" s="24"/>
      <c r="J514" s="24"/>
      <c r="K514" s="24"/>
      <c r="L514" s="43"/>
      <c r="M514" s="56"/>
      <c r="N514" s="24"/>
      <c r="O514" s="24"/>
      <c r="P514" s="24"/>
      <c r="Q514" s="24"/>
      <c r="R514" s="24"/>
      <c r="S514" s="24"/>
      <c r="T514" s="57"/>
      <c r="AT514" s="6" t="s">
        <v>272</v>
      </c>
      <c r="AU514" s="6" t="s">
        <v>139</v>
      </c>
    </row>
    <row r="515" spans="2:65" s="6" customFormat="1" ht="15.75" customHeight="1">
      <c r="B515" s="23"/>
      <c r="C515" s="166" t="s">
        <v>845</v>
      </c>
      <c r="D515" s="166" t="s">
        <v>380</v>
      </c>
      <c r="E515" s="167" t="s">
        <v>846</v>
      </c>
      <c r="F515" s="168" t="s">
        <v>810</v>
      </c>
      <c r="G515" s="169" t="s">
        <v>652</v>
      </c>
      <c r="H515" s="170">
        <v>1</v>
      </c>
      <c r="I515" s="171"/>
      <c r="J515" s="172">
        <f>ROUND($I$515*$H$515,2)</f>
        <v>0</v>
      </c>
      <c r="K515" s="168"/>
      <c r="L515" s="43"/>
      <c r="M515" s="173"/>
      <c r="N515" s="174" t="s">
        <v>161</v>
      </c>
      <c r="O515" s="24"/>
      <c r="P515" s="24"/>
      <c r="Q515" s="161">
        <v>0</v>
      </c>
      <c r="R515" s="161">
        <f>$Q$515*$H$515</f>
        <v>0</v>
      </c>
      <c r="S515" s="161">
        <v>0</v>
      </c>
      <c r="T515" s="162">
        <f>$S$515*$H$515</f>
        <v>0</v>
      </c>
      <c r="AR515" s="97" t="s">
        <v>270</v>
      </c>
      <c r="AT515" s="97" t="s">
        <v>380</v>
      </c>
      <c r="AU515" s="97" t="s">
        <v>139</v>
      </c>
      <c r="AY515" s="6" t="s">
        <v>264</v>
      </c>
      <c r="BE515" s="163">
        <f>IF($N$515="základní",$J$515,0)</f>
        <v>0</v>
      </c>
      <c r="BF515" s="163">
        <f>IF($N$515="snížená",$J$515,0)</f>
        <v>0</v>
      </c>
      <c r="BG515" s="163">
        <f>IF($N$515="zákl. přenesená",$J$515,0)</f>
        <v>0</v>
      </c>
      <c r="BH515" s="163">
        <f>IF($N$515="sníž. přenesená",$J$515,0)</f>
        <v>0</v>
      </c>
      <c r="BI515" s="163">
        <f>IF($N$515="nulová",$J$515,0)</f>
        <v>0</v>
      </c>
      <c r="BJ515" s="97" t="s">
        <v>139</v>
      </c>
      <c r="BK515" s="163">
        <f>ROUND($I$515*$H$515,2)</f>
        <v>0</v>
      </c>
      <c r="BL515" s="97" t="s">
        <v>270</v>
      </c>
      <c r="BM515" s="97" t="s">
        <v>845</v>
      </c>
    </row>
    <row r="516" spans="2:47" s="6" customFormat="1" ht="16.5" customHeight="1">
      <c r="B516" s="23"/>
      <c r="C516" s="24"/>
      <c r="D516" s="164" t="s">
        <v>272</v>
      </c>
      <c r="E516" s="24"/>
      <c r="F516" s="165" t="s">
        <v>810</v>
      </c>
      <c r="G516" s="24"/>
      <c r="H516" s="24"/>
      <c r="J516" s="24"/>
      <c r="K516" s="24"/>
      <c r="L516" s="43"/>
      <c r="M516" s="56"/>
      <c r="N516" s="24"/>
      <c r="O516" s="24"/>
      <c r="P516" s="24"/>
      <c r="Q516" s="24"/>
      <c r="R516" s="24"/>
      <c r="S516" s="24"/>
      <c r="T516" s="57"/>
      <c r="AT516" s="6" t="s">
        <v>272</v>
      </c>
      <c r="AU516" s="6" t="s">
        <v>139</v>
      </c>
    </row>
    <row r="517" spans="2:65" s="6" customFormat="1" ht="15.75" customHeight="1">
      <c r="B517" s="23"/>
      <c r="C517" s="166" t="s">
        <v>847</v>
      </c>
      <c r="D517" s="166" t="s">
        <v>380</v>
      </c>
      <c r="E517" s="167" t="s">
        <v>848</v>
      </c>
      <c r="F517" s="168" t="s">
        <v>807</v>
      </c>
      <c r="G517" s="169" t="s">
        <v>389</v>
      </c>
      <c r="H517" s="170">
        <v>20</v>
      </c>
      <c r="I517" s="171"/>
      <c r="J517" s="172">
        <f>ROUND($I$517*$H$517,2)</f>
        <v>0</v>
      </c>
      <c r="K517" s="168"/>
      <c r="L517" s="43"/>
      <c r="M517" s="173"/>
      <c r="N517" s="174" t="s">
        <v>161</v>
      </c>
      <c r="O517" s="24"/>
      <c r="P517" s="24"/>
      <c r="Q517" s="161">
        <v>0</v>
      </c>
      <c r="R517" s="161">
        <f>$Q$517*$H$517</f>
        <v>0</v>
      </c>
      <c r="S517" s="161">
        <v>0</v>
      </c>
      <c r="T517" s="162">
        <f>$S$517*$H$517</f>
        <v>0</v>
      </c>
      <c r="AR517" s="97" t="s">
        <v>270</v>
      </c>
      <c r="AT517" s="97" t="s">
        <v>380</v>
      </c>
      <c r="AU517" s="97" t="s">
        <v>139</v>
      </c>
      <c r="AY517" s="6" t="s">
        <v>264</v>
      </c>
      <c r="BE517" s="163">
        <f>IF($N$517="základní",$J$517,0)</f>
        <v>0</v>
      </c>
      <c r="BF517" s="163">
        <f>IF($N$517="snížená",$J$517,0)</f>
        <v>0</v>
      </c>
      <c r="BG517" s="163">
        <f>IF($N$517="zákl. přenesená",$J$517,0)</f>
        <v>0</v>
      </c>
      <c r="BH517" s="163">
        <f>IF($N$517="sníž. přenesená",$J$517,0)</f>
        <v>0</v>
      </c>
      <c r="BI517" s="163">
        <f>IF($N$517="nulová",$J$517,0)</f>
        <v>0</v>
      </c>
      <c r="BJ517" s="97" t="s">
        <v>139</v>
      </c>
      <c r="BK517" s="163">
        <f>ROUND($I$517*$H$517,2)</f>
        <v>0</v>
      </c>
      <c r="BL517" s="97" t="s">
        <v>270</v>
      </c>
      <c r="BM517" s="97" t="s">
        <v>847</v>
      </c>
    </row>
    <row r="518" spans="2:47" s="6" customFormat="1" ht="16.5" customHeight="1">
      <c r="B518" s="23"/>
      <c r="C518" s="24"/>
      <c r="D518" s="164" t="s">
        <v>272</v>
      </c>
      <c r="E518" s="24"/>
      <c r="F518" s="165" t="s">
        <v>807</v>
      </c>
      <c r="G518" s="24"/>
      <c r="H518" s="24"/>
      <c r="J518" s="24"/>
      <c r="K518" s="24"/>
      <c r="L518" s="43"/>
      <c r="M518" s="56"/>
      <c r="N518" s="24"/>
      <c r="O518" s="24"/>
      <c r="P518" s="24"/>
      <c r="Q518" s="24"/>
      <c r="R518" s="24"/>
      <c r="S518" s="24"/>
      <c r="T518" s="57"/>
      <c r="AT518" s="6" t="s">
        <v>272</v>
      </c>
      <c r="AU518" s="6" t="s">
        <v>139</v>
      </c>
    </row>
    <row r="519" spans="2:65" s="6" customFormat="1" ht="15.75" customHeight="1">
      <c r="B519" s="23"/>
      <c r="C519" s="166" t="s">
        <v>849</v>
      </c>
      <c r="D519" s="166" t="s">
        <v>380</v>
      </c>
      <c r="E519" s="167" t="s">
        <v>850</v>
      </c>
      <c r="F519" s="168" t="s">
        <v>696</v>
      </c>
      <c r="G519" s="169" t="s">
        <v>652</v>
      </c>
      <c r="H519" s="170">
        <v>1</v>
      </c>
      <c r="I519" s="171"/>
      <c r="J519" s="172">
        <f>ROUND($I$519*$H$519,2)</f>
        <v>0</v>
      </c>
      <c r="K519" s="168"/>
      <c r="L519" s="43"/>
      <c r="M519" s="173"/>
      <c r="N519" s="174" t="s">
        <v>161</v>
      </c>
      <c r="O519" s="24"/>
      <c r="P519" s="24"/>
      <c r="Q519" s="161">
        <v>0</v>
      </c>
      <c r="R519" s="161">
        <f>$Q$519*$H$519</f>
        <v>0</v>
      </c>
      <c r="S519" s="161">
        <v>0</v>
      </c>
      <c r="T519" s="162">
        <f>$S$519*$H$519</f>
        <v>0</v>
      </c>
      <c r="AR519" s="97" t="s">
        <v>270</v>
      </c>
      <c r="AT519" s="97" t="s">
        <v>380</v>
      </c>
      <c r="AU519" s="97" t="s">
        <v>139</v>
      </c>
      <c r="AY519" s="6" t="s">
        <v>264</v>
      </c>
      <c r="BE519" s="163">
        <f>IF($N$519="základní",$J$519,0)</f>
        <v>0</v>
      </c>
      <c r="BF519" s="163">
        <f>IF($N$519="snížená",$J$519,0)</f>
        <v>0</v>
      </c>
      <c r="BG519" s="163">
        <f>IF($N$519="zákl. přenesená",$J$519,0)</f>
        <v>0</v>
      </c>
      <c r="BH519" s="163">
        <f>IF($N$519="sníž. přenesená",$J$519,0)</f>
        <v>0</v>
      </c>
      <c r="BI519" s="163">
        <f>IF($N$519="nulová",$J$519,0)</f>
        <v>0</v>
      </c>
      <c r="BJ519" s="97" t="s">
        <v>139</v>
      </c>
      <c r="BK519" s="163">
        <f>ROUND($I$519*$H$519,2)</f>
        <v>0</v>
      </c>
      <c r="BL519" s="97" t="s">
        <v>270</v>
      </c>
      <c r="BM519" s="97" t="s">
        <v>849</v>
      </c>
    </row>
    <row r="520" spans="2:47" s="6" customFormat="1" ht="16.5" customHeight="1">
      <c r="B520" s="23"/>
      <c r="C520" s="24"/>
      <c r="D520" s="164" t="s">
        <v>272</v>
      </c>
      <c r="E520" s="24"/>
      <c r="F520" s="165" t="s">
        <v>696</v>
      </c>
      <c r="G520" s="24"/>
      <c r="H520" s="24"/>
      <c r="J520" s="24"/>
      <c r="K520" s="24"/>
      <c r="L520" s="43"/>
      <c r="M520" s="56"/>
      <c r="N520" s="24"/>
      <c r="O520" s="24"/>
      <c r="P520" s="24"/>
      <c r="Q520" s="24"/>
      <c r="R520" s="24"/>
      <c r="S520" s="24"/>
      <c r="T520" s="57"/>
      <c r="AT520" s="6" t="s">
        <v>272</v>
      </c>
      <c r="AU520" s="6" t="s">
        <v>139</v>
      </c>
    </row>
    <row r="521" spans="2:63" s="140" customFormat="1" ht="37.5" customHeight="1">
      <c r="B521" s="141"/>
      <c r="C521" s="142"/>
      <c r="D521" s="142" t="s">
        <v>189</v>
      </c>
      <c r="E521" s="143" t="s">
        <v>851</v>
      </c>
      <c r="F521" s="143" t="s">
        <v>852</v>
      </c>
      <c r="G521" s="142"/>
      <c r="H521" s="142"/>
      <c r="J521" s="144">
        <f>$BK$521</f>
        <v>0</v>
      </c>
      <c r="K521" s="142"/>
      <c r="L521" s="145"/>
      <c r="M521" s="146"/>
      <c r="N521" s="142"/>
      <c r="O521" s="142"/>
      <c r="P521" s="147">
        <f>SUM($P$522:$P$555)</f>
        <v>0</v>
      </c>
      <c r="Q521" s="142"/>
      <c r="R521" s="147">
        <f>SUM($R$522:$R$555)</f>
        <v>0</v>
      </c>
      <c r="S521" s="142"/>
      <c r="T521" s="148">
        <f>SUM($T$522:$T$555)</f>
        <v>0</v>
      </c>
      <c r="AR521" s="149" t="s">
        <v>263</v>
      </c>
      <c r="AT521" s="149" t="s">
        <v>189</v>
      </c>
      <c r="AU521" s="149" t="s">
        <v>190</v>
      </c>
      <c r="AY521" s="149" t="s">
        <v>264</v>
      </c>
      <c r="BK521" s="150">
        <f>SUM($BK$522:$BK$555)</f>
        <v>0</v>
      </c>
    </row>
    <row r="522" spans="2:65" s="6" customFormat="1" ht="15.75" customHeight="1">
      <c r="B522" s="23"/>
      <c r="C522" s="151" t="s">
        <v>853</v>
      </c>
      <c r="D522" s="151" t="s">
        <v>265</v>
      </c>
      <c r="E522" s="152" t="s">
        <v>757</v>
      </c>
      <c r="F522" s="153" t="s">
        <v>758</v>
      </c>
      <c r="G522" s="154" t="s">
        <v>268</v>
      </c>
      <c r="H522" s="155">
        <v>20</v>
      </c>
      <c r="I522" s="156"/>
      <c r="J522" s="157">
        <f>ROUND($I$522*$H$522,2)</f>
        <v>0</v>
      </c>
      <c r="K522" s="153"/>
      <c r="L522" s="158"/>
      <c r="M522" s="159"/>
      <c r="N522" s="160" t="s">
        <v>161</v>
      </c>
      <c r="O522" s="24"/>
      <c r="P522" s="24"/>
      <c r="Q522" s="161">
        <v>0</v>
      </c>
      <c r="R522" s="161">
        <f>$Q$522*$H$522</f>
        <v>0</v>
      </c>
      <c r="S522" s="161">
        <v>0</v>
      </c>
      <c r="T522" s="162">
        <f>$S$522*$H$522</f>
        <v>0</v>
      </c>
      <c r="AR522" s="97" t="s">
        <v>269</v>
      </c>
      <c r="AT522" s="97" t="s">
        <v>265</v>
      </c>
      <c r="AU522" s="97" t="s">
        <v>139</v>
      </c>
      <c r="AY522" s="6" t="s">
        <v>264</v>
      </c>
      <c r="BE522" s="163">
        <f>IF($N$522="základní",$J$522,0)</f>
        <v>0</v>
      </c>
      <c r="BF522" s="163">
        <f>IF($N$522="snížená",$J$522,0)</f>
        <v>0</v>
      </c>
      <c r="BG522" s="163">
        <f>IF($N$522="zákl. přenesená",$J$522,0)</f>
        <v>0</v>
      </c>
      <c r="BH522" s="163">
        <f>IF($N$522="sníž. přenesená",$J$522,0)</f>
        <v>0</v>
      </c>
      <c r="BI522" s="163">
        <f>IF($N$522="nulová",$J$522,0)</f>
        <v>0</v>
      </c>
      <c r="BJ522" s="97" t="s">
        <v>139</v>
      </c>
      <c r="BK522" s="163">
        <f>ROUND($I$522*$H$522,2)</f>
        <v>0</v>
      </c>
      <c r="BL522" s="97" t="s">
        <v>270</v>
      </c>
      <c r="BM522" s="97" t="s">
        <v>854</v>
      </c>
    </row>
    <row r="523" spans="2:47" s="6" customFormat="1" ht="16.5" customHeight="1">
      <c r="B523" s="23"/>
      <c r="C523" s="24"/>
      <c r="D523" s="164" t="s">
        <v>272</v>
      </c>
      <c r="E523" s="24"/>
      <c r="F523" s="165" t="s">
        <v>758</v>
      </c>
      <c r="G523" s="24"/>
      <c r="H523" s="24"/>
      <c r="J523" s="24"/>
      <c r="K523" s="24"/>
      <c r="L523" s="43"/>
      <c r="M523" s="56"/>
      <c r="N523" s="24"/>
      <c r="O523" s="24"/>
      <c r="P523" s="24"/>
      <c r="Q523" s="24"/>
      <c r="R523" s="24"/>
      <c r="S523" s="24"/>
      <c r="T523" s="57"/>
      <c r="AT523" s="6" t="s">
        <v>272</v>
      </c>
      <c r="AU523" s="6" t="s">
        <v>139</v>
      </c>
    </row>
    <row r="524" spans="2:65" s="6" customFormat="1" ht="15.75" customHeight="1">
      <c r="B524" s="23"/>
      <c r="C524" s="151" t="s">
        <v>855</v>
      </c>
      <c r="D524" s="151" t="s">
        <v>265</v>
      </c>
      <c r="E524" s="152" t="s">
        <v>761</v>
      </c>
      <c r="F524" s="153" t="s">
        <v>762</v>
      </c>
      <c r="G524" s="154" t="s">
        <v>268</v>
      </c>
      <c r="H524" s="155">
        <v>20</v>
      </c>
      <c r="I524" s="156"/>
      <c r="J524" s="157">
        <f>ROUND($I$524*$H$524,2)</f>
        <v>0</v>
      </c>
      <c r="K524" s="153"/>
      <c r="L524" s="158"/>
      <c r="M524" s="159"/>
      <c r="N524" s="160" t="s">
        <v>161</v>
      </c>
      <c r="O524" s="24"/>
      <c r="P524" s="24"/>
      <c r="Q524" s="161">
        <v>0</v>
      </c>
      <c r="R524" s="161">
        <f>$Q$524*$H$524</f>
        <v>0</v>
      </c>
      <c r="S524" s="161">
        <v>0</v>
      </c>
      <c r="T524" s="162">
        <f>$S$524*$H$524</f>
        <v>0</v>
      </c>
      <c r="AR524" s="97" t="s">
        <v>269</v>
      </c>
      <c r="AT524" s="97" t="s">
        <v>265</v>
      </c>
      <c r="AU524" s="97" t="s">
        <v>139</v>
      </c>
      <c r="AY524" s="6" t="s">
        <v>264</v>
      </c>
      <c r="BE524" s="163">
        <f>IF($N$524="základní",$J$524,0)</f>
        <v>0</v>
      </c>
      <c r="BF524" s="163">
        <f>IF($N$524="snížená",$J$524,0)</f>
        <v>0</v>
      </c>
      <c r="BG524" s="163">
        <f>IF($N$524="zákl. přenesená",$J$524,0)</f>
        <v>0</v>
      </c>
      <c r="BH524" s="163">
        <f>IF($N$524="sníž. přenesená",$J$524,0)</f>
        <v>0</v>
      </c>
      <c r="BI524" s="163">
        <f>IF($N$524="nulová",$J$524,0)</f>
        <v>0</v>
      </c>
      <c r="BJ524" s="97" t="s">
        <v>139</v>
      </c>
      <c r="BK524" s="163">
        <f>ROUND($I$524*$H$524,2)</f>
        <v>0</v>
      </c>
      <c r="BL524" s="97" t="s">
        <v>270</v>
      </c>
      <c r="BM524" s="97" t="s">
        <v>856</v>
      </c>
    </row>
    <row r="525" spans="2:47" s="6" customFormat="1" ht="16.5" customHeight="1">
      <c r="B525" s="23"/>
      <c r="C525" s="24"/>
      <c r="D525" s="164" t="s">
        <v>272</v>
      </c>
      <c r="E525" s="24"/>
      <c r="F525" s="165" t="s">
        <v>762</v>
      </c>
      <c r="G525" s="24"/>
      <c r="H525" s="24"/>
      <c r="J525" s="24"/>
      <c r="K525" s="24"/>
      <c r="L525" s="43"/>
      <c r="M525" s="56"/>
      <c r="N525" s="24"/>
      <c r="O525" s="24"/>
      <c r="P525" s="24"/>
      <c r="Q525" s="24"/>
      <c r="R525" s="24"/>
      <c r="S525" s="24"/>
      <c r="T525" s="57"/>
      <c r="AT525" s="6" t="s">
        <v>272</v>
      </c>
      <c r="AU525" s="6" t="s">
        <v>139</v>
      </c>
    </row>
    <row r="526" spans="2:65" s="6" customFormat="1" ht="15.75" customHeight="1">
      <c r="B526" s="23"/>
      <c r="C526" s="151" t="s">
        <v>857</v>
      </c>
      <c r="D526" s="151" t="s">
        <v>265</v>
      </c>
      <c r="E526" s="152" t="s">
        <v>765</v>
      </c>
      <c r="F526" s="153" t="s">
        <v>766</v>
      </c>
      <c r="G526" s="154" t="s">
        <v>373</v>
      </c>
      <c r="H526" s="155">
        <v>1600</v>
      </c>
      <c r="I526" s="156"/>
      <c r="J526" s="157">
        <f>ROUND($I$526*$H$526,2)</f>
        <v>0</v>
      </c>
      <c r="K526" s="153"/>
      <c r="L526" s="158"/>
      <c r="M526" s="159"/>
      <c r="N526" s="160" t="s">
        <v>161</v>
      </c>
      <c r="O526" s="24"/>
      <c r="P526" s="24"/>
      <c r="Q526" s="161">
        <v>0</v>
      </c>
      <c r="R526" s="161">
        <f>$Q$526*$H$526</f>
        <v>0</v>
      </c>
      <c r="S526" s="161">
        <v>0</v>
      </c>
      <c r="T526" s="162">
        <f>$S$526*$H$526</f>
        <v>0</v>
      </c>
      <c r="AR526" s="97" t="s">
        <v>269</v>
      </c>
      <c r="AT526" s="97" t="s">
        <v>265</v>
      </c>
      <c r="AU526" s="97" t="s">
        <v>139</v>
      </c>
      <c r="AY526" s="6" t="s">
        <v>264</v>
      </c>
      <c r="BE526" s="163">
        <f>IF($N$526="základní",$J$526,0)</f>
        <v>0</v>
      </c>
      <c r="BF526" s="163">
        <f>IF($N$526="snížená",$J$526,0)</f>
        <v>0</v>
      </c>
      <c r="BG526" s="163">
        <f>IF($N$526="zákl. přenesená",$J$526,0)</f>
        <v>0</v>
      </c>
      <c r="BH526" s="163">
        <f>IF($N$526="sníž. přenesená",$J$526,0)</f>
        <v>0</v>
      </c>
      <c r="BI526" s="163">
        <f>IF($N$526="nulová",$J$526,0)</f>
        <v>0</v>
      </c>
      <c r="BJ526" s="97" t="s">
        <v>139</v>
      </c>
      <c r="BK526" s="163">
        <f>ROUND($I$526*$H$526,2)</f>
        <v>0</v>
      </c>
      <c r="BL526" s="97" t="s">
        <v>270</v>
      </c>
      <c r="BM526" s="97" t="s">
        <v>858</v>
      </c>
    </row>
    <row r="527" spans="2:47" s="6" customFormat="1" ht="16.5" customHeight="1">
      <c r="B527" s="23"/>
      <c r="C527" s="24"/>
      <c r="D527" s="164" t="s">
        <v>272</v>
      </c>
      <c r="E527" s="24"/>
      <c r="F527" s="165" t="s">
        <v>766</v>
      </c>
      <c r="G527" s="24"/>
      <c r="H527" s="24"/>
      <c r="J527" s="24"/>
      <c r="K527" s="24"/>
      <c r="L527" s="43"/>
      <c r="M527" s="56"/>
      <c r="N527" s="24"/>
      <c r="O527" s="24"/>
      <c r="P527" s="24"/>
      <c r="Q527" s="24"/>
      <c r="R527" s="24"/>
      <c r="S527" s="24"/>
      <c r="T527" s="57"/>
      <c r="AT527" s="6" t="s">
        <v>272</v>
      </c>
      <c r="AU527" s="6" t="s">
        <v>139</v>
      </c>
    </row>
    <row r="528" spans="2:65" s="6" customFormat="1" ht="15.75" customHeight="1">
      <c r="B528" s="23"/>
      <c r="C528" s="151" t="s">
        <v>859</v>
      </c>
      <c r="D528" s="151" t="s">
        <v>265</v>
      </c>
      <c r="E528" s="152" t="s">
        <v>769</v>
      </c>
      <c r="F528" s="153" t="s">
        <v>770</v>
      </c>
      <c r="G528" s="154" t="s">
        <v>373</v>
      </c>
      <c r="H528" s="155">
        <v>20</v>
      </c>
      <c r="I528" s="156"/>
      <c r="J528" s="157">
        <f>ROUND($I$528*$H$528,2)</f>
        <v>0</v>
      </c>
      <c r="K528" s="153"/>
      <c r="L528" s="158"/>
      <c r="M528" s="159"/>
      <c r="N528" s="160" t="s">
        <v>161</v>
      </c>
      <c r="O528" s="24"/>
      <c r="P528" s="24"/>
      <c r="Q528" s="161">
        <v>0</v>
      </c>
      <c r="R528" s="161">
        <f>$Q$528*$H$528</f>
        <v>0</v>
      </c>
      <c r="S528" s="161">
        <v>0</v>
      </c>
      <c r="T528" s="162">
        <f>$S$528*$H$528</f>
        <v>0</v>
      </c>
      <c r="AR528" s="97" t="s">
        <v>269</v>
      </c>
      <c r="AT528" s="97" t="s">
        <v>265</v>
      </c>
      <c r="AU528" s="97" t="s">
        <v>139</v>
      </c>
      <c r="AY528" s="6" t="s">
        <v>264</v>
      </c>
      <c r="BE528" s="163">
        <f>IF($N$528="základní",$J$528,0)</f>
        <v>0</v>
      </c>
      <c r="BF528" s="163">
        <f>IF($N$528="snížená",$J$528,0)</f>
        <v>0</v>
      </c>
      <c r="BG528" s="163">
        <f>IF($N$528="zákl. přenesená",$J$528,0)</f>
        <v>0</v>
      </c>
      <c r="BH528" s="163">
        <f>IF($N$528="sníž. přenesená",$J$528,0)</f>
        <v>0</v>
      </c>
      <c r="BI528" s="163">
        <f>IF($N$528="nulová",$J$528,0)</f>
        <v>0</v>
      </c>
      <c r="BJ528" s="97" t="s">
        <v>139</v>
      </c>
      <c r="BK528" s="163">
        <f>ROUND($I$528*$H$528,2)</f>
        <v>0</v>
      </c>
      <c r="BL528" s="97" t="s">
        <v>270</v>
      </c>
      <c r="BM528" s="97" t="s">
        <v>860</v>
      </c>
    </row>
    <row r="529" spans="2:47" s="6" customFormat="1" ht="16.5" customHeight="1">
      <c r="B529" s="23"/>
      <c r="C529" s="24"/>
      <c r="D529" s="164" t="s">
        <v>272</v>
      </c>
      <c r="E529" s="24"/>
      <c r="F529" s="165" t="s">
        <v>770</v>
      </c>
      <c r="G529" s="24"/>
      <c r="H529" s="24"/>
      <c r="J529" s="24"/>
      <c r="K529" s="24"/>
      <c r="L529" s="43"/>
      <c r="M529" s="56"/>
      <c r="N529" s="24"/>
      <c r="O529" s="24"/>
      <c r="P529" s="24"/>
      <c r="Q529" s="24"/>
      <c r="R529" s="24"/>
      <c r="S529" s="24"/>
      <c r="T529" s="57"/>
      <c r="AT529" s="6" t="s">
        <v>272</v>
      </c>
      <c r="AU529" s="6" t="s">
        <v>139</v>
      </c>
    </row>
    <row r="530" spans="2:65" s="6" customFormat="1" ht="15.75" customHeight="1">
      <c r="B530" s="23"/>
      <c r="C530" s="151" t="s">
        <v>861</v>
      </c>
      <c r="D530" s="151" t="s">
        <v>265</v>
      </c>
      <c r="E530" s="152" t="s">
        <v>773</v>
      </c>
      <c r="F530" s="153" t="s">
        <v>774</v>
      </c>
      <c r="G530" s="154" t="s">
        <v>373</v>
      </c>
      <c r="H530" s="155">
        <v>45</v>
      </c>
      <c r="I530" s="156"/>
      <c r="J530" s="157">
        <f>ROUND($I$530*$H$530,2)</f>
        <v>0</v>
      </c>
      <c r="K530" s="153"/>
      <c r="L530" s="158"/>
      <c r="M530" s="159"/>
      <c r="N530" s="160" t="s">
        <v>161</v>
      </c>
      <c r="O530" s="24"/>
      <c r="P530" s="24"/>
      <c r="Q530" s="161">
        <v>0</v>
      </c>
      <c r="R530" s="161">
        <f>$Q$530*$H$530</f>
        <v>0</v>
      </c>
      <c r="S530" s="161">
        <v>0</v>
      </c>
      <c r="T530" s="162">
        <f>$S$530*$H$530</f>
        <v>0</v>
      </c>
      <c r="AR530" s="97" t="s">
        <v>269</v>
      </c>
      <c r="AT530" s="97" t="s">
        <v>265</v>
      </c>
      <c r="AU530" s="97" t="s">
        <v>139</v>
      </c>
      <c r="AY530" s="6" t="s">
        <v>264</v>
      </c>
      <c r="BE530" s="163">
        <f>IF($N$530="základní",$J$530,0)</f>
        <v>0</v>
      </c>
      <c r="BF530" s="163">
        <f>IF($N$530="snížená",$J$530,0)</f>
        <v>0</v>
      </c>
      <c r="BG530" s="163">
        <f>IF($N$530="zákl. přenesená",$J$530,0)</f>
        <v>0</v>
      </c>
      <c r="BH530" s="163">
        <f>IF($N$530="sníž. přenesená",$J$530,0)</f>
        <v>0</v>
      </c>
      <c r="BI530" s="163">
        <f>IF($N$530="nulová",$J$530,0)</f>
        <v>0</v>
      </c>
      <c r="BJ530" s="97" t="s">
        <v>139</v>
      </c>
      <c r="BK530" s="163">
        <f>ROUND($I$530*$H$530,2)</f>
        <v>0</v>
      </c>
      <c r="BL530" s="97" t="s">
        <v>270</v>
      </c>
      <c r="BM530" s="97" t="s">
        <v>862</v>
      </c>
    </row>
    <row r="531" spans="2:47" s="6" customFormat="1" ht="16.5" customHeight="1">
      <c r="B531" s="23"/>
      <c r="C531" s="24"/>
      <c r="D531" s="164" t="s">
        <v>272</v>
      </c>
      <c r="E531" s="24"/>
      <c r="F531" s="165" t="s">
        <v>774</v>
      </c>
      <c r="G531" s="24"/>
      <c r="H531" s="24"/>
      <c r="J531" s="24"/>
      <c r="K531" s="24"/>
      <c r="L531" s="43"/>
      <c r="M531" s="56"/>
      <c r="N531" s="24"/>
      <c r="O531" s="24"/>
      <c r="P531" s="24"/>
      <c r="Q531" s="24"/>
      <c r="R531" s="24"/>
      <c r="S531" s="24"/>
      <c r="T531" s="57"/>
      <c r="AT531" s="6" t="s">
        <v>272</v>
      </c>
      <c r="AU531" s="6" t="s">
        <v>139</v>
      </c>
    </row>
    <row r="532" spans="2:65" s="6" customFormat="1" ht="15.75" customHeight="1">
      <c r="B532" s="23"/>
      <c r="C532" s="151" t="s">
        <v>863</v>
      </c>
      <c r="D532" s="151" t="s">
        <v>265</v>
      </c>
      <c r="E532" s="152" t="s">
        <v>777</v>
      </c>
      <c r="F532" s="153" t="s">
        <v>778</v>
      </c>
      <c r="G532" s="154" t="s">
        <v>373</v>
      </c>
      <c r="H532" s="155">
        <v>30</v>
      </c>
      <c r="I532" s="156"/>
      <c r="J532" s="157">
        <f>ROUND($I$532*$H$532,2)</f>
        <v>0</v>
      </c>
      <c r="K532" s="153"/>
      <c r="L532" s="158"/>
      <c r="M532" s="159"/>
      <c r="N532" s="160" t="s">
        <v>161</v>
      </c>
      <c r="O532" s="24"/>
      <c r="P532" s="24"/>
      <c r="Q532" s="161">
        <v>0</v>
      </c>
      <c r="R532" s="161">
        <f>$Q$532*$H$532</f>
        <v>0</v>
      </c>
      <c r="S532" s="161">
        <v>0</v>
      </c>
      <c r="T532" s="162">
        <f>$S$532*$H$532</f>
        <v>0</v>
      </c>
      <c r="AR532" s="97" t="s">
        <v>269</v>
      </c>
      <c r="AT532" s="97" t="s">
        <v>265</v>
      </c>
      <c r="AU532" s="97" t="s">
        <v>139</v>
      </c>
      <c r="AY532" s="6" t="s">
        <v>264</v>
      </c>
      <c r="BE532" s="163">
        <f>IF($N$532="základní",$J$532,0)</f>
        <v>0</v>
      </c>
      <c r="BF532" s="163">
        <f>IF($N$532="snížená",$J$532,0)</f>
        <v>0</v>
      </c>
      <c r="BG532" s="163">
        <f>IF($N$532="zákl. přenesená",$J$532,0)</f>
        <v>0</v>
      </c>
      <c r="BH532" s="163">
        <f>IF($N$532="sníž. přenesená",$J$532,0)</f>
        <v>0</v>
      </c>
      <c r="BI532" s="163">
        <f>IF($N$532="nulová",$J$532,0)</f>
        <v>0</v>
      </c>
      <c r="BJ532" s="97" t="s">
        <v>139</v>
      </c>
      <c r="BK532" s="163">
        <f>ROUND($I$532*$H$532,2)</f>
        <v>0</v>
      </c>
      <c r="BL532" s="97" t="s">
        <v>270</v>
      </c>
      <c r="BM532" s="97" t="s">
        <v>864</v>
      </c>
    </row>
    <row r="533" spans="2:47" s="6" customFormat="1" ht="16.5" customHeight="1">
      <c r="B533" s="23"/>
      <c r="C533" s="24"/>
      <c r="D533" s="164" t="s">
        <v>272</v>
      </c>
      <c r="E533" s="24"/>
      <c r="F533" s="165" t="s">
        <v>778</v>
      </c>
      <c r="G533" s="24"/>
      <c r="H533" s="24"/>
      <c r="J533" s="24"/>
      <c r="K533" s="24"/>
      <c r="L533" s="43"/>
      <c r="M533" s="56"/>
      <c r="N533" s="24"/>
      <c r="O533" s="24"/>
      <c r="P533" s="24"/>
      <c r="Q533" s="24"/>
      <c r="R533" s="24"/>
      <c r="S533" s="24"/>
      <c r="T533" s="57"/>
      <c r="AT533" s="6" t="s">
        <v>272</v>
      </c>
      <c r="AU533" s="6" t="s">
        <v>139</v>
      </c>
    </row>
    <row r="534" spans="2:65" s="6" customFormat="1" ht="15.75" customHeight="1">
      <c r="B534" s="23"/>
      <c r="C534" s="151" t="s">
        <v>865</v>
      </c>
      <c r="D534" s="151" t="s">
        <v>265</v>
      </c>
      <c r="E534" s="152" t="s">
        <v>676</v>
      </c>
      <c r="F534" s="153" t="s">
        <v>677</v>
      </c>
      <c r="G534" s="154" t="s">
        <v>373</v>
      </c>
      <c r="H534" s="155">
        <v>120</v>
      </c>
      <c r="I534" s="156"/>
      <c r="J534" s="157">
        <f>ROUND($I$534*$H$534,2)</f>
        <v>0</v>
      </c>
      <c r="K534" s="153"/>
      <c r="L534" s="158"/>
      <c r="M534" s="159"/>
      <c r="N534" s="160" t="s">
        <v>161</v>
      </c>
      <c r="O534" s="24"/>
      <c r="P534" s="24"/>
      <c r="Q534" s="161">
        <v>0</v>
      </c>
      <c r="R534" s="161">
        <f>$Q$534*$H$534</f>
        <v>0</v>
      </c>
      <c r="S534" s="161">
        <v>0</v>
      </c>
      <c r="T534" s="162">
        <f>$S$534*$H$534</f>
        <v>0</v>
      </c>
      <c r="AR534" s="97" t="s">
        <v>269</v>
      </c>
      <c r="AT534" s="97" t="s">
        <v>265</v>
      </c>
      <c r="AU534" s="97" t="s">
        <v>139</v>
      </c>
      <c r="AY534" s="6" t="s">
        <v>264</v>
      </c>
      <c r="BE534" s="163">
        <f>IF($N$534="základní",$J$534,0)</f>
        <v>0</v>
      </c>
      <c r="BF534" s="163">
        <f>IF($N$534="snížená",$J$534,0)</f>
        <v>0</v>
      </c>
      <c r="BG534" s="163">
        <f>IF($N$534="zákl. přenesená",$J$534,0)</f>
        <v>0</v>
      </c>
      <c r="BH534" s="163">
        <f>IF($N$534="sníž. přenesená",$J$534,0)</f>
        <v>0</v>
      </c>
      <c r="BI534" s="163">
        <f>IF($N$534="nulová",$J$534,0)</f>
        <v>0</v>
      </c>
      <c r="BJ534" s="97" t="s">
        <v>139</v>
      </c>
      <c r="BK534" s="163">
        <f>ROUND($I$534*$H$534,2)</f>
        <v>0</v>
      </c>
      <c r="BL534" s="97" t="s">
        <v>270</v>
      </c>
      <c r="BM534" s="97" t="s">
        <v>866</v>
      </c>
    </row>
    <row r="535" spans="2:47" s="6" customFormat="1" ht="16.5" customHeight="1">
      <c r="B535" s="23"/>
      <c r="C535" s="24"/>
      <c r="D535" s="164" t="s">
        <v>272</v>
      </c>
      <c r="E535" s="24"/>
      <c r="F535" s="165" t="s">
        <v>677</v>
      </c>
      <c r="G535" s="24"/>
      <c r="H535" s="24"/>
      <c r="J535" s="24"/>
      <c r="K535" s="24"/>
      <c r="L535" s="43"/>
      <c r="M535" s="56"/>
      <c r="N535" s="24"/>
      <c r="O535" s="24"/>
      <c r="P535" s="24"/>
      <c r="Q535" s="24"/>
      <c r="R535" s="24"/>
      <c r="S535" s="24"/>
      <c r="T535" s="57"/>
      <c r="AT535" s="6" t="s">
        <v>272</v>
      </c>
      <c r="AU535" s="6" t="s">
        <v>139</v>
      </c>
    </row>
    <row r="536" spans="2:65" s="6" customFormat="1" ht="15.75" customHeight="1">
      <c r="B536" s="23"/>
      <c r="C536" s="151" t="s">
        <v>867</v>
      </c>
      <c r="D536" s="151" t="s">
        <v>265</v>
      </c>
      <c r="E536" s="152" t="s">
        <v>783</v>
      </c>
      <c r="F536" s="153" t="s">
        <v>784</v>
      </c>
      <c r="G536" s="154" t="s">
        <v>373</v>
      </c>
      <c r="H536" s="155">
        <v>240</v>
      </c>
      <c r="I536" s="156"/>
      <c r="J536" s="157">
        <f>ROUND($I$536*$H$536,2)</f>
        <v>0</v>
      </c>
      <c r="K536" s="153"/>
      <c r="L536" s="158"/>
      <c r="M536" s="159"/>
      <c r="N536" s="160" t="s">
        <v>161</v>
      </c>
      <c r="O536" s="24"/>
      <c r="P536" s="24"/>
      <c r="Q536" s="161">
        <v>0</v>
      </c>
      <c r="R536" s="161">
        <f>$Q$536*$H$536</f>
        <v>0</v>
      </c>
      <c r="S536" s="161">
        <v>0</v>
      </c>
      <c r="T536" s="162">
        <f>$S$536*$H$536</f>
        <v>0</v>
      </c>
      <c r="AR536" s="97" t="s">
        <v>269</v>
      </c>
      <c r="AT536" s="97" t="s">
        <v>265</v>
      </c>
      <c r="AU536" s="97" t="s">
        <v>139</v>
      </c>
      <c r="AY536" s="6" t="s">
        <v>264</v>
      </c>
      <c r="BE536" s="163">
        <f>IF($N$536="základní",$J$536,0)</f>
        <v>0</v>
      </c>
      <c r="BF536" s="163">
        <f>IF($N$536="snížená",$J$536,0)</f>
        <v>0</v>
      </c>
      <c r="BG536" s="163">
        <f>IF($N$536="zákl. přenesená",$J$536,0)</f>
        <v>0</v>
      </c>
      <c r="BH536" s="163">
        <f>IF($N$536="sníž. přenesená",$J$536,0)</f>
        <v>0</v>
      </c>
      <c r="BI536" s="163">
        <f>IF($N$536="nulová",$J$536,0)</f>
        <v>0</v>
      </c>
      <c r="BJ536" s="97" t="s">
        <v>139</v>
      </c>
      <c r="BK536" s="163">
        <f>ROUND($I$536*$H$536,2)</f>
        <v>0</v>
      </c>
      <c r="BL536" s="97" t="s">
        <v>270</v>
      </c>
      <c r="BM536" s="97" t="s">
        <v>868</v>
      </c>
    </row>
    <row r="537" spans="2:47" s="6" customFormat="1" ht="16.5" customHeight="1">
      <c r="B537" s="23"/>
      <c r="C537" s="24"/>
      <c r="D537" s="164" t="s">
        <v>272</v>
      </c>
      <c r="E537" s="24"/>
      <c r="F537" s="165" t="s">
        <v>784</v>
      </c>
      <c r="G537" s="24"/>
      <c r="H537" s="24"/>
      <c r="J537" s="24"/>
      <c r="K537" s="24"/>
      <c r="L537" s="43"/>
      <c r="M537" s="56"/>
      <c r="N537" s="24"/>
      <c r="O537" s="24"/>
      <c r="P537" s="24"/>
      <c r="Q537" s="24"/>
      <c r="R537" s="24"/>
      <c r="S537" s="24"/>
      <c r="T537" s="57"/>
      <c r="AT537" s="6" t="s">
        <v>272</v>
      </c>
      <c r="AU537" s="6" t="s">
        <v>139</v>
      </c>
    </row>
    <row r="538" spans="2:65" s="6" customFormat="1" ht="15.75" customHeight="1">
      <c r="B538" s="23"/>
      <c r="C538" s="151" t="s">
        <v>869</v>
      </c>
      <c r="D538" s="151" t="s">
        <v>265</v>
      </c>
      <c r="E538" s="152" t="s">
        <v>684</v>
      </c>
      <c r="F538" s="153" t="s">
        <v>685</v>
      </c>
      <c r="G538" s="154" t="s">
        <v>268</v>
      </c>
      <c r="H538" s="155">
        <v>10</v>
      </c>
      <c r="I538" s="156"/>
      <c r="J538" s="157">
        <f>ROUND($I$538*$H$538,2)</f>
        <v>0</v>
      </c>
      <c r="K538" s="153"/>
      <c r="L538" s="158"/>
      <c r="M538" s="159"/>
      <c r="N538" s="160" t="s">
        <v>161</v>
      </c>
      <c r="O538" s="24"/>
      <c r="P538" s="24"/>
      <c r="Q538" s="161">
        <v>0</v>
      </c>
      <c r="R538" s="161">
        <f>$Q$538*$H$538</f>
        <v>0</v>
      </c>
      <c r="S538" s="161">
        <v>0</v>
      </c>
      <c r="T538" s="162">
        <f>$S$538*$H$538</f>
        <v>0</v>
      </c>
      <c r="AR538" s="97" t="s">
        <v>269</v>
      </c>
      <c r="AT538" s="97" t="s">
        <v>265</v>
      </c>
      <c r="AU538" s="97" t="s">
        <v>139</v>
      </c>
      <c r="AY538" s="6" t="s">
        <v>264</v>
      </c>
      <c r="BE538" s="163">
        <f>IF($N$538="základní",$J$538,0)</f>
        <v>0</v>
      </c>
      <c r="BF538" s="163">
        <f>IF($N$538="snížená",$J$538,0)</f>
        <v>0</v>
      </c>
      <c r="BG538" s="163">
        <f>IF($N$538="zákl. přenesená",$J$538,0)</f>
        <v>0</v>
      </c>
      <c r="BH538" s="163">
        <f>IF($N$538="sníž. přenesená",$J$538,0)</f>
        <v>0</v>
      </c>
      <c r="BI538" s="163">
        <f>IF($N$538="nulová",$J$538,0)</f>
        <v>0</v>
      </c>
      <c r="BJ538" s="97" t="s">
        <v>139</v>
      </c>
      <c r="BK538" s="163">
        <f>ROUND($I$538*$H$538,2)</f>
        <v>0</v>
      </c>
      <c r="BL538" s="97" t="s">
        <v>270</v>
      </c>
      <c r="BM538" s="97" t="s">
        <v>870</v>
      </c>
    </row>
    <row r="539" spans="2:47" s="6" customFormat="1" ht="16.5" customHeight="1">
      <c r="B539" s="23"/>
      <c r="C539" s="24"/>
      <c r="D539" s="164" t="s">
        <v>272</v>
      </c>
      <c r="E539" s="24"/>
      <c r="F539" s="165" t="s">
        <v>685</v>
      </c>
      <c r="G539" s="24"/>
      <c r="H539" s="24"/>
      <c r="J539" s="24"/>
      <c r="K539" s="24"/>
      <c r="L539" s="43"/>
      <c r="M539" s="56"/>
      <c r="N539" s="24"/>
      <c r="O539" s="24"/>
      <c r="P539" s="24"/>
      <c r="Q539" s="24"/>
      <c r="R539" s="24"/>
      <c r="S539" s="24"/>
      <c r="T539" s="57"/>
      <c r="AT539" s="6" t="s">
        <v>272</v>
      </c>
      <c r="AU539" s="6" t="s">
        <v>139</v>
      </c>
    </row>
    <row r="540" spans="2:65" s="6" customFormat="1" ht="15.75" customHeight="1">
      <c r="B540" s="23"/>
      <c r="C540" s="151" t="s">
        <v>871</v>
      </c>
      <c r="D540" s="151" t="s">
        <v>265</v>
      </c>
      <c r="E540" s="152" t="s">
        <v>789</v>
      </c>
      <c r="F540" s="153" t="s">
        <v>790</v>
      </c>
      <c r="G540" s="154" t="s">
        <v>268</v>
      </c>
      <c r="H540" s="155">
        <v>4</v>
      </c>
      <c r="I540" s="156"/>
      <c r="J540" s="157">
        <f>ROUND($I$540*$H$540,2)</f>
        <v>0</v>
      </c>
      <c r="K540" s="153"/>
      <c r="L540" s="158"/>
      <c r="M540" s="159"/>
      <c r="N540" s="160" t="s">
        <v>161</v>
      </c>
      <c r="O540" s="24"/>
      <c r="P540" s="24"/>
      <c r="Q540" s="161">
        <v>0</v>
      </c>
      <c r="R540" s="161">
        <f>$Q$540*$H$540</f>
        <v>0</v>
      </c>
      <c r="S540" s="161">
        <v>0</v>
      </c>
      <c r="T540" s="162">
        <f>$S$540*$H$540</f>
        <v>0</v>
      </c>
      <c r="AR540" s="97" t="s">
        <v>269</v>
      </c>
      <c r="AT540" s="97" t="s">
        <v>265</v>
      </c>
      <c r="AU540" s="97" t="s">
        <v>139</v>
      </c>
      <c r="AY540" s="6" t="s">
        <v>264</v>
      </c>
      <c r="BE540" s="163">
        <f>IF($N$540="základní",$J$540,0)</f>
        <v>0</v>
      </c>
      <c r="BF540" s="163">
        <f>IF($N$540="snížená",$J$540,0)</f>
        <v>0</v>
      </c>
      <c r="BG540" s="163">
        <f>IF($N$540="zákl. přenesená",$J$540,0)</f>
        <v>0</v>
      </c>
      <c r="BH540" s="163">
        <f>IF($N$540="sníž. přenesená",$J$540,0)</f>
        <v>0</v>
      </c>
      <c r="BI540" s="163">
        <f>IF($N$540="nulová",$J$540,0)</f>
        <v>0</v>
      </c>
      <c r="BJ540" s="97" t="s">
        <v>139</v>
      </c>
      <c r="BK540" s="163">
        <f>ROUND($I$540*$H$540,2)</f>
        <v>0</v>
      </c>
      <c r="BL540" s="97" t="s">
        <v>270</v>
      </c>
      <c r="BM540" s="97" t="s">
        <v>872</v>
      </c>
    </row>
    <row r="541" spans="2:47" s="6" customFormat="1" ht="16.5" customHeight="1">
      <c r="B541" s="23"/>
      <c r="C541" s="24"/>
      <c r="D541" s="164" t="s">
        <v>272</v>
      </c>
      <c r="E541" s="24"/>
      <c r="F541" s="165" t="s">
        <v>790</v>
      </c>
      <c r="G541" s="24"/>
      <c r="H541" s="24"/>
      <c r="J541" s="24"/>
      <c r="K541" s="24"/>
      <c r="L541" s="43"/>
      <c r="M541" s="56"/>
      <c r="N541" s="24"/>
      <c r="O541" s="24"/>
      <c r="P541" s="24"/>
      <c r="Q541" s="24"/>
      <c r="R541" s="24"/>
      <c r="S541" s="24"/>
      <c r="T541" s="57"/>
      <c r="AT541" s="6" t="s">
        <v>272</v>
      </c>
      <c r="AU541" s="6" t="s">
        <v>139</v>
      </c>
    </row>
    <row r="542" spans="2:65" s="6" customFormat="1" ht="15.75" customHeight="1">
      <c r="B542" s="23"/>
      <c r="C542" s="151" t="s">
        <v>873</v>
      </c>
      <c r="D542" s="151" t="s">
        <v>265</v>
      </c>
      <c r="E542" s="152" t="s">
        <v>793</v>
      </c>
      <c r="F542" s="153" t="s">
        <v>794</v>
      </c>
      <c r="G542" s="154" t="s">
        <v>268</v>
      </c>
      <c r="H542" s="155">
        <v>10</v>
      </c>
      <c r="I542" s="156"/>
      <c r="J542" s="157">
        <f>ROUND($I$542*$H$542,2)</f>
        <v>0</v>
      </c>
      <c r="K542" s="153"/>
      <c r="L542" s="158"/>
      <c r="M542" s="159"/>
      <c r="N542" s="160" t="s">
        <v>161</v>
      </c>
      <c r="O542" s="24"/>
      <c r="P542" s="24"/>
      <c r="Q542" s="161">
        <v>0</v>
      </c>
      <c r="R542" s="161">
        <f>$Q$542*$H$542</f>
        <v>0</v>
      </c>
      <c r="S542" s="161">
        <v>0</v>
      </c>
      <c r="T542" s="162">
        <f>$S$542*$H$542</f>
        <v>0</v>
      </c>
      <c r="AR542" s="97" t="s">
        <v>269</v>
      </c>
      <c r="AT542" s="97" t="s">
        <v>265</v>
      </c>
      <c r="AU542" s="97" t="s">
        <v>139</v>
      </c>
      <c r="AY542" s="6" t="s">
        <v>264</v>
      </c>
      <c r="BE542" s="163">
        <f>IF($N$542="základní",$J$542,0)</f>
        <v>0</v>
      </c>
      <c r="BF542" s="163">
        <f>IF($N$542="snížená",$J$542,0)</f>
        <v>0</v>
      </c>
      <c r="BG542" s="163">
        <f>IF($N$542="zákl. přenesená",$J$542,0)</f>
        <v>0</v>
      </c>
      <c r="BH542" s="163">
        <f>IF($N$542="sníž. přenesená",$J$542,0)</f>
        <v>0</v>
      </c>
      <c r="BI542" s="163">
        <f>IF($N$542="nulová",$J$542,0)</f>
        <v>0</v>
      </c>
      <c r="BJ542" s="97" t="s">
        <v>139</v>
      </c>
      <c r="BK542" s="163">
        <f>ROUND($I$542*$H$542,2)</f>
        <v>0</v>
      </c>
      <c r="BL542" s="97" t="s">
        <v>270</v>
      </c>
      <c r="BM542" s="97" t="s">
        <v>874</v>
      </c>
    </row>
    <row r="543" spans="2:47" s="6" customFormat="1" ht="16.5" customHeight="1">
      <c r="B543" s="23"/>
      <c r="C543" s="24"/>
      <c r="D543" s="164" t="s">
        <v>272</v>
      </c>
      <c r="E543" s="24"/>
      <c r="F543" s="165" t="s">
        <v>794</v>
      </c>
      <c r="G543" s="24"/>
      <c r="H543" s="24"/>
      <c r="J543" s="24"/>
      <c r="K543" s="24"/>
      <c r="L543" s="43"/>
      <c r="M543" s="56"/>
      <c r="N543" s="24"/>
      <c r="O543" s="24"/>
      <c r="P543" s="24"/>
      <c r="Q543" s="24"/>
      <c r="R543" s="24"/>
      <c r="S543" s="24"/>
      <c r="T543" s="57"/>
      <c r="AT543" s="6" t="s">
        <v>272</v>
      </c>
      <c r="AU543" s="6" t="s">
        <v>139</v>
      </c>
    </row>
    <row r="544" spans="2:65" s="6" customFormat="1" ht="27" customHeight="1">
      <c r="B544" s="23"/>
      <c r="C544" s="166" t="s">
        <v>875</v>
      </c>
      <c r="D544" s="166" t="s">
        <v>380</v>
      </c>
      <c r="E544" s="167" t="s">
        <v>797</v>
      </c>
      <c r="F544" s="168" t="s">
        <v>798</v>
      </c>
      <c r="G544" s="169" t="s">
        <v>373</v>
      </c>
      <c r="H544" s="170">
        <v>5</v>
      </c>
      <c r="I544" s="171"/>
      <c r="J544" s="172">
        <f>ROUND($I$544*$H$544,2)</f>
        <v>0</v>
      </c>
      <c r="K544" s="168"/>
      <c r="L544" s="43"/>
      <c r="M544" s="173"/>
      <c r="N544" s="174" t="s">
        <v>161</v>
      </c>
      <c r="O544" s="24"/>
      <c r="P544" s="24"/>
      <c r="Q544" s="161">
        <v>0</v>
      </c>
      <c r="R544" s="161">
        <f>$Q$544*$H$544</f>
        <v>0</v>
      </c>
      <c r="S544" s="161">
        <v>0</v>
      </c>
      <c r="T544" s="162">
        <f>$S$544*$H$544</f>
        <v>0</v>
      </c>
      <c r="AR544" s="97" t="s">
        <v>270</v>
      </c>
      <c r="AT544" s="97" t="s">
        <v>380</v>
      </c>
      <c r="AU544" s="97" t="s">
        <v>139</v>
      </c>
      <c r="AY544" s="6" t="s">
        <v>264</v>
      </c>
      <c r="BE544" s="163">
        <f>IF($N$544="základní",$J$544,0)</f>
        <v>0</v>
      </c>
      <c r="BF544" s="163">
        <f>IF($N$544="snížená",$J$544,0)</f>
        <v>0</v>
      </c>
      <c r="BG544" s="163">
        <f>IF($N$544="zákl. přenesená",$J$544,0)</f>
        <v>0</v>
      </c>
      <c r="BH544" s="163">
        <f>IF($N$544="sníž. přenesená",$J$544,0)</f>
        <v>0</v>
      </c>
      <c r="BI544" s="163">
        <f>IF($N$544="nulová",$J$544,0)</f>
        <v>0</v>
      </c>
      <c r="BJ544" s="97" t="s">
        <v>139</v>
      </c>
      <c r="BK544" s="163">
        <f>ROUND($I$544*$H$544,2)</f>
        <v>0</v>
      </c>
      <c r="BL544" s="97" t="s">
        <v>270</v>
      </c>
      <c r="BM544" s="97" t="s">
        <v>875</v>
      </c>
    </row>
    <row r="545" spans="2:47" s="6" customFormat="1" ht="27" customHeight="1">
      <c r="B545" s="23"/>
      <c r="C545" s="24"/>
      <c r="D545" s="164" t="s">
        <v>272</v>
      </c>
      <c r="E545" s="24"/>
      <c r="F545" s="165" t="s">
        <v>798</v>
      </c>
      <c r="G545" s="24"/>
      <c r="H545" s="24"/>
      <c r="J545" s="24"/>
      <c r="K545" s="24"/>
      <c r="L545" s="43"/>
      <c r="M545" s="56"/>
      <c r="N545" s="24"/>
      <c r="O545" s="24"/>
      <c r="P545" s="24"/>
      <c r="Q545" s="24"/>
      <c r="R545" s="24"/>
      <c r="S545" s="24"/>
      <c r="T545" s="57"/>
      <c r="AT545" s="6" t="s">
        <v>272</v>
      </c>
      <c r="AU545" s="6" t="s">
        <v>139</v>
      </c>
    </row>
    <row r="546" spans="2:65" s="6" customFormat="1" ht="27" customHeight="1">
      <c r="B546" s="23"/>
      <c r="C546" s="166" t="s">
        <v>876</v>
      </c>
      <c r="D546" s="166" t="s">
        <v>380</v>
      </c>
      <c r="E546" s="167" t="s">
        <v>800</v>
      </c>
      <c r="F546" s="168" t="s">
        <v>801</v>
      </c>
      <c r="G546" s="169" t="s">
        <v>373</v>
      </c>
      <c r="H546" s="170">
        <v>55</v>
      </c>
      <c r="I546" s="171"/>
      <c r="J546" s="172">
        <f>ROUND($I$546*$H$546,2)</f>
        <v>0</v>
      </c>
      <c r="K546" s="168"/>
      <c r="L546" s="43"/>
      <c r="M546" s="173"/>
      <c r="N546" s="174" t="s">
        <v>161</v>
      </c>
      <c r="O546" s="24"/>
      <c r="P546" s="24"/>
      <c r="Q546" s="161">
        <v>0</v>
      </c>
      <c r="R546" s="161">
        <f>$Q$546*$H$546</f>
        <v>0</v>
      </c>
      <c r="S546" s="161">
        <v>0</v>
      </c>
      <c r="T546" s="162">
        <f>$S$546*$H$546</f>
        <v>0</v>
      </c>
      <c r="AR546" s="97" t="s">
        <v>270</v>
      </c>
      <c r="AT546" s="97" t="s">
        <v>380</v>
      </c>
      <c r="AU546" s="97" t="s">
        <v>139</v>
      </c>
      <c r="AY546" s="6" t="s">
        <v>264</v>
      </c>
      <c r="BE546" s="163">
        <f>IF($N$546="základní",$J$546,0)</f>
        <v>0</v>
      </c>
      <c r="BF546" s="163">
        <f>IF($N$546="snížená",$J$546,0)</f>
        <v>0</v>
      </c>
      <c r="BG546" s="163">
        <f>IF($N$546="zákl. přenesená",$J$546,0)</f>
        <v>0</v>
      </c>
      <c r="BH546" s="163">
        <f>IF($N$546="sníž. přenesená",$J$546,0)</f>
        <v>0</v>
      </c>
      <c r="BI546" s="163">
        <f>IF($N$546="nulová",$J$546,0)</f>
        <v>0</v>
      </c>
      <c r="BJ546" s="97" t="s">
        <v>139</v>
      </c>
      <c r="BK546" s="163">
        <f>ROUND($I$546*$H$546,2)</f>
        <v>0</v>
      </c>
      <c r="BL546" s="97" t="s">
        <v>270</v>
      </c>
      <c r="BM546" s="97" t="s">
        <v>876</v>
      </c>
    </row>
    <row r="547" spans="2:47" s="6" customFormat="1" ht="27" customHeight="1">
      <c r="B547" s="23"/>
      <c r="C547" s="24"/>
      <c r="D547" s="164" t="s">
        <v>272</v>
      </c>
      <c r="E547" s="24"/>
      <c r="F547" s="165" t="s">
        <v>801</v>
      </c>
      <c r="G547" s="24"/>
      <c r="H547" s="24"/>
      <c r="J547" s="24"/>
      <c r="K547" s="24"/>
      <c r="L547" s="43"/>
      <c r="M547" s="56"/>
      <c r="N547" s="24"/>
      <c r="O547" s="24"/>
      <c r="P547" s="24"/>
      <c r="Q547" s="24"/>
      <c r="R547" s="24"/>
      <c r="S547" s="24"/>
      <c r="T547" s="57"/>
      <c r="AT547" s="6" t="s">
        <v>272</v>
      </c>
      <c r="AU547" s="6" t="s">
        <v>139</v>
      </c>
    </row>
    <row r="548" spans="2:65" s="6" customFormat="1" ht="15.75" customHeight="1">
      <c r="B548" s="23"/>
      <c r="C548" s="151" t="s">
        <v>877</v>
      </c>
      <c r="D548" s="151" t="s">
        <v>265</v>
      </c>
      <c r="E548" s="152" t="s">
        <v>803</v>
      </c>
      <c r="F548" s="153" t="s">
        <v>689</v>
      </c>
      <c r="G548" s="154" t="s">
        <v>652</v>
      </c>
      <c r="H548" s="155">
        <v>1</v>
      </c>
      <c r="I548" s="156"/>
      <c r="J548" s="157">
        <f>ROUND($I$548*$H$548,2)</f>
        <v>0</v>
      </c>
      <c r="K548" s="153"/>
      <c r="L548" s="158"/>
      <c r="M548" s="159"/>
      <c r="N548" s="160" t="s">
        <v>161</v>
      </c>
      <c r="O548" s="24"/>
      <c r="P548" s="24"/>
      <c r="Q548" s="161">
        <v>0</v>
      </c>
      <c r="R548" s="161">
        <f>$Q$548*$H$548</f>
        <v>0</v>
      </c>
      <c r="S548" s="161">
        <v>0</v>
      </c>
      <c r="T548" s="162">
        <f>$S$548*$H$548</f>
        <v>0</v>
      </c>
      <c r="AR548" s="97" t="s">
        <v>269</v>
      </c>
      <c r="AT548" s="97" t="s">
        <v>265</v>
      </c>
      <c r="AU548" s="97" t="s">
        <v>139</v>
      </c>
      <c r="AY548" s="6" t="s">
        <v>264</v>
      </c>
      <c r="BE548" s="163">
        <f>IF($N$548="základní",$J$548,0)</f>
        <v>0</v>
      </c>
      <c r="BF548" s="163">
        <f>IF($N$548="snížená",$J$548,0)</f>
        <v>0</v>
      </c>
      <c r="BG548" s="163">
        <f>IF($N$548="zákl. přenesená",$J$548,0)</f>
        <v>0</v>
      </c>
      <c r="BH548" s="163">
        <f>IF($N$548="sníž. přenesená",$J$548,0)</f>
        <v>0</v>
      </c>
      <c r="BI548" s="163">
        <f>IF($N$548="nulová",$J$548,0)</f>
        <v>0</v>
      </c>
      <c r="BJ548" s="97" t="s">
        <v>139</v>
      </c>
      <c r="BK548" s="163">
        <f>ROUND($I$548*$H$548,2)</f>
        <v>0</v>
      </c>
      <c r="BL548" s="97" t="s">
        <v>270</v>
      </c>
      <c r="BM548" s="97" t="s">
        <v>878</v>
      </c>
    </row>
    <row r="549" spans="2:47" s="6" customFormat="1" ht="16.5" customHeight="1">
      <c r="B549" s="23"/>
      <c r="C549" s="24"/>
      <c r="D549" s="164" t="s">
        <v>272</v>
      </c>
      <c r="E549" s="24"/>
      <c r="F549" s="165" t="s">
        <v>689</v>
      </c>
      <c r="G549" s="24"/>
      <c r="H549" s="24"/>
      <c r="J549" s="24"/>
      <c r="K549" s="24"/>
      <c r="L549" s="43"/>
      <c r="M549" s="56"/>
      <c r="N549" s="24"/>
      <c r="O549" s="24"/>
      <c r="P549" s="24"/>
      <c r="Q549" s="24"/>
      <c r="R549" s="24"/>
      <c r="S549" s="24"/>
      <c r="T549" s="57"/>
      <c r="AT549" s="6" t="s">
        <v>272</v>
      </c>
      <c r="AU549" s="6" t="s">
        <v>139</v>
      </c>
    </row>
    <row r="550" spans="2:65" s="6" customFormat="1" ht="15.75" customHeight="1">
      <c r="B550" s="23"/>
      <c r="C550" s="166" t="s">
        <v>879</v>
      </c>
      <c r="D550" s="166" t="s">
        <v>380</v>
      </c>
      <c r="E550" s="167" t="s">
        <v>846</v>
      </c>
      <c r="F550" s="168" t="s">
        <v>810</v>
      </c>
      <c r="G550" s="169" t="s">
        <v>652</v>
      </c>
      <c r="H550" s="170">
        <v>1</v>
      </c>
      <c r="I550" s="171"/>
      <c r="J550" s="172">
        <f>ROUND($I$550*$H$550,2)</f>
        <v>0</v>
      </c>
      <c r="K550" s="168"/>
      <c r="L550" s="43"/>
      <c r="M550" s="173"/>
      <c r="N550" s="174" t="s">
        <v>161</v>
      </c>
      <c r="O550" s="24"/>
      <c r="P550" s="24"/>
      <c r="Q550" s="161">
        <v>0</v>
      </c>
      <c r="R550" s="161">
        <f>$Q$550*$H$550</f>
        <v>0</v>
      </c>
      <c r="S550" s="161">
        <v>0</v>
      </c>
      <c r="T550" s="162">
        <f>$S$550*$H$550</f>
        <v>0</v>
      </c>
      <c r="AR550" s="97" t="s">
        <v>270</v>
      </c>
      <c r="AT550" s="97" t="s">
        <v>380</v>
      </c>
      <c r="AU550" s="97" t="s">
        <v>139</v>
      </c>
      <c r="AY550" s="6" t="s">
        <v>264</v>
      </c>
      <c r="BE550" s="163">
        <f>IF($N$550="základní",$J$550,0)</f>
        <v>0</v>
      </c>
      <c r="BF550" s="163">
        <f>IF($N$550="snížená",$J$550,0)</f>
        <v>0</v>
      </c>
      <c r="BG550" s="163">
        <f>IF($N$550="zákl. přenesená",$J$550,0)</f>
        <v>0</v>
      </c>
      <c r="BH550" s="163">
        <f>IF($N$550="sníž. přenesená",$J$550,0)</f>
        <v>0</v>
      </c>
      <c r="BI550" s="163">
        <f>IF($N$550="nulová",$J$550,0)</f>
        <v>0</v>
      </c>
      <c r="BJ550" s="97" t="s">
        <v>139</v>
      </c>
      <c r="BK550" s="163">
        <f>ROUND($I$550*$H$550,2)</f>
        <v>0</v>
      </c>
      <c r="BL550" s="97" t="s">
        <v>270</v>
      </c>
      <c r="BM550" s="97" t="s">
        <v>879</v>
      </c>
    </row>
    <row r="551" spans="2:47" s="6" customFormat="1" ht="16.5" customHeight="1">
      <c r="B551" s="23"/>
      <c r="C551" s="24"/>
      <c r="D551" s="164" t="s">
        <v>272</v>
      </c>
      <c r="E551" s="24"/>
      <c r="F551" s="165" t="s">
        <v>810</v>
      </c>
      <c r="G551" s="24"/>
      <c r="H551" s="24"/>
      <c r="J551" s="24"/>
      <c r="K551" s="24"/>
      <c r="L551" s="43"/>
      <c r="M551" s="56"/>
      <c r="N551" s="24"/>
      <c r="O551" s="24"/>
      <c r="P551" s="24"/>
      <c r="Q551" s="24"/>
      <c r="R551" s="24"/>
      <c r="S551" s="24"/>
      <c r="T551" s="57"/>
      <c r="AT551" s="6" t="s">
        <v>272</v>
      </c>
      <c r="AU551" s="6" t="s">
        <v>139</v>
      </c>
    </row>
    <row r="552" spans="2:65" s="6" customFormat="1" ht="15.75" customHeight="1">
      <c r="B552" s="23"/>
      <c r="C552" s="166" t="s">
        <v>880</v>
      </c>
      <c r="D552" s="166" t="s">
        <v>380</v>
      </c>
      <c r="E552" s="167" t="s">
        <v>848</v>
      </c>
      <c r="F552" s="168" t="s">
        <v>807</v>
      </c>
      <c r="G552" s="169" t="s">
        <v>389</v>
      </c>
      <c r="H552" s="170">
        <v>20</v>
      </c>
      <c r="I552" s="171"/>
      <c r="J552" s="172">
        <f>ROUND($I$552*$H$552,2)</f>
        <v>0</v>
      </c>
      <c r="K552" s="168"/>
      <c r="L552" s="43"/>
      <c r="M552" s="173"/>
      <c r="N552" s="174" t="s">
        <v>161</v>
      </c>
      <c r="O552" s="24"/>
      <c r="P552" s="24"/>
      <c r="Q552" s="161">
        <v>0</v>
      </c>
      <c r="R552" s="161">
        <f>$Q$552*$H$552</f>
        <v>0</v>
      </c>
      <c r="S552" s="161">
        <v>0</v>
      </c>
      <c r="T552" s="162">
        <f>$S$552*$H$552</f>
        <v>0</v>
      </c>
      <c r="AR552" s="97" t="s">
        <v>270</v>
      </c>
      <c r="AT552" s="97" t="s">
        <v>380</v>
      </c>
      <c r="AU552" s="97" t="s">
        <v>139</v>
      </c>
      <c r="AY552" s="6" t="s">
        <v>264</v>
      </c>
      <c r="BE552" s="163">
        <f>IF($N$552="základní",$J$552,0)</f>
        <v>0</v>
      </c>
      <c r="BF552" s="163">
        <f>IF($N$552="snížená",$J$552,0)</f>
        <v>0</v>
      </c>
      <c r="BG552" s="163">
        <f>IF($N$552="zákl. přenesená",$J$552,0)</f>
        <v>0</v>
      </c>
      <c r="BH552" s="163">
        <f>IF($N$552="sníž. přenesená",$J$552,0)</f>
        <v>0</v>
      </c>
      <c r="BI552" s="163">
        <f>IF($N$552="nulová",$J$552,0)</f>
        <v>0</v>
      </c>
      <c r="BJ552" s="97" t="s">
        <v>139</v>
      </c>
      <c r="BK552" s="163">
        <f>ROUND($I$552*$H$552,2)</f>
        <v>0</v>
      </c>
      <c r="BL552" s="97" t="s">
        <v>270</v>
      </c>
      <c r="BM552" s="97" t="s">
        <v>880</v>
      </c>
    </row>
    <row r="553" spans="2:47" s="6" customFormat="1" ht="16.5" customHeight="1">
      <c r="B553" s="23"/>
      <c r="C553" s="24"/>
      <c r="D553" s="164" t="s">
        <v>272</v>
      </c>
      <c r="E553" s="24"/>
      <c r="F553" s="165" t="s">
        <v>807</v>
      </c>
      <c r="G553" s="24"/>
      <c r="H553" s="24"/>
      <c r="J553" s="24"/>
      <c r="K553" s="24"/>
      <c r="L553" s="43"/>
      <c r="M553" s="56"/>
      <c r="N553" s="24"/>
      <c r="O553" s="24"/>
      <c r="P553" s="24"/>
      <c r="Q553" s="24"/>
      <c r="R553" s="24"/>
      <c r="S553" s="24"/>
      <c r="T553" s="57"/>
      <c r="AT553" s="6" t="s">
        <v>272</v>
      </c>
      <c r="AU553" s="6" t="s">
        <v>139</v>
      </c>
    </row>
    <row r="554" spans="2:65" s="6" customFormat="1" ht="15.75" customHeight="1">
      <c r="B554" s="23"/>
      <c r="C554" s="166" t="s">
        <v>881</v>
      </c>
      <c r="D554" s="166" t="s">
        <v>380</v>
      </c>
      <c r="E554" s="167" t="s">
        <v>882</v>
      </c>
      <c r="F554" s="168" t="s">
        <v>696</v>
      </c>
      <c r="G554" s="169" t="s">
        <v>652</v>
      </c>
      <c r="H554" s="170">
        <v>1</v>
      </c>
      <c r="I554" s="171"/>
      <c r="J554" s="172">
        <f>ROUND($I$554*$H$554,2)</f>
        <v>0</v>
      </c>
      <c r="K554" s="168"/>
      <c r="L554" s="43"/>
      <c r="M554" s="173"/>
      <c r="N554" s="174" t="s">
        <v>161</v>
      </c>
      <c r="O554" s="24"/>
      <c r="P554" s="24"/>
      <c r="Q554" s="161">
        <v>0</v>
      </c>
      <c r="R554" s="161">
        <f>$Q$554*$H$554</f>
        <v>0</v>
      </c>
      <c r="S554" s="161">
        <v>0</v>
      </c>
      <c r="T554" s="162">
        <f>$S$554*$H$554</f>
        <v>0</v>
      </c>
      <c r="AR554" s="97" t="s">
        <v>270</v>
      </c>
      <c r="AT554" s="97" t="s">
        <v>380</v>
      </c>
      <c r="AU554" s="97" t="s">
        <v>139</v>
      </c>
      <c r="AY554" s="6" t="s">
        <v>264</v>
      </c>
      <c r="BE554" s="163">
        <f>IF($N$554="základní",$J$554,0)</f>
        <v>0</v>
      </c>
      <c r="BF554" s="163">
        <f>IF($N$554="snížená",$J$554,0)</f>
        <v>0</v>
      </c>
      <c r="BG554" s="163">
        <f>IF($N$554="zákl. přenesená",$J$554,0)</f>
        <v>0</v>
      </c>
      <c r="BH554" s="163">
        <f>IF($N$554="sníž. přenesená",$J$554,0)</f>
        <v>0</v>
      </c>
      <c r="BI554" s="163">
        <f>IF($N$554="nulová",$J$554,0)</f>
        <v>0</v>
      </c>
      <c r="BJ554" s="97" t="s">
        <v>139</v>
      </c>
      <c r="BK554" s="163">
        <f>ROUND($I$554*$H$554,2)</f>
        <v>0</v>
      </c>
      <c r="BL554" s="97" t="s">
        <v>270</v>
      </c>
      <c r="BM554" s="97" t="s">
        <v>881</v>
      </c>
    </row>
    <row r="555" spans="2:47" s="6" customFormat="1" ht="16.5" customHeight="1">
      <c r="B555" s="23"/>
      <c r="C555" s="24"/>
      <c r="D555" s="164" t="s">
        <v>272</v>
      </c>
      <c r="E555" s="24"/>
      <c r="F555" s="165" t="s">
        <v>696</v>
      </c>
      <c r="G555" s="24"/>
      <c r="H555" s="24"/>
      <c r="J555" s="24"/>
      <c r="K555" s="24"/>
      <c r="L555" s="43"/>
      <c r="M555" s="56"/>
      <c r="N555" s="24"/>
      <c r="O555" s="24"/>
      <c r="P555" s="24"/>
      <c r="Q555" s="24"/>
      <c r="R555" s="24"/>
      <c r="S555" s="24"/>
      <c r="T555" s="57"/>
      <c r="AT555" s="6" t="s">
        <v>272</v>
      </c>
      <c r="AU555" s="6" t="s">
        <v>139</v>
      </c>
    </row>
    <row r="556" spans="2:63" s="140" customFormat="1" ht="37.5" customHeight="1">
      <c r="B556" s="141"/>
      <c r="C556" s="142"/>
      <c r="D556" s="142" t="s">
        <v>189</v>
      </c>
      <c r="E556" s="143" t="s">
        <v>883</v>
      </c>
      <c r="F556" s="143" t="s">
        <v>884</v>
      </c>
      <c r="G556" s="142"/>
      <c r="H556" s="142"/>
      <c r="J556" s="144">
        <f>$BK$556</f>
        <v>0</v>
      </c>
      <c r="K556" s="142"/>
      <c r="L556" s="145"/>
      <c r="M556" s="146"/>
      <c r="N556" s="142"/>
      <c r="O556" s="142"/>
      <c r="P556" s="147">
        <f>SUM($P$557:$P$590)</f>
        <v>0</v>
      </c>
      <c r="Q556" s="142"/>
      <c r="R556" s="147">
        <f>SUM($R$557:$R$590)</f>
        <v>0</v>
      </c>
      <c r="S556" s="142"/>
      <c r="T556" s="148">
        <f>SUM($T$557:$T$590)</f>
        <v>0</v>
      </c>
      <c r="AR556" s="149" t="s">
        <v>263</v>
      </c>
      <c r="AT556" s="149" t="s">
        <v>189</v>
      </c>
      <c r="AU556" s="149" t="s">
        <v>190</v>
      </c>
      <c r="AY556" s="149" t="s">
        <v>264</v>
      </c>
      <c r="BK556" s="150">
        <f>SUM($BK$557:$BK$590)</f>
        <v>0</v>
      </c>
    </row>
    <row r="557" spans="2:65" s="6" customFormat="1" ht="15.75" customHeight="1">
      <c r="B557" s="23"/>
      <c r="C557" s="151" t="s">
        <v>885</v>
      </c>
      <c r="D557" s="151" t="s">
        <v>265</v>
      </c>
      <c r="E557" s="152" t="s">
        <v>757</v>
      </c>
      <c r="F557" s="153" t="s">
        <v>758</v>
      </c>
      <c r="G557" s="154" t="s">
        <v>268</v>
      </c>
      <c r="H557" s="155">
        <v>7</v>
      </c>
      <c r="I557" s="156"/>
      <c r="J557" s="157">
        <f>ROUND($I$557*$H$557,2)</f>
        <v>0</v>
      </c>
      <c r="K557" s="153"/>
      <c r="L557" s="158"/>
      <c r="M557" s="159"/>
      <c r="N557" s="160" t="s">
        <v>161</v>
      </c>
      <c r="O557" s="24"/>
      <c r="P557" s="24"/>
      <c r="Q557" s="161">
        <v>0</v>
      </c>
      <c r="R557" s="161">
        <f>$Q$557*$H$557</f>
        <v>0</v>
      </c>
      <c r="S557" s="161">
        <v>0</v>
      </c>
      <c r="T557" s="162">
        <f>$S$557*$H$557</f>
        <v>0</v>
      </c>
      <c r="AR557" s="97" t="s">
        <v>269</v>
      </c>
      <c r="AT557" s="97" t="s">
        <v>265</v>
      </c>
      <c r="AU557" s="97" t="s">
        <v>139</v>
      </c>
      <c r="AY557" s="6" t="s">
        <v>264</v>
      </c>
      <c r="BE557" s="163">
        <f>IF($N$557="základní",$J$557,0)</f>
        <v>0</v>
      </c>
      <c r="BF557" s="163">
        <f>IF($N$557="snížená",$J$557,0)</f>
        <v>0</v>
      </c>
      <c r="BG557" s="163">
        <f>IF($N$557="zákl. přenesená",$J$557,0)</f>
        <v>0</v>
      </c>
      <c r="BH557" s="163">
        <f>IF($N$557="sníž. přenesená",$J$557,0)</f>
        <v>0</v>
      </c>
      <c r="BI557" s="163">
        <f>IF($N$557="nulová",$J$557,0)</f>
        <v>0</v>
      </c>
      <c r="BJ557" s="97" t="s">
        <v>139</v>
      </c>
      <c r="BK557" s="163">
        <f>ROUND($I$557*$H$557,2)</f>
        <v>0</v>
      </c>
      <c r="BL557" s="97" t="s">
        <v>270</v>
      </c>
      <c r="BM557" s="97" t="s">
        <v>886</v>
      </c>
    </row>
    <row r="558" spans="2:47" s="6" customFormat="1" ht="16.5" customHeight="1">
      <c r="B558" s="23"/>
      <c r="C558" s="24"/>
      <c r="D558" s="164" t="s">
        <v>272</v>
      </c>
      <c r="E558" s="24"/>
      <c r="F558" s="165" t="s">
        <v>758</v>
      </c>
      <c r="G558" s="24"/>
      <c r="H558" s="24"/>
      <c r="J558" s="24"/>
      <c r="K558" s="24"/>
      <c r="L558" s="43"/>
      <c r="M558" s="56"/>
      <c r="N558" s="24"/>
      <c r="O558" s="24"/>
      <c r="P558" s="24"/>
      <c r="Q558" s="24"/>
      <c r="R558" s="24"/>
      <c r="S558" s="24"/>
      <c r="T558" s="57"/>
      <c r="AT558" s="6" t="s">
        <v>272</v>
      </c>
      <c r="AU558" s="6" t="s">
        <v>139</v>
      </c>
    </row>
    <row r="559" spans="2:65" s="6" customFormat="1" ht="15.75" customHeight="1">
      <c r="B559" s="23"/>
      <c r="C559" s="151" t="s">
        <v>887</v>
      </c>
      <c r="D559" s="151" t="s">
        <v>265</v>
      </c>
      <c r="E559" s="152" t="s">
        <v>761</v>
      </c>
      <c r="F559" s="153" t="s">
        <v>762</v>
      </c>
      <c r="G559" s="154" t="s">
        <v>268</v>
      </c>
      <c r="H559" s="155">
        <v>7</v>
      </c>
      <c r="I559" s="156"/>
      <c r="J559" s="157">
        <f>ROUND($I$559*$H$559,2)</f>
        <v>0</v>
      </c>
      <c r="K559" s="153"/>
      <c r="L559" s="158"/>
      <c r="M559" s="159"/>
      <c r="N559" s="160" t="s">
        <v>161</v>
      </c>
      <c r="O559" s="24"/>
      <c r="P559" s="24"/>
      <c r="Q559" s="161">
        <v>0</v>
      </c>
      <c r="R559" s="161">
        <f>$Q$559*$H$559</f>
        <v>0</v>
      </c>
      <c r="S559" s="161">
        <v>0</v>
      </c>
      <c r="T559" s="162">
        <f>$S$559*$H$559</f>
        <v>0</v>
      </c>
      <c r="AR559" s="97" t="s">
        <v>269</v>
      </c>
      <c r="AT559" s="97" t="s">
        <v>265</v>
      </c>
      <c r="AU559" s="97" t="s">
        <v>139</v>
      </c>
      <c r="AY559" s="6" t="s">
        <v>264</v>
      </c>
      <c r="BE559" s="163">
        <f>IF($N$559="základní",$J$559,0)</f>
        <v>0</v>
      </c>
      <c r="BF559" s="163">
        <f>IF($N$559="snížená",$J$559,0)</f>
        <v>0</v>
      </c>
      <c r="BG559" s="163">
        <f>IF($N$559="zákl. přenesená",$J$559,0)</f>
        <v>0</v>
      </c>
      <c r="BH559" s="163">
        <f>IF($N$559="sníž. přenesená",$J$559,0)</f>
        <v>0</v>
      </c>
      <c r="BI559" s="163">
        <f>IF($N$559="nulová",$J$559,0)</f>
        <v>0</v>
      </c>
      <c r="BJ559" s="97" t="s">
        <v>139</v>
      </c>
      <c r="BK559" s="163">
        <f>ROUND($I$559*$H$559,2)</f>
        <v>0</v>
      </c>
      <c r="BL559" s="97" t="s">
        <v>270</v>
      </c>
      <c r="BM559" s="97" t="s">
        <v>888</v>
      </c>
    </row>
    <row r="560" spans="2:47" s="6" customFormat="1" ht="16.5" customHeight="1">
      <c r="B560" s="23"/>
      <c r="C560" s="24"/>
      <c r="D560" s="164" t="s">
        <v>272</v>
      </c>
      <c r="E560" s="24"/>
      <c r="F560" s="165" t="s">
        <v>762</v>
      </c>
      <c r="G560" s="24"/>
      <c r="H560" s="24"/>
      <c r="J560" s="24"/>
      <c r="K560" s="24"/>
      <c r="L560" s="43"/>
      <c r="M560" s="56"/>
      <c r="N560" s="24"/>
      <c r="O560" s="24"/>
      <c r="P560" s="24"/>
      <c r="Q560" s="24"/>
      <c r="R560" s="24"/>
      <c r="S560" s="24"/>
      <c r="T560" s="57"/>
      <c r="AT560" s="6" t="s">
        <v>272</v>
      </c>
      <c r="AU560" s="6" t="s">
        <v>139</v>
      </c>
    </row>
    <row r="561" spans="2:65" s="6" customFormat="1" ht="15.75" customHeight="1">
      <c r="B561" s="23"/>
      <c r="C561" s="151" t="s">
        <v>889</v>
      </c>
      <c r="D561" s="151" t="s">
        <v>265</v>
      </c>
      <c r="E561" s="152" t="s">
        <v>765</v>
      </c>
      <c r="F561" s="153" t="s">
        <v>766</v>
      </c>
      <c r="G561" s="154" t="s">
        <v>373</v>
      </c>
      <c r="H561" s="155">
        <v>525</v>
      </c>
      <c r="I561" s="156"/>
      <c r="J561" s="157">
        <f>ROUND($I$561*$H$561,2)</f>
        <v>0</v>
      </c>
      <c r="K561" s="153"/>
      <c r="L561" s="158"/>
      <c r="M561" s="159"/>
      <c r="N561" s="160" t="s">
        <v>161</v>
      </c>
      <c r="O561" s="24"/>
      <c r="P561" s="24"/>
      <c r="Q561" s="161">
        <v>0</v>
      </c>
      <c r="R561" s="161">
        <f>$Q$561*$H$561</f>
        <v>0</v>
      </c>
      <c r="S561" s="161">
        <v>0</v>
      </c>
      <c r="T561" s="162">
        <f>$S$561*$H$561</f>
        <v>0</v>
      </c>
      <c r="AR561" s="97" t="s">
        <v>269</v>
      </c>
      <c r="AT561" s="97" t="s">
        <v>265</v>
      </c>
      <c r="AU561" s="97" t="s">
        <v>139</v>
      </c>
      <c r="AY561" s="6" t="s">
        <v>264</v>
      </c>
      <c r="BE561" s="163">
        <f>IF($N$561="základní",$J$561,0)</f>
        <v>0</v>
      </c>
      <c r="BF561" s="163">
        <f>IF($N$561="snížená",$J$561,0)</f>
        <v>0</v>
      </c>
      <c r="BG561" s="163">
        <f>IF($N$561="zákl. přenesená",$J$561,0)</f>
        <v>0</v>
      </c>
      <c r="BH561" s="163">
        <f>IF($N$561="sníž. přenesená",$J$561,0)</f>
        <v>0</v>
      </c>
      <c r="BI561" s="163">
        <f>IF($N$561="nulová",$J$561,0)</f>
        <v>0</v>
      </c>
      <c r="BJ561" s="97" t="s">
        <v>139</v>
      </c>
      <c r="BK561" s="163">
        <f>ROUND($I$561*$H$561,2)</f>
        <v>0</v>
      </c>
      <c r="BL561" s="97" t="s">
        <v>270</v>
      </c>
      <c r="BM561" s="97" t="s">
        <v>890</v>
      </c>
    </row>
    <row r="562" spans="2:47" s="6" customFormat="1" ht="16.5" customHeight="1">
      <c r="B562" s="23"/>
      <c r="C562" s="24"/>
      <c r="D562" s="164" t="s">
        <v>272</v>
      </c>
      <c r="E562" s="24"/>
      <c r="F562" s="165" t="s">
        <v>766</v>
      </c>
      <c r="G562" s="24"/>
      <c r="H562" s="24"/>
      <c r="J562" s="24"/>
      <c r="K562" s="24"/>
      <c r="L562" s="43"/>
      <c r="M562" s="56"/>
      <c r="N562" s="24"/>
      <c r="O562" s="24"/>
      <c r="P562" s="24"/>
      <c r="Q562" s="24"/>
      <c r="R562" s="24"/>
      <c r="S562" s="24"/>
      <c r="T562" s="57"/>
      <c r="AT562" s="6" t="s">
        <v>272</v>
      </c>
      <c r="AU562" s="6" t="s">
        <v>139</v>
      </c>
    </row>
    <row r="563" spans="2:65" s="6" customFormat="1" ht="15.75" customHeight="1">
      <c r="B563" s="23"/>
      <c r="C563" s="151" t="s">
        <v>891</v>
      </c>
      <c r="D563" s="151" t="s">
        <v>265</v>
      </c>
      <c r="E563" s="152" t="s">
        <v>769</v>
      </c>
      <c r="F563" s="153" t="s">
        <v>770</v>
      </c>
      <c r="G563" s="154" t="s">
        <v>373</v>
      </c>
      <c r="H563" s="155">
        <v>20</v>
      </c>
      <c r="I563" s="156"/>
      <c r="J563" s="157">
        <f>ROUND($I$563*$H$563,2)</f>
        <v>0</v>
      </c>
      <c r="K563" s="153"/>
      <c r="L563" s="158"/>
      <c r="M563" s="159"/>
      <c r="N563" s="160" t="s">
        <v>161</v>
      </c>
      <c r="O563" s="24"/>
      <c r="P563" s="24"/>
      <c r="Q563" s="161">
        <v>0</v>
      </c>
      <c r="R563" s="161">
        <f>$Q$563*$H$563</f>
        <v>0</v>
      </c>
      <c r="S563" s="161">
        <v>0</v>
      </c>
      <c r="T563" s="162">
        <f>$S$563*$H$563</f>
        <v>0</v>
      </c>
      <c r="AR563" s="97" t="s">
        <v>269</v>
      </c>
      <c r="AT563" s="97" t="s">
        <v>265</v>
      </c>
      <c r="AU563" s="97" t="s">
        <v>139</v>
      </c>
      <c r="AY563" s="6" t="s">
        <v>264</v>
      </c>
      <c r="BE563" s="163">
        <f>IF($N$563="základní",$J$563,0)</f>
        <v>0</v>
      </c>
      <c r="BF563" s="163">
        <f>IF($N$563="snížená",$J$563,0)</f>
        <v>0</v>
      </c>
      <c r="BG563" s="163">
        <f>IF($N$563="zákl. přenesená",$J$563,0)</f>
        <v>0</v>
      </c>
      <c r="BH563" s="163">
        <f>IF($N$563="sníž. přenesená",$J$563,0)</f>
        <v>0</v>
      </c>
      <c r="BI563" s="163">
        <f>IF($N$563="nulová",$J$563,0)</f>
        <v>0</v>
      </c>
      <c r="BJ563" s="97" t="s">
        <v>139</v>
      </c>
      <c r="BK563" s="163">
        <f>ROUND($I$563*$H$563,2)</f>
        <v>0</v>
      </c>
      <c r="BL563" s="97" t="s">
        <v>270</v>
      </c>
      <c r="BM563" s="97" t="s">
        <v>892</v>
      </c>
    </row>
    <row r="564" spans="2:47" s="6" customFormat="1" ht="16.5" customHeight="1">
      <c r="B564" s="23"/>
      <c r="C564" s="24"/>
      <c r="D564" s="164" t="s">
        <v>272</v>
      </c>
      <c r="E564" s="24"/>
      <c r="F564" s="165" t="s">
        <v>770</v>
      </c>
      <c r="G564" s="24"/>
      <c r="H564" s="24"/>
      <c r="J564" s="24"/>
      <c r="K564" s="24"/>
      <c r="L564" s="43"/>
      <c r="M564" s="56"/>
      <c r="N564" s="24"/>
      <c r="O564" s="24"/>
      <c r="P564" s="24"/>
      <c r="Q564" s="24"/>
      <c r="R564" s="24"/>
      <c r="S564" s="24"/>
      <c r="T564" s="57"/>
      <c r="AT564" s="6" t="s">
        <v>272</v>
      </c>
      <c r="AU564" s="6" t="s">
        <v>139</v>
      </c>
    </row>
    <row r="565" spans="2:65" s="6" customFormat="1" ht="15.75" customHeight="1">
      <c r="B565" s="23"/>
      <c r="C565" s="151" t="s">
        <v>893</v>
      </c>
      <c r="D565" s="151" t="s">
        <v>265</v>
      </c>
      <c r="E565" s="152" t="s">
        <v>773</v>
      </c>
      <c r="F565" s="153" t="s">
        <v>774</v>
      </c>
      <c r="G565" s="154" t="s">
        <v>373</v>
      </c>
      <c r="H565" s="155">
        <v>25</v>
      </c>
      <c r="I565" s="156"/>
      <c r="J565" s="157">
        <f>ROUND($I$565*$H$565,2)</f>
        <v>0</v>
      </c>
      <c r="K565" s="153"/>
      <c r="L565" s="158"/>
      <c r="M565" s="159"/>
      <c r="N565" s="160" t="s">
        <v>161</v>
      </c>
      <c r="O565" s="24"/>
      <c r="P565" s="24"/>
      <c r="Q565" s="161">
        <v>0</v>
      </c>
      <c r="R565" s="161">
        <f>$Q$565*$H$565</f>
        <v>0</v>
      </c>
      <c r="S565" s="161">
        <v>0</v>
      </c>
      <c r="T565" s="162">
        <f>$S$565*$H$565</f>
        <v>0</v>
      </c>
      <c r="AR565" s="97" t="s">
        <v>269</v>
      </c>
      <c r="AT565" s="97" t="s">
        <v>265</v>
      </c>
      <c r="AU565" s="97" t="s">
        <v>139</v>
      </c>
      <c r="AY565" s="6" t="s">
        <v>264</v>
      </c>
      <c r="BE565" s="163">
        <f>IF($N$565="základní",$J$565,0)</f>
        <v>0</v>
      </c>
      <c r="BF565" s="163">
        <f>IF($N$565="snížená",$J$565,0)</f>
        <v>0</v>
      </c>
      <c r="BG565" s="163">
        <f>IF($N$565="zákl. přenesená",$J$565,0)</f>
        <v>0</v>
      </c>
      <c r="BH565" s="163">
        <f>IF($N$565="sníž. přenesená",$J$565,0)</f>
        <v>0</v>
      </c>
      <c r="BI565" s="163">
        <f>IF($N$565="nulová",$J$565,0)</f>
        <v>0</v>
      </c>
      <c r="BJ565" s="97" t="s">
        <v>139</v>
      </c>
      <c r="BK565" s="163">
        <f>ROUND($I$565*$H$565,2)</f>
        <v>0</v>
      </c>
      <c r="BL565" s="97" t="s">
        <v>270</v>
      </c>
      <c r="BM565" s="97" t="s">
        <v>894</v>
      </c>
    </row>
    <row r="566" spans="2:47" s="6" customFormat="1" ht="16.5" customHeight="1">
      <c r="B566" s="23"/>
      <c r="C566" s="24"/>
      <c r="D566" s="164" t="s">
        <v>272</v>
      </c>
      <c r="E566" s="24"/>
      <c r="F566" s="165" t="s">
        <v>774</v>
      </c>
      <c r="G566" s="24"/>
      <c r="H566" s="24"/>
      <c r="J566" s="24"/>
      <c r="K566" s="24"/>
      <c r="L566" s="43"/>
      <c r="M566" s="56"/>
      <c r="N566" s="24"/>
      <c r="O566" s="24"/>
      <c r="P566" s="24"/>
      <c r="Q566" s="24"/>
      <c r="R566" s="24"/>
      <c r="S566" s="24"/>
      <c r="T566" s="57"/>
      <c r="AT566" s="6" t="s">
        <v>272</v>
      </c>
      <c r="AU566" s="6" t="s">
        <v>139</v>
      </c>
    </row>
    <row r="567" spans="2:65" s="6" customFormat="1" ht="15.75" customHeight="1">
      <c r="B567" s="23"/>
      <c r="C567" s="151" t="s">
        <v>895</v>
      </c>
      <c r="D567" s="151" t="s">
        <v>265</v>
      </c>
      <c r="E567" s="152" t="s">
        <v>777</v>
      </c>
      <c r="F567" s="153" t="s">
        <v>778</v>
      </c>
      <c r="G567" s="154" t="s">
        <v>373</v>
      </c>
      <c r="H567" s="155">
        <v>30</v>
      </c>
      <c r="I567" s="156"/>
      <c r="J567" s="157">
        <f>ROUND($I$567*$H$567,2)</f>
        <v>0</v>
      </c>
      <c r="K567" s="153"/>
      <c r="L567" s="158"/>
      <c r="M567" s="159"/>
      <c r="N567" s="160" t="s">
        <v>161</v>
      </c>
      <c r="O567" s="24"/>
      <c r="P567" s="24"/>
      <c r="Q567" s="161">
        <v>0</v>
      </c>
      <c r="R567" s="161">
        <f>$Q$567*$H$567</f>
        <v>0</v>
      </c>
      <c r="S567" s="161">
        <v>0</v>
      </c>
      <c r="T567" s="162">
        <f>$S$567*$H$567</f>
        <v>0</v>
      </c>
      <c r="AR567" s="97" t="s">
        <v>269</v>
      </c>
      <c r="AT567" s="97" t="s">
        <v>265</v>
      </c>
      <c r="AU567" s="97" t="s">
        <v>139</v>
      </c>
      <c r="AY567" s="6" t="s">
        <v>264</v>
      </c>
      <c r="BE567" s="163">
        <f>IF($N$567="základní",$J$567,0)</f>
        <v>0</v>
      </c>
      <c r="BF567" s="163">
        <f>IF($N$567="snížená",$J$567,0)</f>
        <v>0</v>
      </c>
      <c r="BG567" s="163">
        <f>IF($N$567="zákl. přenesená",$J$567,0)</f>
        <v>0</v>
      </c>
      <c r="BH567" s="163">
        <f>IF($N$567="sníž. přenesená",$J$567,0)</f>
        <v>0</v>
      </c>
      <c r="BI567" s="163">
        <f>IF($N$567="nulová",$J$567,0)</f>
        <v>0</v>
      </c>
      <c r="BJ567" s="97" t="s">
        <v>139</v>
      </c>
      <c r="BK567" s="163">
        <f>ROUND($I$567*$H$567,2)</f>
        <v>0</v>
      </c>
      <c r="BL567" s="97" t="s">
        <v>270</v>
      </c>
      <c r="BM567" s="97" t="s">
        <v>896</v>
      </c>
    </row>
    <row r="568" spans="2:47" s="6" customFormat="1" ht="16.5" customHeight="1">
      <c r="B568" s="23"/>
      <c r="C568" s="24"/>
      <c r="D568" s="164" t="s">
        <v>272</v>
      </c>
      <c r="E568" s="24"/>
      <c r="F568" s="165" t="s">
        <v>778</v>
      </c>
      <c r="G568" s="24"/>
      <c r="H568" s="24"/>
      <c r="J568" s="24"/>
      <c r="K568" s="24"/>
      <c r="L568" s="43"/>
      <c r="M568" s="56"/>
      <c r="N568" s="24"/>
      <c r="O568" s="24"/>
      <c r="P568" s="24"/>
      <c r="Q568" s="24"/>
      <c r="R568" s="24"/>
      <c r="S568" s="24"/>
      <c r="T568" s="57"/>
      <c r="AT568" s="6" t="s">
        <v>272</v>
      </c>
      <c r="AU568" s="6" t="s">
        <v>139</v>
      </c>
    </row>
    <row r="569" spans="2:65" s="6" customFormat="1" ht="15.75" customHeight="1">
      <c r="B569" s="23"/>
      <c r="C569" s="151" t="s">
        <v>897</v>
      </c>
      <c r="D569" s="151" t="s">
        <v>265</v>
      </c>
      <c r="E569" s="152" t="s">
        <v>676</v>
      </c>
      <c r="F569" s="153" t="s">
        <v>677</v>
      </c>
      <c r="G569" s="154" t="s">
        <v>373</v>
      </c>
      <c r="H569" s="155">
        <v>40</v>
      </c>
      <c r="I569" s="156"/>
      <c r="J569" s="157">
        <f>ROUND($I$569*$H$569,2)</f>
        <v>0</v>
      </c>
      <c r="K569" s="153"/>
      <c r="L569" s="158"/>
      <c r="M569" s="159"/>
      <c r="N569" s="160" t="s">
        <v>161</v>
      </c>
      <c r="O569" s="24"/>
      <c r="P569" s="24"/>
      <c r="Q569" s="161">
        <v>0</v>
      </c>
      <c r="R569" s="161">
        <f>$Q$569*$H$569</f>
        <v>0</v>
      </c>
      <c r="S569" s="161">
        <v>0</v>
      </c>
      <c r="T569" s="162">
        <f>$S$569*$H$569</f>
        <v>0</v>
      </c>
      <c r="AR569" s="97" t="s">
        <v>269</v>
      </c>
      <c r="AT569" s="97" t="s">
        <v>265</v>
      </c>
      <c r="AU569" s="97" t="s">
        <v>139</v>
      </c>
      <c r="AY569" s="6" t="s">
        <v>264</v>
      </c>
      <c r="BE569" s="163">
        <f>IF($N$569="základní",$J$569,0)</f>
        <v>0</v>
      </c>
      <c r="BF569" s="163">
        <f>IF($N$569="snížená",$J$569,0)</f>
        <v>0</v>
      </c>
      <c r="BG569" s="163">
        <f>IF($N$569="zákl. přenesená",$J$569,0)</f>
        <v>0</v>
      </c>
      <c r="BH569" s="163">
        <f>IF($N$569="sníž. přenesená",$J$569,0)</f>
        <v>0</v>
      </c>
      <c r="BI569" s="163">
        <f>IF($N$569="nulová",$J$569,0)</f>
        <v>0</v>
      </c>
      <c r="BJ569" s="97" t="s">
        <v>139</v>
      </c>
      <c r="BK569" s="163">
        <f>ROUND($I$569*$H$569,2)</f>
        <v>0</v>
      </c>
      <c r="BL569" s="97" t="s">
        <v>270</v>
      </c>
      <c r="BM569" s="97" t="s">
        <v>898</v>
      </c>
    </row>
    <row r="570" spans="2:47" s="6" customFormat="1" ht="16.5" customHeight="1">
      <c r="B570" s="23"/>
      <c r="C570" s="24"/>
      <c r="D570" s="164" t="s">
        <v>272</v>
      </c>
      <c r="E570" s="24"/>
      <c r="F570" s="165" t="s">
        <v>677</v>
      </c>
      <c r="G570" s="24"/>
      <c r="H570" s="24"/>
      <c r="J570" s="24"/>
      <c r="K570" s="24"/>
      <c r="L570" s="43"/>
      <c r="M570" s="56"/>
      <c r="N570" s="24"/>
      <c r="O570" s="24"/>
      <c r="P570" s="24"/>
      <c r="Q570" s="24"/>
      <c r="R570" s="24"/>
      <c r="S570" s="24"/>
      <c r="T570" s="57"/>
      <c r="AT570" s="6" t="s">
        <v>272</v>
      </c>
      <c r="AU570" s="6" t="s">
        <v>139</v>
      </c>
    </row>
    <row r="571" spans="2:65" s="6" customFormat="1" ht="15.75" customHeight="1">
      <c r="B571" s="23"/>
      <c r="C571" s="151" t="s">
        <v>899</v>
      </c>
      <c r="D571" s="151" t="s">
        <v>265</v>
      </c>
      <c r="E571" s="152" t="s">
        <v>783</v>
      </c>
      <c r="F571" s="153" t="s">
        <v>784</v>
      </c>
      <c r="G571" s="154" t="s">
        <v>373</v>
      </c>
      <c r="H571" s="155">
        <v>80</v>
      </c>
      <c r="I571" s="156"/>
      <c r="J571" s="157">
        <f>ROUND($I$571*$H$571,2)</f>
        <v>0</v>
      </c>
      <c r="K571" s="153"/>
      <c r="L571" s="158"/>
      <c r="M571" s="159"/>
      <c r="N571" s="160" t="s">
        <v>161</v>
      </c>
      <c r="O571" s="24"/>
      <c r="P571" s="24"/>
      <c r="Q571" s="161">
        <v>0</v>
      </c>
      <c r="R571" s="161">
        <f>$Q$571*$H$571</f>
        <v>0</v>
      </c>
      <c r="S571" s="161">
        <v>0</v>
      </c>
      <c r="T571" s="162">
        <f>$S$571*$H$571</f>
        <v>0</v>
      </c>
      <c r="AR571" s="97" t="s">
        <v>269</v>
      </c>
      <c r="AT571" s="97" t="s">
        <v>265</v>
      </c>
      <c r="AU571" s="97" t="s">
        <v>139</v>
      </c>
      <c r="AY571" s="6" t="s">
        <v>264</v>
      </c>
      <c r="BE571" s="163">
        <f>IF($N$571="základní",$J$571,0)</f>
        <v>0</v>
      </c>
      <c r="BF571" s="163">
        <f>IF($N$571="snížená",$J$571,0)</f>
        <v>0</v>
      </c>
      <c r="BG571" s="163">
        <f>IF($N$571="zákl. přenesená",$J$571,0)</f>
        <v>0</v>
      </c>
      <c r="BH571" s="163">
        <f>IF($N$571="sníž. přenesená",$J$571,0)</f>
        <v>0</v>
      </c>
      <c r="BI571" s="163">
        <f>IF($N$571="nulová",$J$571,0)</f>
        <v>0</v>
      </c>
      <c r="BJ571" s="97" t="s">
        <v>139</v>
      </c>
      <c r="BK571" s="163">
        <f>ROUND($I$571*$H$571,2)</f>
        <v>0</v>
      </c>
      <c r="BL571" s="97" t="s">
        <v>270</v>
      </c>
      <c r="BM571" s="97" t="s">
        <v>900</v>
      </c>
    </row>
    <row r="572" spans="2:47" s="6" customFormat="1" ht="16.5" customHeight="1">
      <c r="B572" s="23"/>
      <c r="C572" s="24"/>
      <c r="D572" s="164" t="s">
        <v>272</v>
      </c>
      <c r="E572" s="24"/>
      <c r="F572" s="165" t="s">
        <v>784</v>
      </c>
      <c r="G572" s="24"/>
      <c r="H572" s="24"/>
      <c r="J572" s="24"/>
      <c r="K572" s="24"/>
      <c r="L572" s="43"/>
      <c r="M572" s="56"/>
      <c r="N572" s="24"/>
      <c r="O572" s="24"/>
      <c r="P572" s="24"/>
      <c r="Q572" s="24"/>
      <c r="R572" s="24"/>
      <c r="S572" s="24"/>
      <c r="T572" s="57"/>
      <c r="AT572" s="6" t="s">
        <v>272</v>
      </c>
      <c r="AU572" s="6" t="s">
        <v>139</v>
      </c>
    </row>
    <row r="573" spans="2:65" s="6" customFormat="1" ht="15.75" customHeight="1">
      <c r="B573" s="23"/>
      <c r="C573" s="151" t="s">
        <v>901</v>
      </c>
      <c r="D573" s="151" t="s">
        <v>265</v>
      </c>
      <c r="E573" s="152" t="s">
        <v>684</v>
      </c>
      <c r="F573" s="153" t="s">
        <v>685</v>
      </c>
      <c r="G573" s="154" t="s">
        <v>268</v>
      </c>
      <c r="H573" s="155">
        <v>8</v>
      </c>
      <c r="I573" s="156"/>
      <c r="J573" s="157">
        <f>ROUND($I$573*$H$573,2)</f>
        <v>0</v>
      </c>
      <c r="K573" s="153"/>
      <c r="L573" s="158"/>
      <c r="M573" s="159"/>
      <c r="N573" s="160" t="s">
        <v>161</v>
      </c>
      <c r="O573" s="24"/>
      <c r="P573" s="24"/>
      <c r="Q573" s="161">
        <v>0</v>
      </c>
      <c r="R573" s="161">
        <f>$Q$573*$H$573</f>
        <v>0</v>
      </c>
      <c r="S573" s="161">
        <v>0</v>
      </c>
      <c r="T573" s="162">
        <f>$S$573*$H$573</f>
        <v>0</v>
      </c>
      <c r="AR573" s="97" t="s">
        <v>269</v>
      </c>
      <c r="AT573" s="97" t="s">
        <v>265</v>
      </c>
      <c r="AU573" s="97" t="s">
        <v>139</v>
      </c>
      <c r="AY573" s="6" t="s">
        <v>264</v>
      </c>
      <c r="BE573" s="163">
        <f>IF($N$573="základní",$J$573,0)</f>
        <v>0</v>
      </c>
      <c r="BF573" s="163">
        <f>IF($N$573="snížená",$J$573,0)</f>
        <v>0</v>
      </c>
      <c r="BG573" s="163">
        <f>IF($N$573="zákl. přenesená",$J$573,0)</f>
        <v>0</v>
      </c>
      <c r="BH573" s="163">
        <f>IF($N$573="sníž. přenesená",$J$573,0)</f>
        <v>0</v>
      </c>
      <c r="BI573" s="163">
        <f>IF($N$573="nulová",$J$573,0)</f>
        <v>0</v>
      </c>
      <c r="BJ573" s="97" t="s">
        <v>139</v>
      </c>
      <c r="BK573" s="163">
        <f>ROUND($I$573*$H$573,2)</f>
        <v>0</v>
      </c>
      <c r="BL573" s="97" t="s">
        <v>270</v>
      </c>
      <c r="BM573" s="97" t="s">
        <v>902</v>
      </c>
    </row>
    <row r="574" spans="2:47" s="6" customFormat="1" ht="16.5" customHeight="1">
      <c r="B574" s="23"/>
      <c r="C574" s="24"/>
      <c r="D574" s="164" t="s">
        <v>272</v>
      </c>
      <c r="E574" s="24"/>
      <c r="F574" s="165" t="s">
        <v>685</v>
      </c>
      <c r="G574" s="24"/>
      <c r="H574" s="24"/>
      <c r="J574" s="24"/>
      <c r="K574" s="24"/>
      <c r="L574" s="43"/>
      <c r="M574" s="56"/>
      <c r="N574" s="24"/>
      <c r="O574" s="24"/>
      <c r="P574" s="24"/>
      <c r="Q574" s="24"/>
      <c r="R574" s="24"/>
      <c r="S574" s="24"/>
      <c r="T574" s="57"/>
      <c r="AT574" s="6" t="s">
        <v>272</v>
      </c>
      <c r="AU574" s="6" t="s">
        <v>139</v>
      </c>
    </row>
    <row r="575" spans="2:65" s="6" customFormat="1" ht="15.75" customHeight="1">
      <c r="B575" s="23"/>
      <c r="C575" s="151" t="s">
        <v>903</v>
      </c>
      <c r="D575" s="151" t="s">
        <v>265</v>
      </c>
      <c r="E575" s="152" t="s">
        <v>789</v>
      </c>
      <c r="F575" s="153" t="s">
        <v>790</v>
      </c>
      <c r="G575" s="154" t="s">
        <v>268</v>
      </c>
      <c r="H575" s="155">
        <v>4</v>
      </c>
      <c r="I575" s="156"/>
      <c r="J575" s="157">
        <f>ROUND($I$575*$H$575,2)</f>
        <v>0</v>
      </c>
      <c r="K575" s="153"/>
      <c r="L575" s="158"/>
      <c r="M575" s="159"/>
      <c r="N575" s="160" t="s">
        <v>161</v>
      </c>
      <c r="O575" s="24"/>
      <c r="P575" s="24"/>
      <c r="Q575" s="161">
        <v>0</v>
      </c>
      <c r="R575" s="161">
        <f>$Q$575*$H$575</f>
        <v>0</v>
      </c>
      <c r="S575" s="161">
        <v>0</v>
      </c>
      <c r="T575" s="162">
        <f>$S$575*$H$575</f>
        <v>0</v>
      </c>
      <c r="AR575" s="97" t="s">
        <v>269</v>
      </c>
      <c r="AT575" s="97" t="s">
        <v>265</v>
      </c>
      <c r="AU575" s="97" t="s">
        <v>139</v>
      </c>
      <c r="AY575" s="6" t="s">
        <v>264</v>
      </c>
      <c r="BE575" s="163">
        <f>IF($N$575="základní",$J$575,0)</f>
        <v>0</v>
      </c>
      <c r="BF575" s="163">
        <f>IF($N$575="snížená",$J$575,0)</f>
        <v>0</v>
      </c>
      <c r="BG575" s="163">
        <f>IF($N$575="zákl. přenesená",$J$575,0)</f>
        <v>0</v>
      </c>
      <c r="BH575" s="163">
        <f>IF($N$575="sníž. přenesená",$J$575,0)</f>
        <v>0</v>
      </c>
      <c r="BI575" s="163">
        <f>IF($N$575="nulová",$J$575,0)</f>
        <v>0</v>
      </c>
      <c r="BJ575" s="97" t="s">
        <v>139</v>
      </c>
      <c r="BK575" s="163">
        <f>ROUND($I$575*$H$575,2)</f>
        <v>0</v>
      </c>
      <c r="BL575" s="97" t="s">
        <v>270</v>
      </c>
      <c r="BM575" s="97" t="s">
        <v>904</v>
      </c>
    </row>
    <row r="576" spans="2:47" s="6" customFormat="1" ht="16.5" customHeight="1">
      <c r="B576" s="23"/>
      <c r="C576" s="24"/>
      <c r="D576" s="164" t="s">
        <v>272</v>
      </c>
      <c r="E576" s="24"/>
      <c r="F576" s="165" t="s">
        <v>790</v>
      </c>
      <c r="G576" s="24"/>
      <c r="H576" s="24"/>
      <c r="J576" s="24"/>
      <c r="K576" s="24"/>
      <c r="L576" s="43"/>
      <c r="M576" s="56"/>
      <c r="N576" s="24"/>
      <c r="O576" s="24"/>
      <c r="P576" s="24"/>
      <c r="Q576" s="24"/>
      <c r="R576" s="24"/>
      <c r="S576" s="24"/>
      <c r="T576" s="57"/>
      <c r="AT576" s="6" t="s">
        <v>272</v>
      </c>
      <c r="AU576" s="6" t="s">
        <v>139</v>
      </c>
    </row>
    <row r="577" spans="2:65" s="6" customFormat="1" ht="15.75" customHeight="1">
      <c r="B577" s="23"/>
      <c r="C577" s="151" t="s">
        <v>905</v>
      </c>
      <c r="D577" s="151" t="s">
        <v>265</v>
      </c>
      <c r="E577" s="152" t="s">
        <v>793</v>
      </c>
      <c r="F577" s="153" t="s">
        <v>794</v>
      </c>
      <c r="G577" s="154" t="s">
        <v>268</v>
      </c>
      <c r="H577" s="155">
        <v>8</v>
      </c>
      <c r="I577" s="156"/>
      <c r="J577" s="157">
        <f>ROUND($I$577*$H$577,2)</f>
        <v>0</v>
      </c>
      <c r="K577" s="153"/>
      <c r="L577" s="158"/>
      <c r="M577" s="159"/>
      <c r="N577" s="160" t="s">
        <v>161</v>
      </c>
      <c r="O577" s="24"/>
      <c r="P577" s="24"/>
      <c r="Q577" s="161">
        <v>0</v>
      </c>
      <c r="R577" s="161">
        <f>$Q$577*$H$577</f>
        <v>0</v>
      </c>
      <c r="S577" s="161">
        <v>0</v>
      </c>
      <c r="T577" s="162">
        <f>$S$577*$H$577</f>
        <v>0</v>
      </c>
      <c r="AR577" s="97" t="s">
        <v>269</v>
      </c>
      <c r="AT577" s="97" t="s">
        <v>265</v>
      </c>
      <c r="AU577" s="97" t="s">
        <v>139</v>
      </c>
      <c r="AY577" s="6" t="s">
        <v>264</v>
      </c>
      <c r="BE577" s="163">
        <f>IF($N$577="základní",$J$577,0)</f>
        <v>0</v>
      </c>
      <c r="BF577" s="163">
        <f>IF($N$577="snížená",$J$577,0)</f>
        <v>0</v>
      </c>
      <c r="BG577" s="163">
        <f>IF($N$577="zákl. přenesená",$J$577,0)</f>
        <v>0</v>
      </c>
      <c r="BH577" s="163">
        <f>IF($N$577="sníž. přenesená",$J$577,0)</f>
        <v>0</v>
      </c>
      <c r="BI577" s="163">
        <f>IF($N$577="nulová",$J$577,0)</f>
        <v>0</v>
      </c>
      <c r="BJ577" s="97" t="s">
        <v>139</v>
      </c>
      <c r="BK577" s="163">
        <f>ROUND($I$577*$H$577,2)</f>
        <v>0</v>
      </c>
      <c r="BL577" s="97" t="s">
        <v>270</v>
      </c>
      <c r="BM577" s="97" t="s">
        <v>906</v>
      </c>
    </row>
    <row r="578" spans="2:47" s="6" customFormat="1" ht="16.5" customHeight="1">
      <c r="B578" s="23"/>
      <c r="C578" s="24"/>
      <c r="D578" s="164" t="s">
        <v>272</v>
      </c>
      <c r="E578" s="24"/>
      <c r="F578" s="165" t="s">
        <v>794</v>
      </c>
      <c r="G578" s="24"/>
      <c r="H578" s="24"/>
      <c r="J578" s="24"/>
      <c r="K578" s="24"/>
      <c r="L578" s="43"/>
      <c r="M578" s="56"/>
      <c r="N578" s="24"/>
      <c r="O578" s="24"/>
      <c r="P578" s="24"/>
      <c r="Q578" s="24"/>
      <c r="R578" s="24"/>
      <c r="S578" s="24"/>
      <c r="T578" s="57"/>
      <c r="AT578" s="6" t="s">
        <v>272</v>
      </c>
      <c r="AU578" s="6" t="s">
        <v>139</v>
      </c>
    </row>
    <row r="579" spans="2:65" s="6" customFormat="1" ht="27" customHeight="1">
      <c r="B579" s="23"/>
      <c r="C579" s="166" t="s">
        <v>907</v>
      </c>
      <c r="D579" s="166" t="s">
        <v>380</v>
      </c>
      <c r="E579" s="167" t="s">
        <v>797</v>
      </c>
      <c r="F579" s="168" t="s">
        <v>798</v>
      </c>
      <c r="G579" s="169" t="s">
        <v>373</v>
      </c>
      <c r="H579" s="170">
        <v>5</v>
      </c>
      <c r="I579" s="171"/>
      <c r="J579" s="172">
        <f>ROUND($I$579*$H$579,2)</f>
        <v>0</v>
      </c>
      <c r="K579" s="168"/>
      <c r="L579" s="43"/>
      <c r="M579" s="173"/>
      <c r="N579" s="174" t="s">
        <v>161</v>
      </c>
      <c r="O579" s="24"/>
      <c r="P579" s="24"/>
      <c r="Q579" s="161">
        <v>0</v>
      </c>
      <c r="R579" s="161">
        <f>$Q$579*$H$579</f>
        <v>0</v>
      </c>
      <c r="S579" s="161">
        <v>0</v>
      </c>
      <c r="T579" s="162">
        <f>$S$579*$H$579</f>
        <v>0</v>
      </c>
      <c r="AR579" s="97" t="s">
        <v>270</v>
      </c>
      <c r="AT579" s="97" t="s">
        <v>380</v>
      </c>
      <c r="AU579" s="97" t="s">
        <v>139</v>
      </c>
      <c r="AY579" s="6" t="s">
        <v>264</v>
      </c>
      <c r="BE579" s="163">
        <f>IF($N$579="základní",$J$579,0)</f>
        <v>0</v>
      </c>
      <c r="BF579" s="163">
        <f>IF($N$579="snížená",$J$579,0)</f>
        <v>0</v>
      </c>
      <c r="BG579" s="163">
        <f>IF($N$579="zákl. přenesená",$J$579,0)</f>
        <v>0</v>
      </c>
      <c r="BH579" s="163">
        <f>IF($N$579="sníž. přenesená",$J$579,0)</f>
        <v>0</v>
      </c>
      <c r="BI579" s="163">
        <f>IF($N$579="nulová",$J$579,0)</f>
        <v>0</v>
      </c>
      <c r="BJ579" s="97" t="s">
        <v>139</v>
      </c>
      <c r="BK579" s="163">
        <f>ROUND($I$579*$H$579,2)</f>
        <v>0</v>
      </c>
      <c r="BL579" s="97" t="s">
        <v>270</v>
      </c>
      <c r="BM579" s="97" t="s">
        <v>907</v>
      </c>
    </row>
    <row r="580" spans="2:47" s="6" customFormat="1" ht="27" customHeight="1">
      <c r="B580" s="23"/>
      <c r="C580" s="24"/>
      <c r="D580" s="164" t="s">
        <v>272</v>
      </c>
      <c r="E580" s="24"/>
      <c r="F580" s="165" t="s">
        <v>798</v>
      </c>
      <c r="G580" s="24"/>
      <c r="H580" s="24"/>
      <c r="J580" s="24"/>
      <c r="K580" s="24"/>
      <c r="L580" s="43"/>
      <c r="M580" s="56"/>
      <c r="N580" s="24"/>
      <c r="O580" s="24"/>
      <c r="P580" s="24"/>
      <c r="Q580" s="24"/>
      <c r="R580" s="24"/>
      <c r="S580" s="24"/>
      <c r="T580" s="57"/>
      <c r="AT580" s="6" t="s">
        <v>272</v>
      </c>
      <c r="AU580" s="6" t="s">
        <v>139</v>
      </c>
    </row>
    <row r="581" spans="2:65" s="6" customFormat="1" ht="27" customHeight="1">
      <c r="B581" s="23"/>
      <c r="C581" s="166" t="s">
        <v>908</v>
      </c>
      <c r="D581" s="166" t="s">
        <v>380</v>
      </c>
      <c r="E581" s="167" t="s">
        <v>800</v>
      </c>
      <c r="F581" s="168" t="s">
        <v>801</v>
      </c>
      <c r="G581" s="169" t="s">
        <v>373</v>
      </c>
      <c r="H581" s="170">
        <v>40</v>
      </c>
      <c r="I581" s="171"/>
      <c r="J581" s="172">
        <f>ROUND($I$581*$H$581,2)</f>
        <v>0</v>
      </c>
      <c r="K581" s="168"/>
      <c r="L581" s="43"/>
      <c r="M581" s="173"/>
      <c r="N581" s="174" t="s">
        <v>161</v>
      </c>
      <c r="O581" s="24"/>
      <c r="P581" s="24"/>
      <c r="Q581" s="161">
        <v>0</v>
      </c>
      <c r="R581" s="161">
        <f>$Q$581*$H$581</f>
        <v>0</v>
      </c>
      <c r="S581" s="161">
        <v>0</v>
      </c>
      <c r="T581" s="162">
        <f>$S$581*$H$581</f>
        <v>0</v>
      </c>
      <c r="AR581" s="97" t="s">
        <v>270</v>
      </c>
      <c r="AT581" s="97" t="s">
        <v>380</v>
      </c>
      <c r="AU581" s="97" t="s">
        <v>139</v>
      </c>
      <c r="AY581" s="6" t="s">
        <v>264</v>
      </c>
      <c r="BE581" s="163">
        <f>IF($N$581="základní",$J$581,0)</f>
        <v>0</v>
      </c>
      <c r="BF581" s="163">
        <f>IF($N$581="snížená",$J$581,0)</f>
        <v>0</v>
      </c>
      <c r="BG581" s="163">
        <f>IF($N$581="zákl. přenesená",$J$581,0)</f>
        <v>0</v>
      </c>
      <c r="BH581" s="163">
        <f>IF($N$581="sníž. přenesená",$J$581,0)</f>
        <v>0</v>
      </c>
      <c r="BI581" s="163">
        <f>IF($N$581="nulová",$J$581,0)</f>
        <v>0</v>
      </c>
      <c r="BJ581" s="97" t="s">
        <v>139</v>
      </c>
      <c r="BK581" s="163">
        <f>ROUND($I$581*$H$581,2)</f>
        <v>0</v>
      </c>
      <c r="BL581" s="97" t="s">
        <v>270</v>
      </c>
      <c r="BM581" s="97" t="s">
        <v>908</v>
      </c>
    </row>
    <row r="582" spans="2:47" s="6" customFormat="1" ht="27" customHeight="1">
      <c r="B582" s="23"/>
      <c r="C582" s="24"/>
      <c r="D582" s="164" t="s">
        <v>272</v>
      </c>
      <c r="E582" s="24"/>
      <c r="F582" s="165" t="s">
        <v>801</v>
      </c>
      <c r="G582" s="24"/>
      <c r="H582" s="24"/>
      <c r="J582" s="24"/>
      <c r="K582" s="24"/>
      <c r="L582" s="43"/>
      <c r="M582" s="56"/>
      <c r="N582" s="24"/>
      <c r="O582" s="24"/>
      <c r="P582" s="24"/>
      <c r="Q582" s="24"/>
      <c r="R582" s="24"/>
      <c r="S582" s="24"/>
      <c r="T582" s="57"/>
      <c r="AT582" s="6" t="s">
        <v>272</v>
      </c>
      <c r="AU582" s="6" t="s">
        <v>139</v>
      </c>
    </row>
    <row r="583" spans="2:65" s="6" customFormat="1" ht="15.75" customHeight="1">
      <c r="B583" s="23"/>
      <c r="C583" s="151" t="s">
        <v>909</v>
      </c>
      <c r="D583" s="151" t="s">
        <v>265</v>
      </c>
      <c r="E583" s="152" t="s">
        <v>803</v>
      </c>
      <c r="F583" s="153" t="s">
        <v>689</v>
      </c>
      <c r="G583" s="154" t="s">
        <v>652</v>
      </c>
      <c r="H583" s="155">
        <v>1</v>
      </c>
      <c r="I583" s="156"/>
      <c r="J583" s="157">
        <f>ROUND($I$583*$H$583,2)</f>
        <v>0</v>
      </c>
      <c r="K583" s="153"/>
      <c r="L583" s="158"/>
      <c r="M583" s="159"/>
      <c r="N583" s="160" t="s">
        <v>161</v>
      </c>
      <c r="O583" s="24"/>
      <c r="P583" s="24"/>
      <c r="Q583" s="161">
        <v>0</v>
      </c>
      <c r="R583" s="161">
        <f>$Q$583*$H$583</f>
        <v>0</v>
      </c>
      <c r="S583" s="161">
        <v>0</v>
      </c>
      <c r="T583" s="162">
        <f>$S$583*$H$583</f>
        <v>0</v>
      </c>
      <c r="AR583" s="97" t="s">
        <v>269</v>
      </c>
      <c r="AT583" s="97" t="s">
        <v>265</v>
      </c>
      <c r="AU583" s="97" t="s">
        <v>139</v>
      </c>
      <c r="AY583" s="6" t="s">
        <v>264</v>
      </c>
      <c r="BE583" s="163">
        <f>IF($N$583="základní",$J$583,0)</f>
        <v>0</v>
      </c>
      <c r="BF583" s="163">
        <f>IF($N$583="snížená",$J$583,0)</f>
        <v>0</v>
      </c>
      <c r="BG583" s="163">
        <f>IF($N$583="zákl. přenesená",$J$583,0)</f>
        <v>0</v>
      </c>
      <c r="BH583" s="163">
        <f>IF($N$583="sníž. přenesená",$J$583,0)</f>
        <v>0</v>
      </c>
      <c r="BI583" s="163">
        <f>IF($N$583="nulová",$J$583,0)</f>
        <v>0</v>
      </c>
      <c r="BJ583" s="97" t="s">
        <v>139</v>
      </c>
      <c r="BK583" s="163">
        <f>ROUND($I$583*$H$583,2)</f>
        <v>0</v>
      </c>
      <c r="BL583" s="97" t="s">
        <v>270</v>
      </c>
      <c r="BM583" s="97" t="s">
        <v>910</v>
      </c>
    </row>
    <row r="584" spans="2:47" s="6" customFormat="1" ht="16.5" customHeight="1">
      <c r="B584" s="23"/>
      <c r="C584" s="24"/>
      <c r="D584" s="164" t="s">
        <v>272</v>
      </c>
      <c r="E584" s="24"/>
      <c r="F584" s="165" t="s">
        <v>689</v>
      </c>
      <c r="G584" s="24"/>
      <c r="H584" s="24"/>
      <c r="J584" s="24"/>
      <c r="K584" s="24"/>
      <c r="L584" s="43"/>
      <c r="M584" s="56"/>
      <c r="N584" s="24"/>
      <c r="O584" s="24"/>
      <c r="P584" s="24"/>
      <c r="Q584" s="24"/>
      <c r="R584" s="24"/>
      <c r="S584" s="24"/>
      <c r="T584" s="57"/>
      <c r="AT584" s="6" t="s">
        <v>272</v>
      </c>
      <c r="AU584" s="6" t="s">
        <v>139</v>
      </c>
    </row>
    <row r="585" spans="2:65" s="6" customFormat="1" ht="15.75" customHeight="1">
      <c r="B585" s="23"/>
      <c r="C585" s="166" t="s">
        <v>911</v>
      </c>
      <c r="D585" s="166" t="s">
        <v>380</v>
      </c>
      <c r="E585" s="167" t="s">
        <v>846</v>
      </c>
      <c r="F585" s="168" t="s">
        <v>810</v>
      </c>
      <c r="G585" s="169" t="s">
        <v>652</v>
      </c>
      <c r="H585" s="170">
        <v>1</v>
      </c>
      <c r="I585" s="171"/>
      <c r="J585" s="172">
        <f>ROUND($I$585*$H$585,2)</f>
        <v>0</v>
      </c>
      <c r="K585" s="168"/>
      <c r="L585" s="43"/>
      <c r="M585" s="173"/>
      <c r="N585" s="174" t="s">
        <v>161</v>
      </c>
      <c r="O585" s="24"/>
      <c r="P585" s="24"/>
      <c r="Q585" s="161">
        <v>0</v>
      </c>
      <c r="R585" s="161">
        <f>$Q$585*$H$585</f>
        <v>0</v>
      </c>
      <c r="S585" s="161">
        <v>0</v>
      </c>
      <c r="T585" s="162">
        <f>$S$585*$H$585</f>
        <v>0</v>
      </c>
      <c r="AR585" s="97" t="s">
        <v>270</v>
      </c>
      <c r="AT585" s="97" t="s">
        <v>380</v>
      </c>
      <c r="AU585" s="97" t="s">
        <v>139</v>
      </c>
      <c r="AY585" s="6" t="s">
        <v>264</v>
      </c>
      <c r="BE585" s="163">
        <f>IF($N$585="základní",$J$585,0)</f>
        <v>0</v>
      </c>
      <c r="BF585" s="163">
        <f>IF($N$585="snížená",$J$585,0)</f>
        <v>0</v>
      </c>
      <c r="BG585" s="163">
        <f>IF($N$585="zákl. přenesená",$J$585,0)</f>
        <v>0</v>
      </c>
      <c r="BH585" s="163">
        <f>IF($N$585="sníž. přenesená",$J$585,0)</f>
        <v>0</v>
      </c>
      <c r="BI585" s="163">
        <f>IF($N$585="nulová",$J$585,0)</f>
        <v>0</v>
      </c>
      <c r="BJ585" s="97" t="s">
        <v>139</v>
      </c>
      <c r="BK585" s="163">
        <f>ROUND($I$585*$H$585,2)</f>
        <v>0</v>
      </c>
      <c r="BL585" s="97" t="s">
        <v>270</v>
      </c>
      <c r="BM585" s="97" t="s">
        <v>911</v>
      </c>
    </row>
    <row r="586" spans="2:47" s="6" customFormat="1" ht="16.5" customHeight="1">
      <c r="B586" s="23"/>
      <c r="C586" s="24"/>
      <c r="D586" s="164" t="s">
        <v>272</v>
      </c>
      <c r="E586" s="24"/>
      <c r="F586" s="165" t="s">
        <v>810</v>
      </c>
      <c r="G586" s="24"/>
      <c r="H586" s="24"/>
      <c r="J586" s="24"/>
      <c r="K586" s="24"/>
      <c r="L586" s="43"/>
      <c r="M586" s="56"/>
      <c r="N586" s="24"/>
      <c r="O586" s="24"/>
      <c r="P586" s="24"/>
      <c r="Q586" s="24"/>
      <c r="R586" s="24"/>
      <c r="S586" s="24"/>
      <c r="T586" s="57"/>
      <c r="AT586" s="6" t="s">
        <v>272</v>
      </c>
      <c r="AU586" s="6" t="s">
        <v>139</v>
      </c>
    </row>
    <row r="587" spans="2:65" s="6" customFormat="1" ht="15.75" customHeight="1">
      <c r="B587" s="23"/>
      <c r="C587" s="166" t="s">
        <v>912</v>
      </c>
      <c r="D587" s="166" t="s">
        <v>380</v>
      </c>
      <c r="E587" s="167" t="s">
        <v>848</v>
      </c>
      <c r="F587" s="168" t="s">
        <v>807</v>
      </c>
      <c r="G587" s="169" t="s">
        <v>389</v>
      </c>
      <c r="H587" s="170">
        <v>20</v>
      </c>
      <c r="I587" s="171"/>
      <c r="J587" s="172">
        <f>ROUND($I$587*$H$587,2)</f>
        <v>0</v>
      </c>
      <c r="K587" s="168"/>
      <c r="L587" s="43"/>
      <c r="M587" s="173"/>
      <c r="N587" s="174" t="s">
        <v>161</v>
      </c>
      <c r="O587" s="24"/>
      <c r="P587" s="24"/>
      <c r="Q587" s="161">
        <v>0</v>
      </c>
      <c r="R587" s="161">
        <f>$Q$587*$H$587</f>
        <v>0</v>
      </c>
      <c r="S587" s="161">
        <v>0</v>
      </c>
      <c r="T587" s="162">
        <f>$S$587*$H$587</f>
        <v>0</v>
      </c>
      <c r="AR587" s="97" t="s">
        <v>270</v>
      </c>
      <c r="AT587" s="97" t="s">
        <v>380</v>
      </c>
      <c r="AU587" s="97" t="s">
        <v>139</v>
      </c>
      <c r="AY587" s="6" t="s">
        <v>264</v>
      </c>
      <c r="BE587" s="163">
        <f>IF($N$587="základní",$J$587,0)</f>
        <v>0</v>
      </c>
      <c r="BF587" s="163">
        <f>IF($N$587="snížená",$J$587,0)</f>
        <v>0</v>
      </c>
      <c r="BG587" s="163">
        <f>IF($N$587="zákl. přenesená",$J$587,0)</f>
        <v>0</v>
      </c>
      <c r="BH587" s="163">
        <f>IF($N$587="sníž. přenesená",$J$587,0)</f>
        <v>0</v>
      </c>
      <c r="BI587" s="163">
        <f>IF($N$587="nulová",$J$587,0)</f>
        <v>0</v>
      </c>
      <c r="BJ587" s="97" t="s">
        <v>139</v>
      </c>
      <c r="BK587" s="163">
        <f>ROUND($I$587*$H$587,2)</f>
        <v>0</v>
      </c>
      <c r="BL587" s="97" t="s">
        <v>270</v>
      </c>
      <c r="BM587" s="97" t="s">
        <v>912</v>
      </c>
    </row>
    <row r="588" spans="2:47" s="6" customFormat="1" ht="16.5" customHeight="1">
      <c r="B588" s="23"/>
      <c r="C588" s="24"/>
      <c r="D588" s="164" t="s">
        <v>272</v>
      </c>
      <c r="E588" s="24"/>
      <c r="F588" s="165" t="s">
        <v>807</v>
      </c>
      <c r="G588" s="24"/>
      <c r="H588" s="24"/>
      <c r="J588" s="24"/>
      <c r="K588" s="24"/>
      <c r="L588" s="43"/>
      <c r="M588" s="56"/>
      <c r="N588" s="24"/>
      <c r="O588" s="24"/>
      <c r="P588" s="24"/>
      <c r="Q588" s="24"/>
      <c r="R588" s="24"/>
      <c r="S588" s="24"/>
      <c r="T588" s="57"/>
      <c r="AT588" s="6" t="s">
        <v>272</v>
      </c>
      <c r="AU588" s="6" t="s">
        <v>139</v>
      </c>
    </row>
    <row r="589" spans="2:65" s="6" customFormat="1" ht="15.75" customHeight="1">
      <c r="B589" s="23"/>
      <c r="C589" s="166" t="s">
        <v>913</v>
      </c>
      <c r="D589" s="166" t="s">
        <v>380</v>
      </c>
      <c r="E589" s="167" t="s">
        <v>914</v>
      </c>
      <c r="F589" s="168" t="s">
        <v>696</v>
      </c>
      <c r="G589" s="169" t="s">
        <v>652</v>
      </c>
      <c r="H589" s="170">
        <v>1</v>
      </c>
      <c r="I589" s="171"/>
      <c r="J589" s="172">
        <f>ROUND($I$589*$H$589,2)</f>
        <v>0</v>
      </c>
      <c r="K589" s="168"/>
      <c r="L589" s="43"/>
      <c r="M589" s="173"/>
      <c r="N589" s="174" t="s">
        <v>161</v>
      </c>
      <c r="O589" s="24"/>
      <c r="P589" s="24"/>
      <c r="Q589" s="161">
        <v>0</v>
      </c>
      <c r="R589" s="161">
        <f>$Q$589*$H$589</f>
        <v>0</v>
      </c>
      <c r="S589" s="161">
        <v>0</v>
      </c>
      <c r="T589" s="162">
        <f>$S$589*$H$589</f>
        <v>0</v>
      </c>
      <c r="AR589" s="97" t="s">
        <v>270</v>
      </c>
      <c r="AT589" s="97" t="s">
        <v>380</v>
      </c>
      <c r="AU589" s="97" t="s">
        <v>139</v>
      </c>
      <c r="AY589" s="6" t="s">
        <v>264</v>
      </c>
      <c r="BE589" s="163">
        <f>IF($N$589="základní",$J$589,0)</f>
        <v>0</v>
      </c>
      <c r="BF589" s="163">
        <f>IF($N$589="snížená",$J$589,0)</f>
        <v>0</v>
      </c>
      <c r="BG589" s="163">
        <f>IF($N$589="zákl. přenesená",$J$589,0)</f>
        <v>0</v>
      </c>
      <c r="BH589" s="163">
        <f>IF($N$589="sníž. přenesená",$J$589,0)</f>
        <v>0</v>
      </c>
      <c r="BI589" s="163">
        <f>IF($N$589="nulová",$J$589,0)</f>
        <v>0</v>
      </c>
      <c r="BJ589" s="97" t="s">
        <v>139</v>
      </c>
      <c r="BK589" s="163">
        <f>ROUND($I$589*$H$589,2)</f>
        <v>0</v>
      </c>
      <c r="BL589" s="97" t="s">
        <v>270</v>
      </c>
      <c r="BM589" s="97" t="s">
        <v>913</v>
      </c>
    </row>
    <row r="590" spans="2:47" s="6" customFormat="1" ht="16.5" customHeight="1">
      <c r="B590" s="23"/>
      <c r="C590" s="24"/>
      <c r="D590" s="164" t="s">
        <v>272</v>
      </c>
      <c r="E590" s="24"/>
      <c r="F590" s="165" t="s">
        <v>696</v>
      </c>
      <c r="G590" s="24"/>
      <c r="H590" s="24"/>
      <c r="J590" s="24"/>
      <c r="K590" s="24"/>
      <c r="L590" s="43"/>
      <c r="M590" s="56"/>
      <c r="N590" s="24"/>
      <c r="O590" s="24"/>
      <c r="P590" s="24"/>
      <c r="Q590" s="24"/>
      <c r="R590" s="24"/>
      <c r="S590" s="24"/>
      <c r="T590" s="57"/>
      <c r="AT590" s="6" t="s">
        <v>272</v>
      </c>
      <c r="AU590" s="6" t="s">
        <v>139</v>
      </c>
    </row>
    <row r="591" spans="2:63" s="140" customFormat="1" ht="37.5" customHeight="1">
      <c r="B591" s="141"/>
      <c r="C591" s="142"/>
      <c r="D591" s="142" t="s">
        <v>189</v>
      </c>
      <c r="E591" s="143" t="s">
        <v>915</v>
      </c>
      <c r="F591" s="143" t="s">
        <v>916</v>
      </c>
      <c r="G591" s="142"/>
      <c r="H591" s="142"/>
      <c r="J591" s="144">
        <f>$BK$591</f>
        <v>0</v>
      </c>
      <c r="K591" s="142"/>
      <c r="L591" s="145"/>
      <c r="M591" s="146"/>
      <c r="N591" s="142"/>
      <c r="O591" s="142"/>
      <c r="P591" s="147">
        <f>SUM($P$592:$P$625)</f>
        <v>0</v>
      </c>
      <c r="Q591" s="142"/>
      <c r="R591" s="147">
        <f>SUM($R$592:$R$625)</f>
        <v>0</v>
      </c>
      <c r="S591" s="142"/>
      <c r="T591" s="148">
        <f>SUM($T$592:$T$625)</f>
        <v>0</v>
      </c>
      <c r="AR591" s="149" t="s">
        <v>263</v>
      </c>
      <c r="AT591" s="149" t="s">
        <v>189</v>
      </c>
      <c r="AU591" s="149" t="s">
        <v>190</v>
      </c>
      <c r="AY591" s="149" t="s">
        <v>264</v>
      </c>
      <c r="BK591" s="150">
        <f>SUM($BK$592:$BK$625)</f>
        <v>0</v>
      </c>
    </row>
    <row r="592" spans="2:65" s="6" customFormat="1" ht="15.75" customHeight="1">
      <c r="B592" s="23"/>
      <c r="C592" s="151" t="s">
        <v>917</v>
      </c>
      <c r="D592" s="151" t="s">
        <v>265</v>
      </c>
      <c r="E592" s="152" t="s">
        <v>757</v>
      </c>
      <c r="F592" s="153" t="s">
        <v>758</v>
      </c>
      <c r="G592" s="154" t="s">
        <v>268</v>
      </c>
      <c r="H592" s="155">
        <v>14</v>
      </c>
      <c r="I592" s="156"/>
      <c r="J592" s="157">
        <f>ROUND($I$592*$H$592,2)</f>
        <v>0</v>
      </c>
      <c r="K592" s="153"/>
      <c r="L592" s="158"/>
      <c r="M592" s="159"/>
      <c r="N592" s="160" t="s">
        <v>161</v>
      </c>
      <c r="O592" s="24"/>
      <c r="P592" s="24"/>
      <c r="Q592" s="161">
        <v>0</v>
      </c>
      <c r="R592" s="161">
        <f>$Q$592*$H$592</f>
        <v>0</v>
      </c>
      <c r="S592" s="161">
        <v>0</v>
      </c>
      <c r="T592" s="162">
        <f>$S$592*$H$592</f>
        <v>0</v>
      </c>
      <c r="AR592" s="97" t="s">
        <v>269</v>
      </c>
      <c r="AT592" s="97" t="s">
        <v>265</v>
      </c>
      <c r="AU592" s="97" t="s">
        <v>139</v>
      </c>
      <c r="AY592" s="6" t="s">
        <v>264</v>
      </c>
      <c r="BE592" s="163">
        <f>IF($N$592="základní",$J$592,0)</f>
        <v>0</v>
      </c>
      <c r="BF592" s="163">
        <f>IF($N$592="snížená",$J$592,0)</f>
        <v>0</v>
      </c>
      <c r="BG592" s="163">
        <f>IF($N$592="zákl. přenesená",$J$592,0)</f>
        <v>0</v>
      </c>
      <c r="BH592" s="163">
        <f>IF($N$592="sníž. přenesená",$J$592,0)</f>
        <v>0</v>
      </c>
      <c r="BI592" s="163">
        <f>IF($N$592="nulová",$J$592,0)</f>
        <v>0</v>
      </c>
      <c r="BJ592" s="97" t="s">
        <v>139</v>
      </c>
      <c r="BK592" s="163">
        <f>ROUND($I$592*$H$592,2)</f>
        <v>0</v>
      </c>
      <c r="BL592" s="97" t="s">
        <v>270</v>
      </c>
      <c r="BM592" s="97" t="s">
        <v>918</v>
      </c>
    </row>
    <row r="593" spans="2:47" s="6" customFormat="1" ht="16.5" customHeight="1">
      <c r="B593" s="23"/>
      <c r="C593" s="24"/>
      <c r="D593" s="164" t="s">
        <v>272</v>
      </c>
      <c r="E593" s="24"/>
      <c r="F593" s="165" t="s">
        <v>758</v>
      </c>
      <c r="G593" s="24"/>
      <c r="H593" s="24"/>
      <c r="J593" s="24"/>
      <c r="K593" s="24"/>
      <c r="L593" s="43"/>
      <c r="M593" s="56"/>
      <c r="N593" s="24"/>
      <c r="O593" s="24"/>
      <c r="P593" s="24"/>
      <c r="Q593" s="24"/>
      <c r="R593" s="24"/>
      <c r="S593" s="24"/>
      <c r="T593" s="57"/>
      <c r="AT593" s="6" t="s">
        <v>272</v>
      </c>
      <c r="AU593" s="6" t="s">
        <v>139</v>
      </c>
    </row>
    <row r="594" spans="2:65" s="6" customFormat="1" ht="15.75" customHeight="1">
      <c r="B594" s="23"/>
      <c r="C594" s="151" t="s">
        <v>919</v>
      </c>
      <c r="D594" s="151" t="s">
        <v>265</v>
      </c>
      <c r="E594" s="152" t="s">
        <v>761</v>
      </c>
      <c r="F594" s="153" t="s">
        <v>762</v>
      </c>
      <c r="G594" s="154" t="s">
        <v>268</v>
      </c>
      <c r="H594" s="155">
        <v>14</v>
      </c>
      <c r="I594" s="156"/>
      <c r="J594" s="157">
        <f>ROUND($I$594*$H$594,2)</f>
        <v>0</v>
      </c>
      <c r="K594" s="153"/>
      <c r="L594" s="158"/>
      <c r="M594" s="159"/>
      <c r="N594" s="160" t="s">
        <v>161</v>
      </c>
      <c r="O594" s="24"/>
      <c r="P594" s="24"/>
      <c r="Q594" s="161">
        <v>0</v>
      </c>
      <c r="R594" s="161">
        <f>$Q$594*$H$594</f>
        <v>0</v>
      </c>
      <c r="S594" s="161">
        <v>0</v>
      </c>
      <c r="T594" s="162">
        <f>$S$594*$H$594</f>
        <v>0</v>
      </c>
      <c r="AR594" s="97" t="s">
        <v>269</v>
      </c>
      <c r="AT594" s="97" t="s">
        <v>265</v>
      </c>
      <c r="AU594" s="97" t="s">
        <v>139</v>
      </c>
      <c r="AY594" s="6" t="s">
        <v>264</v>
      </c>
      <c r="BE594" s="163">
        <f>IF($N$594="základní",$J$594,0)</f>
        <v>0</v>
      </c>
      <c r="BF594" s="163">
        <f>IF($N$594="snížená",$J$594,0)</f>
        <v>0</v>
      </c>
      <c r="BG594" s="163">
        <f>IF($N$594="zákl. přenesená",$J$594,0)</f>
        <v>0</v>
      </c>
      <c r="BH594" s="163">
        <f>IF($N$594="sníž. přenesená",$J$594,0)</f>
        <v>0</v>
      </c>
      <c r="BI594" s="163">
        <f>IF($N$594="nulová",$J$594,0)</f>
        <v>0</v>
      </c>
      <c r="BJ594" s="97" t="s">
        <v>139</v>
      </c>
      <c r="BK594" s="163">
        <f>ROUND($I$594*$H$594,2)</f>
        <v>0</v>
      </c>
      <c r="BL594" s="97" t="s">
        <v>270</v>
      </c>
      <c r="BM594" s="97" t="s">
        <v>920</v>
      </c>
    </row>
    <row r="595" spans="2:47" s="6" customFormat="1" ht="16.5" customHeight="1">
      <c r="B595" s="23"/>
      <c r="C595" s="24"/>
      <c r="D595" s="164" t="s">
        <v>272</v>
      </c>
      <c r="E595" s="24"/>
      <c r="F595" s="165" t="s">
        <v>762</v>
      </c>
      <c r="G595" s="24"/>
      <c r="H595" s="24"/>
      <c r="J595" s="24"/>
      <c r="K595" s="24"/>
      <c r="L595" s="43"/>
      <c r="M595" s="56"/>
      <c r="N595" s="24"/>
      <c r="O595" s="24"/>
      <c r="P595" s="24"/>
      <c r="Q595" s="24"/>
      <c r="R595" s="24"/>
      <c r="S595" s="24"/>
      <c r="T595" s="57"/>
      <c r="AT595" s="6" t="s">
        <v>272</v>
      </c>
      <c r="AU595" s="6" t="s">
        <v>139</v>
      </c>
    </row>
    <row r="596" spans="2:65" s="6" customFormat="1" ht="15.75" customHeight="1">
      <c r="B596" s="23"/>
      <c r="C596" s="151" t="s">
        <v>921</v>
      </c>
      <c r="D596" s="151" t="s">
        <v>265</v>
      </c>
      <c r="E596" s="152" t="s">
        <v>765</v>
      </c>
      <c r="F596" s="153" t="s">
        <v>766</v>
      </c>
      <c r="G596" s="154" t="s">
        <v>373</v>
      </c>
      <c r="H596" s="155">
        <v>1050</v>
      </c>
      <c r="I596" s="156"/>
      <c r="J596" s="157">
        <f>ROUND($I$596*$H$596,2)</f>
        <v>0</v>
      </c>
      <c r="K596" s="153"/>
      <c r="L596" s="158"/>
      <c r="M596" s="159"/>
      <c r="N596" s="160" t="s">
        <v>161</v>
      </c>
      <c r="O596" s="24"/>
      <c r="P596" s="24"/>
      <c r="Q596" s="161">
        <v>0</v>
      </c>
      <c r="R596" s="161">
        <f>$Q$596*$H$596</f>
        <v>0</v>
      </c>
      <c r="S596" s="161">
        <v>0</v>
      </c>
      <c r="T596" s="162">
        <f>$S$596*$H$596</f>
        <v>0</v>
      </c>
      <c r="AR596" s="97" t="s">
        <v>269</v>
      </c>
      <c r="AT596" s="97" t="s">
        <v>265</v>
      </c>
      <c r="AU596" s="97" t="s">
        <v>139</v>
      </c>
      <c r="AY596" s="6" t="s">
        <v>264</v>
      </c>
      <c r="BE596" s="163">
        <f>IF($N$596="základní",$J$596,0)</f>
        <v>0</v>
      </c>
      <c r="BF596" s="163">
        <f>IF($N$596="snížená",$J$596,0)</f>
        <v>0</v>
      </c>
      <c r="BG596" s="163">
        <f>IF($N$596="zákl. přenesená",$J$596,0)</f>
        <v>0</v>
      </c>
      <c r="BH596" s="163">
        <f>IF($N$596="sníž. přenesená",$J$596,0)</f>
        <v>0</v>
      </c>
      <c r="BI596" s="163">
        <f>IF($N$596="nulová",$J$596,0)</f>
        <v>0</v>
      </c>
      <c r="BJ596" s="97" t="s">
        <v>139</v>
      </c>
      <c r="BK596" s="163">
        <f>ROUND($I$596*$H$596,2)</f>
        <v>0</v>
      </c>
      <c r="BL596" s="97" t="s">
        <v>270</v>
      </c>
      <c r="BM596" s="97" t="s">
        <v>922</v>
      </c>
    </row>
    <row r="597" spans="2:47" s="6" customFormat="1" ht="16.5" customHeight="1">
      <c r="B597" s="23"/>
      <c r="C597" s="24"/>
      <c r="D597" s="164" t="s">
        <v>272</v>
      </c>
      <c r="E597" s="24"/>
      <c r="F597" s="165" t="s">
        <v>766</v>
      </c>
      <c r="G597" s="24"/>
      <c r="H597" s="24"/>
      <c r="J597" s="24"/>
      <c r="K597" s="24"/>
      <c r="L597" s="43"/>
      <c r="M597" s="56"/>
      <c r="N597" s="24"/>
      <c r="O597" s="24"/>
      <c r="P597" s="24"/>
      <c r="Q597" s="24"/>
      <c r="R597" s="24"/>
      <c r="S597" s="24"/>
      <c r="T597" s="57"/>
      <c r="AT597" s="6" t="s">
        <v>272</v>
      </c>
      <c r="AU597" s="6" t="s">
        <v>139</v>
      </c>
    </row>
    <row r="598" spans="2:65" s="6" customFormat="1" ht="15.75" customHeight="1">
      <c r="B598" s="23"/>
      <c r="C598" s="151" t="s">
        <v>923</v>
      </c>
      <c r="D598" s="151" t="s">
        <v>265</v>
      </c>
      <c r="E598" s="152" t="s">
        <v>769</v>
      </c>
      <c r="F598" s="153" t="s">
        <v>770</v>
      </c>
      <c r="G598" s="154" t="s">
        <v>373</v>
      </c>
      <c r="H598" s="155">
        <v>35</v>
      </c>
      <c r="I598" s="156"/>
      <c r="J598" s="157">
        <f>ROUND($I$598*$H$598,2)</f>
        <v>0</v>
      </c>
      <c r="K598" s="153"/>
      <c r="L598" s="158"/>
      <c r="M598" s="159"/>
      <c r="N598" s="160" t="s">
        <v>161</v>
      </c>
      <c r="O598" s="24"/>
      <c r="P598" s="24"/>
      <c r="Q598" s="161">
        <v>0</v>
      </c>
      <c r="R598" s="161">
        <f>$Q$598*$H$598</f>
        <v>0</v>
      </c>
      <c r="S598" s="161">
        <v>0</v>
      </c>
      <c r="T598" s="162">
        <f>$S$598*$H$598</f>
        <v>0</v>
      </c>
      <c r="AR598" s="97" t="s">
        <v>269</v>
      </c>
      <c r="AT598" s="97" t="s">
        <v>265</v>
      </c>
      <c r="AU598" s="97" t="s">
        <v>139</v>
      </c>
      <c r="AY598" s="6" t="s">
        <v>264</v>
      </c>
      <c r="BE598" s="163">
        <f>IF($N$598="základní",$J$598,0)</f>
        <v>0</v>
      </c>
      <c r="BF598" s="163">
        <f>IF($N$598="snížená",$J$598,0)</f>
        <v>0</v>
      </c>
      <c r="BG598" s="163">
        <f>IF($N$598="zákl. přenesená",$J$598,0)</f>
        <v>0</v>
      </c>
      <c r="BH598" s="163">
        <f>IF($N$598="sníž. přenesená",$J$598,0)</f>
        <v>0</v>
      </c>
      <c r="BI598" s="163">
        <f>IF($N$598="nulová",$J$598,0)</f>
        <v>0</v>
      </c>
      <c r="BJ598" s="97" t="s">
        <v>139</v>
      </c>
      <c r="BK598" s="163">
        <f>ROUND($I$598*$H$598,2)</f>
        <v>0</v>
      </c>
      <c r="BL598" s="97" t="s">
        <v>270</v>
      </c>
      <c r="BM598" s="97" t="s">
        <v>924</v>
      </c>
    </row>
    <row r="599" spans="2:47" s="6" customFormat="1" ht="16.5" customHeight="1">
      <c r="B599" s="23"/>
      <c r="C599" s="24"/>
      <c r="D599" s="164" t="s">
        <v>272</v>
      </c>
      <c r="E599" s="24"/>
      <c r="F599" s="165" t="s">
        <v>770</v>
      </c>
      <c r="G599" s="24"/>
      <c r="H599" s="24"/>
      <c r="J599" s="24"/>
      <c r="K599" s="24"/>
      <c r="L599" s="43"/>
      <c r="M599" s="56"/>
      <c r="N599" s="24"/>
      <c r="O599" s="24"/>
      <c r="P599" s="24"/>
      <c r="Q599" s="24"/>
      <c r="R599" s="24"/>
      <c r="S599" s="24"/>
      <c r="T599" s="57"/>
      <c r="AT599" s="6" t="s">
        <v>272</v>
      </c>
      <c r="AU599" s="6" t="s">
        <v>139</v>
      </c>
    </row>
    <row r="600" spans="2:65" s="6" customFormat="1" ht="15.75" customHeight="1">
      <c r="B600" s="23"/>
      <c r="C600" s="151" t="s">
        <v>925</v>
      </c>
      <c r="D600" s="151" t="s">
        <v>265</v>
      </c>
      <c r="E600" s="152" t="s">
        <v>773</v>
      </c>
      <c r="F600" s="153" t="s">
        <v>774</v>
      </c>
      <c r="G600" s="154" t="s">
        <v>373</v>
      </c>
      <c r="H600" s="155">
        <v>10</v>
      </c>
      <c r="I600" s="156"/>
      <c r="J600" s="157">
        <f>ROUND($I$600*$H$600,2)</f>
        <v>0</v>
      </c>
      <c r="K600" s="153"/>
      <c r="L600" s="158"/>
      <c r="M600" s="159"/>
      <c r="N600" s="160" t="s">
        <v>161</v>
      </c>
      <c r="O600" s="24"/>
      <c r="P600" s="24"/>
      <c r="Q600" s="161">
        <v>0</v>
      </c>
      <c r="R600" s="161">
        <f>$Q$600*$H$600</f>
        <v>0</v>
      </c>
      <c r="S600" s="161">
        <v>0</v>
      </c>
      <c r="T600" s="162">
        <f>$S$600*$H$600</f>
        <v>0</v>
      </c>
      <c r="AR600" s="97" t="s">
        <v>269</v>
      </c>
      <c r="AT600" s="97" t="s">
        <v>265</v>
      </c>
      <c r="AU600" s="97" t="s">
        <v>139</v>
      </c>
      <c r="AY600" s="6" t="s">
        <v>264</v>
      </c>
      <c r="BE600" s="163">
        <f>IF($N$600="základní",$J$600,0)</f>
        <v>0</v>
      </c>
      <c r="BF600" s="163">
        <f>IF($N$600="snížená",$J$600,0)</f>
        <v>0</v>
      </c>
      <c r="BG600" s="163">
        <f>IF($N$600="zákl. přenesená",$J$600,0)</f>
        <v>0</v>
      </c>
      <c r="BH600" s="163">
        <f>IF($N$600="sníž. přenesená",$J$600,0)</f>
        <v>0</v>
      </c>
      <c r="BI600" s="163">
        <f>IF($N$600="nulová",$J$600,0)</f>
        <v>0</v>
      </c>
      <c r="BJ600" s="97" t="s">
        <v>139</v>
      </c>
      <c r="BK600" s="163">
        <f>ROUND($I$600*$H$600,2)</f>
        <v>0</v>
      </c>
      <c r="BL600" s="97" t="s">
        <v>270</v>
      </c>
      <c r="BM600" s="97" t="s">
        <v>926</v>
      </c>
    </row>
    <row r="601" spans="2:47" s="6" customFormat="1" ht="16.5" customHeight="1">
      <c r="B601" s="23"/>
      <c r="C601" s="24"/>
      <c r="D601" s="164" t="s">
        <v>272</v>
      </c>
      <c r="E601" s="24"/>
      <c r="F601" s="165" t="s">
        <v>774</v>
      </c>
      <c r="G601" s="24"/>
      <c r="H601" s="24"/>
      <c r="J601" s="24"/>
      <c r="K601" s="24"/>
      <c r="L601" s="43"/>
      <c r="M601" s="56"/>
      <c r="N601" s="24"/>
      <c r="O601" s="24"/>
      <c r="P601" s="24"/>
      <c r="Q601" s="24"/>
      <c r="R601" s="24"/>
      <c r="S601" s="24"/>
      <c r="T601" s="57"/>
      <c r="AT601" s="6" t="s">
        <v>272</v>
      </c>
      <c r="AU601" s="6" t="s">
        <v>139</v>
      </c>
    </row>
    <row r="602" spans="2:65" s="6" customFormat="1" ht="15.75" customHeight="1">
      <c r="B602" s="23"/>
      <c r="C602" s="151" t="s">
        <v>927</v>
      </c>
      <c r="D602" s="151" t="s">
        <v>265</v>
      </c>
      <c r="E602" s="152" t="s">
        <v>777</v>
      </c>
      <c r="F602" s="153" t="s">
        <v>778</v>
      </c>
      <c r="G602" s="154" t="s">
        <v>373</v>
      </c>
      <c r="H602" s="155">
        <v>30</v>
      </c>
      <c r="I602" s="156"/>
      <c r="J602" s="157">
        <f>ROUND($I$602*$H$602,2)</f>
        <v>0</v>
      </c>
      <c r="K602" s="153"/>
      <c r="L602" s="158"/>
      <c r="M602" s="159"/>
      <c r="N602" s="160" t="s">
        <v>161</v>
      </c>
      <c r="O602" s="24"/>
      <c r="P602" s="24"/>
      <c r="Q602" s="161">
        <v>0</v>
      </c>
      <c r="R602" s="161">
        <f>$Q$602*$H$602</f>
        <v>0</v>
      </c>
      <c r="S602" s="161">
        <v>0</v>
      </c>
      <c r="T602" s="162">
        <f>$S$602*$H$602</f>
        <v>0</v>
      </c>
      <c r="AR602" s="97" t="s">
        <v>269</v>
      </c>
      <c r="AT602" s="97" t="s">
        <v>265</v>
      </c>
      <c r="AU602" s="97" t="s">
        <v>139</v>
      </c>
      <c r="AY602" s="6" t="s">
        <v>264</v>
      </c>
      <c r="BE602" s="163">
        <f>IF($N$602="základní",$J$602,0)</f>
        <v>0</v>
      </c>
      <c r="BF602" s="163">
        <f>IF($N$602="snížená",$J$602,0)</f>
        <v>0</v>
      </c>
      <c r="BG602" s="163">
        <f>IF($N$602="zákl. přenesená",$J$602,0)</f>
        <v>0</v>
      </c>
      <c r="BH602" s="163">
        <f>IF($N$602="sníž. přenesená",$J$602,0)</f>
        <v>0</v>
      </c>
      <c r="BI602" s="163">
        <f>IF($N$602="nulová",$J$602,0)</f>
        <v>0</v>
      </c>
      <c r="BJ602" s="97" t="s">
        <v>139</v>
      </c>
      <c r="BK602" s="163">
        <f>ROUND($I$602*$H$602,2)</f>
        <v>0</v>
      </c>
      <c r="BL602" s="97" t="s">
        <v>270</v>
      </c>
      <c r="BM602" s="97" t="s">
        <v>928</v>
      </c>
    </row>
    <row r="603" spans="2:47" s="6" customFormat="1" ht="16.5" customHeight="1">
      <c r="B603" s="23"/>
      <c r="C603" s="24"/>
      <c r="D603" s="164" t="s">
        <v>272</v>
      </c>
      <c r="E603" s="24"/>
      <c r="F603" s="165" t="s">
        <v>778</v>
      </c>
      <c r="G603" s="24"/>
      <c r="H603" s="24"/>
      <c r="J603" s="24"/>
      <c r="K603" s="24"/>
      <c r="L603" s="43"/>
      <c r="M603" s="56"/>
      <c r="N603" s="24"/>
      <c r="O603" s="24"/>
      <c r="P603" s="24"/>
      <c r="Q603" s="24"/>
      <c r="R603" s="24"/>
      <c r="S603" s="24"/>
      <c r="T603" s="57"/>
      <c r="AT603" s="6" t="s">
        <v>272</v>
      </c>
      <c r="AU603" s="6" t="s">
        <v>139</v>
      </c>
    </row>
    <row r="604" spans="2:65" s="6" customFormat="1" ht="15.75" customHeight="1">
      <c r="B604" s="23"/>
      <c r="C604" s="151" t="s">
        <v>929</v>
      </c>
      <c r="D604" s="151" t="s">
        <v>265</v>
      </c>
      <c r="E604" s="152" t="s">
        <v>676</v>
      </c>
      <c r="F604" s="153" t="s">
        <v>677</v>
      </c>
      <c r="G604" s="154" t="s">
        <v>373</v>
      </c>
      <c r="H604" s="155">
        <v>60</v>
      </c>
      <c r="I604" s="156"/>
      <c r="J604" s="157">
        <f>ROUND($I$604*$H$604,2)</f>
        <v>0</v>
      </c>
      <c r="K604" s="153"/>
      <c r="L604" s="158"/>
      <c r="M604" s="159"/>
      <c r="N604" s="160" t="s">
        <v>161</v>
      </c>
      <c r="O604" s="24"/>
      <c r="P604" s="24"/>
      <c r="Q604" s="161">
        <v>0</v>
      </c>
      <c r="R604" s="161">
        <f>$Q$604*$H$604</f>
        <v>0</v>
      </c>
      <c r="S604" s="161">
        <v>0</v>
      </c>
      <c r="T604" s="162">
        <f>$S$604*$H$604</f>
        <v>0</v>
      </c>
      <c r="AR604" s="97" t="s">
        <v>269</v>
      </c>
      <c r="AT604" s="97" t="s">
        <v>265</v>
      </c>
      <c r="AU604" s="97" t="s">
        <v>139</v>
      </c>
      <c r="AY604" s="6" t="s">
        <v>264</v>
      </c>
      <c r="BE604" s="163">
        <f>IF($N$604="základní",$J$604,0)</f>
        <v>0</v>
      </c>
      <c r="BF604" s="163">
        <f>IF($N$604="snížená",$J$604,0)</f>
        <v>0</v>
      </c>
      <c r="BG604" s="163">
        <f>IF($N$604="zákl. přenesená",$J$604,0)</f>
        <v>0</v>
      </c>
      <c r="BH604" s="163">
        <f>IF($N$604="sníž. přenesená",$J$604,0)</f>
        <v>0</v>
      </c>
      <c r="BI604" s="163">
        <f>IF($N$604="nulová",$J$604,0)</f>
        <v>0</v>
      </c>
      <c r="BJ604" s="97" t="s">
        <v>139</v>
      </c>
      <c r="BK604" s="163">
        <f>ROUND($I$604*$H$604,2)</f>
        <v>0</v>
      </c>
      <c r="BL604" s="97" t="s">
        <v>270</v>
      </c>
      <c r="BM604" s="97" t="s">
        <v>930</v>
      </c>
    </row>
    <row r="605" spans="2:47" s="6" customFormat="1" ht="16.5" customHeight="1">
      <c r="B605" s="23"/>
      <c r="C605" s="24"/>
      <c r="D605" s="164" t="s">
        <v>272</v>
      </c>
      <c r="E605" s="24"/>
      <c r="F605" s="165" t="s">
        <v>677</v>
      </c>
      <c r="G605" s="24"/>
      <c r="H605" s="24"/>
      <c r="J605" s="24"/>
      <c r="K605" s="24"/>
      <c r="L605" s="43"/>
      <c r="M605" s="56"/>
      <c r="N605" s="24"/>
      <c r="O605" s="24"/>
      <c r="P605" s="24"/>
      <c r="Q605" s="24"/>
      <c r="R605" s="24"/>
      <c r="S605" s="24"/>
      <c r="T605" s="57"/>
      <c r="AT605" s="6" t="s">
        <v>272</v>
      </c>
      <c r="AU605" s="6" t="s">
        <v>139</v>
      </c>
    </row>
    <row r="606" spans="2:65" s="6" customFormat="1" ht="15.75" customHeight="1">
      <c r="B606" s="23"/>
      <c r="C606" s="151" t="s">
        <v>931</v>
      </c>
      <c r="D606" s="151" t="s">
        <v>265</v>
      </c>
      <c r="E606" s="152" t="s">
        <v>783</v>
      </c>
      <c r="F606" s="153" t="s">
        <v>784</v>
      </c>
      <c r="G606" s="154" t="s">
        <v>373</v>
      </c>
      <c r="H606" s="155">
        <v>120</v>
      </c>
      <c r="I606" s="156"/>
      <c r="J606" s="157">
        <f>ROUND($I$606*$H$606,2)</f>
        <v>0</v>
      </c>
      <c r="K606" s="153"/>
      <c r="L606" s="158"/>
      <c r="M606" s="159"/>
      <c r="N606" s="160" t="s">
        <v>161</v>
      </c>
      <c r="O606" s="24"/>
      <c r="P606" s="24"/>
      <c r="Q606" s="161">
        <v>0</v>
      </c>
      <c r="R606" s="161">
        <f>$Q$606*$H$606</f>
        <v>0</v>
      </c>
      <c r="S606" s="161">
        <v>0</v>
      </c>
      <c r="T606" s="162">
        <f>$S$606*$H$606</f>
        <v>0</v>
      </c>
      <c r="AR606" s="97" t="s">
        <v>269</v>
      </c>
      <c r="AT606" s="97" t="s">
        <v>265</v>
      </c>
      <c r="AU606" s="97" t="s">
        <v>139</v>
      </c>
      <c r="AY606" s="6" t="s">
        <v>264</v>
      </c>
      <c r="BE606" s="163">
        <f>IF($N$606="základní",$J$606,0)</f>
        <v>0</v>
      </c>
      <c r="BF606" s="163">
        <f>IF($N$606="snížená",$J$606,0)</f>
        <v>0</v>
      </c>
      <c r="BG606" s="163">
        <f>IF($N$606="zákl. přenesená",$J$606,0)</f>
        <v>0</v>
      </c>
      <c r="BH606" s="163">
        <f>IF($N$606="sníž. přenesená",$J$606,0)</f>
        <v>0</v>
      </c>
      <c r="BI606" s="163">
        <f>IF($N$606="nulová",$J$606,0)</f>
        <v>0</v>
      </c>
      <c r="BJ606" s="97" t="s">
        <v>139</v>
      </c>
      <c r="BK606" s="163">
        <f>ROUND($I$606*$H$606,2)</f>
        <v>0</v>
      </c>
      <c r="BL606" s="97" t="s">
        <v>270</v>
      </c>
      <c r="BM606" s="97" t="s">
        <v>932</v>
      </c>
    </row>
    <row r="607" spans="2:47" s="6" customFormat="1" ht="16.5" customHeight="1">
      <c r="B607" s="23"/>
      <c r="C607" s="24"/>
      <c r="D607" s="164" t="s">
        <v>272</v>
      </c>
      <c r="E607" s="24"/>
      <c r="F607" s="165" t="s">
        <v>784</v>
      </c>
      <c r="G607" s="24"/>
      <c r="H607" s="24"/>
      <c r="J607" s="24"/>
      <c r="K607" s="24"/>
      <c r="L607" s="43"/>
      <c r="M607" s="56"/>
      <c r="N607" s="24"/>
      <c r="O607" s="24"/>
      <c r="P607" s="24"/>
      <c r="Q607" s="24"/>
      <c r="R607" s="24"/>
      <c r="S607" s="24"/>
      <c r="T607" s="57"/>
      <c r="AT607" s="6" t="s">
        <v>272</v>
      </c>
      <c r="AU607" s="6" t="s">
        <v>139</v>
      </c>
    </row>
    <row r="608" spans="2:65" s="6" customFormat="1" ht="15.75" customHeight="1">
      <c r="B608" s="23"/>
      <c r="C608" s="151" t="s">
        <v>933</v>
      </c>
      <c r="D608" s="151" t="s">
        <v>265</v>
      </c>
      <c r="E608" s="152" t="s">
        <v>684</v>
      </c>
      <c r="F608" s="153" t="s">
        <v>685</v>
      </c>
      <c r="G608" s="154" t="s">
        <v>268</v>
      </c>
      <c r="H608" s="155">
        <v>8</v>
      </c>
      <c r="I608" s="156"/>
      <c r="J608" s="157">
        <f>ROUND($I$608*$H$608,2)</f>
        <v>0</v>
      </c>
      <c r="K608" s="153"/>
      <c r="L608" s="158"/>
      <c r="M608" s="159"/>
      <c r="N608" s="160" t="s">
        <v>161</v>
      </c>
      <c r="O608" s="24"/>
      <c r="P608" s="24"/>
      <c r="Q608" s="161">
        <v>0</v>
      </c>
      <c r="R608" s="161">
        <f>$Q$608*$H$608</f>
        <v>0</v>
      </c>
      <c r="S608" s="161">
        <v>0</v>
      </c>
      <c r="T608" s="162">
        <f>$S$608*$H$608</f>
        <v>0</v>
      </c>
      <c r="AR608" s="97" t="s">
        <v>269</v>
      </c>
      <c r="AT608" s="97" t="s">
        <v>265</v>
      </c>
      <c r="AU608" s="97" t="s">
        <v>139</v>
      </c>
      <c r="AY608" s="6" t="s">
        <v>264</v>
      </c>
      <c r="BE608" s="163">
        <f>IF($N$608="základní",$J$608,0)</f>
        <v>0</v>
      </c>
      <c r="BF608" s="163">
        <f>IF($N$608="snížená",$J$608,0)</f>
        <v>0</v>
      </c>
      <c r="BG608" s="163">
        <f>IF($N$608="zákl. přenesená",$J$608,0)</f>
        <v>0</v>
      </c>
      <c r="BH608" s="163">
        <f>IF($N$608="sníž. přenesená",$J$608,0)</f>
        <v>0</v>
      </c>
      <c r="BI608" s="163">
        <f>IF($N$608="nulová",$J$608,0)</f>
        <v>0</v>
      </c>
      <c r="BJ608" s="97" t="s">
        <v>139</v>
      </c>
      <c r="BK608" s="163">
        <f>ROUND($I$608*$H$608,2)</f>
        <v>0</v>
      </c>
      <c r="BL608" s="97" t="s">
        <v>270</v>
      </c>
      <c r="BM608" s="97" t="s">
        <v>934</v>
      </c>
    </row>
    <row r="609" spans="2:47" s="6" customFormat="1" ht="16.5" customHeight="1">
      <c r="B609" s="23"/>
      <c r="C609" s="24"/>
      <c r="D609" s="164" t="s">
        <v>272</v>
      </c>
      <c r="E609" s="24"/>
      <c r="F609" s="165" t="s">
        <v>685</v>
      </c>
      <c r="G609" s="24"/>
      <c r="H609" s="24"/>
      <c r="J609" s="24"/>
      <c r="K609" s="24"/>
      <c r="L609" s="43"/>
      <c r="M609" s="56"/>
      <c r="N609" s="24"/>
      <c r="O609" s="24"/>
      <c r="P609" s="24"/>
      <c r="Q609" s="24"/>
      <c r="R609" s="24"/>
      <c r="S609" s="24"/>
      <c r="T609" s="57"/>
      <c r="AT609" s="6" t="s">
        <v>272</v>
      </c>
      <c r="AU609" s="6" t="s">
        <v>139</v>
      </c>
    </row>
    <row r="610" spans="2:65" s="6" customFormat="1" ht="15.75" customHeight="1">
      <c r="B610" s="23"/>
      <c r="C610" s="151" t="s">
        <v>935</v>
      </c>
      <c r="D610" s="151" t="s">
        <v>265</v>
      </c>
      <c r="E610" s="152" t="s">
        <v>789</v>
      </c>
      <c r="F610" s="153" t="s">
        <v>790</v>
      </c>
      <c r="G610" s="154" t="s">
        <v>268</v>
      </c>
      <c r="H610" s="155">
        <v>4</v>
      </c>
      <c r="I610" s="156"/>
      <c r="J610" s="157">
        <f>ROUND($I$610*$H$610,2)</f>
        <v>0</v>
      </c>
      <c r="K610" s="153"/>
      <c r="L610" s="158"/>
      <c r="M610" s="159"/>
      <c r="N610" s="160" t="s">
        <v>161</v>
      </c>
      <c r="O610" s="24"/>
      <c r="P610" s="24"/>
      <c r="Q610" s="161">
        <v>0</v>
      </c>
      <c r="R610" s="161">
        <f>$Q$610*$H$610</f>
        <v>0</v>
      </c>
      <c r="S610" s="161">
        <v>0</v>
      </c>
      <c r="T610" s="162">
        <f>$S$610*$H$610</f>
        <v>0</v>
      </c>
      <c r="AR610" s="97" t="s">
        <v>269</v>
      </c>
      <c r="AT610" s="97" t="s">
        <v>265</v>
      </c>
      <c r="AU610" s="97" t="s">
        <v>139</v>
      </c>
      <c r="AY610" s="6" t="s">
        <v>264</v>
      </c>
      <c r="BE610" s="163">
        <f>IF($N$610="základní",$J$610,0)</f>
        <v>0</v>
      </c>
      <c r="BF610" s="163">
        <f>IF($N$610="snížená",$J$610,0)</f>
        <v>0</v>
      </c>
      <c r="BG610" s="163">
        <f>IF($N$610="zákl. přenesená",$J$610,0)</f>
        <v>0</v>
      </c>
      <c r="BH610" s="163">
        <f>IF($N$610="sníž. přenesená",$J$610,0)</f>
        <v>0</v>
      </c>
      <c r="BI610" s="163">
        <f>IF($N$610="nulová",$J$610,0)</f>
        <v>0</v>
      </c>
      <c r="BJ610" s="97" t="s">
        <v>139</v>
      </c>
      <c r="BK610" s="163">
        <f>ROUND($I$610*$H$610,2)</f>
        <v>0</v>
      </c>
      <c r="BL610" s="97" t="s">
        <v>270</v>
      </c>
      <c r="BM610" s="97" t="s">
        <v>936</v>
      </c>
    </row>
    <row r="611" spans="2:47" s="6" customFormat="1" ht="16.5" customHeight="1">
      <c r="B611" s="23"/>
      <c r="C611" s="24"/>
      <c r="D611" s="164" t="s">
        <v>272</v>
      </c>
      <c r="E611" s="24"/>
      <c r="F611" s="165" t="s">
        <v>790</v>
      </c>
      <c r="G611" s="24"/>
      <c r="H611" s="24"/>
      <c r="J611" s="24"/>
      <c r="K611" s="24"/>
      <c r="L611" s="43"/>
      <c r="M611" s="56"/>
      <c r="N611" s="24"/>
      <c r="O611" s="24"/>
      <c r="P611" s="24"/>
      <c r="Q611" s="24"/>
      <c r="R611" s="24"/>
      <c r="S611" s="24"/>
      <c r="T611" s="57"/>
      <c r="AT611" s="6" t="s">
        <v>272</v>
      </c>
      <c r="AU611" s="6" t="s">
        <v>139</v>
      </c>
    </row>
    <row r="612" spans="2:65" s="6" customFormat="1" ht="15.75" customHeight="1">
      <c r="B612" s="23"/>
      <c r="C612" s="151" t="s">
        <v>937</v>
      </c>
      <c r="D612" s="151" t="s">
        <v>265</v>
      </c>
      <c r="E612" s="152" t="s">
        <v>793</v>
      </c>
      <c r="F612" s="153" t="s">
        <v>794</v>
      </c>
      <c r="G612" s="154" t="s">
        <v>268</v>
      </c>
      <c r="H612" s="155">
        <v>8</v>
      </c>
      <c r="I612" s="156"/>
      <c r="J612" s="157">
        <f>ROUND($I$612*$H$612,2)</f>
        <v>0</v>
      </c>
      <c r="K612" s="153"/>
      <c r="L612" s="158"/>
      <c r="M612" s="159"/>
      <c r="N612" s="160" t="s">
        <v>161</v>
      </c>
      <c r="O612" s="24"/>
      <c r="P612" s="24"/>
      <c r="Q612" s="161">
        <v>0</v>
      </c>
      <c r="R612" s="161">
        <f>$Q$612*$H$612</f>
        <v>0</v>
      </c>
      <c r="S612" s="161">
        <v>0</v>
      </c>
      <c r="T612" s="162">
        <f>$S$612*$H$612</f>
        <v>0</v>
      </c>
      <c r="AR612" s="97" t="s">
        <v>269</v>
      </c>
      <c r="AT612" s="97" t="s">
        <v>265</v>
      </c>
      <c r="AU612" s="97" t="s">
        <v>139</v>
      </c>
      <c r="AY612" s="6" t="s">
        <v>264</v>
      </c>
      <c r="BE612" s="163">
        <f>IF($N$612="základní",$J$612,0)</f>
        <v>0</v>
      </c>
      <c r="BF612" s="163">
        <f>IF($N$612="snížená",$J$612,0)</f>
        <v>0</v>
      </c>
      <c r="BG612" s="163">
        <f>IF($N$612="zákl. přenesená",$J$612,0)</f>
        <v>0</v>
      </c>
      <c r="BH612" s="163">
        <f>IF($N$612="sníž. přenesená",$J$612,0)</f>
        <v>0</v>
      </c>
      <c r="BI612" s="163">
        <f>IF($N$612="nulová",$J$612,0)</f>
        <v>0</v>
      </c>
      <c r="BJ612" s="97" t="s">
        <v>139</v>
      </c>
      <c r="BK612" s="163">
        <f>ROUND($I$612*$H$612,2)</f>
        <v>0</v>
      </c>
      <c r="BL612" s="97" t="s">
        <v>270</v>
      </c>
      <c r="BM612" s="97" t="s">
        <v>938</v>
      </c>
    </row>
    <row r="613" spans="2:47" s="6" customFormat="1" ht="16.5" customHeight="1">
      <c r="B613" s="23"/>
      <c r="C613" s="24"/>
      <c r="D613" s="164" t="s">
        <v>272</v>
      </c>
      <c r="E613" s="24"/>
      <c r="F613" s="165" t="s">
        <v>794</v>
      </c>
      <c r="G613" s="24"/>
      <c r="H613" s="24"/>
      <c r="J613" s="24"/>
      <c r="K613" s="24"/>
      <c r="L613" s="43"/>
      <c r="M613" s="56"/>
      <c r="N613" s="24"/>
      <c r="O613" s="24"/>
      <c r="P613" s="24"/>
      <c r="Q613" s="24"/>
      <c r="R613" s="24"/>
      <c r="S613" s="24"/>
      <c r="T613" s="57"/>
      <c r="AT613" s="6" t="s">
        <v>272</v>
      </c>
      <c r="AU613" s="6" t="s">
        <v>139</v>
      </c>
    </row>
    <row r="614" spans="2:65" s="6" customFormat="1" ht="27" customHeight="1">
      <c r="B614" s="23"/>
      <c r="C614" s="166" t="s">
        <v>939</v>
      </c>
      <c r="D614" s="166" t="s">
        <v>380</v>
      </c>
      <c r="E614" s="167" t="s">
        <v>797</v>
      </c>
      <c r="F614" s="168" t="s">
        <v>798</v>
      </c>
      <c r="G614" s="169" t="s">
        <v>373</v>
      </c>
      <c r="H614" s="170">
        <v>5</v>
      </c>
      <c r="I614" s="171"/>
      <c r="J614" s="172">
        <f>ROUND($I$614*$H$614,2)</f>
        <v>0</v>
      </c>
      <c r="K614" s="168"/>
      <c r="L614" s="43"/>
      <c r="M614" s="173"/>
      <c r="N614" s="174" t="s">
        <v>161</v>
      </c>
      <c r="O614" s="24"/>
      <c r="P614" s="24"/>
      <c r="Q614" s="161">
        <v>0</v>
      </c>
      <c r="R614" s="161">
        <f>$Q$614*$H$614</f>
        <v>0</v>
      </c>
      <c r="S614" s="161">
        <v>0</v>
      </c>
      <c r="T614" s="162">
        <f>$S$614*$H$614</f>
        <v>0</v>
      </c>
      <c r="AR614" s="97" t="s">
        <v>270</v>
      </c>
      <c r="AT614" s="97" t="s">
        <v>380</v>
      </c>
      <c r="AU614" s="97" t="s">
        <v>139</v>
      </c>
      <c r="AY614" s="6" t="s">
        <v>264</v>
      </c>
      <c r="BE614" s="163">
        <f>IF($N$614="základní",$J$614,0)</f>
        <v>0</v>
      </c>
      <c r="BF614" s="163">
        <f>IF($N$614="snížená",$J$614,0)</f>
        <v>0</v>
      </c>
      <c r="BG614" s="163">
        <f>IF($N$614="zákl. přenesená",$J$614,0)</f>
        <v>0</v>
      </c>
      <c r="BH614" s="163">
        <f>IF($N$614="sníž. přenesená",$J$614,0)</f>
        <v>0</v>
      </c>
      <c r="BI614" s="163">
        <f>IF($N$614="nulová",$J$614,0)</f>
        <v>0</v>
      </c>
      <c r="BJ614" s="97" t="s">
        <v>139</v>
      </c>
      <c r="BK614" s="163">
        <f>ROUND($I$614*$H$614,2)</f>
        <v>0</v>
      </c>
      <c r="BL614" s="97" t="s">
        <v>270</v>
      </c>
      <c r="BM614" s="97" t="s">
        <v>939</v>
      </c>
    </row>
    <row r="615" spans="2:47" s="6" customFormat="1" ht="27" customHeight="1">
      <c r="B615" s="23"/>
      <c r="C615" s="24"/>
      <c r="D615" s="164" t="s">
        <v>272</v>
      </c>
      <c r="E615" s="24"/>
      <c r="F615" s="165" t="s">
        <v>798</v>
      </c>
      <c r="G615" s="24"/>
      <c r="H615" s="24"/>
      <c r="J615" s="24"/>
      <c r="K615" s="24"/>
      <c r="L615" s="43"/>
      <c r="M615" s="56"/>
      <c r="N615" s="24"/>
      <c r="O615" s="24"/>
      <c r="P615" s="24"/>
      <c r="Q615" s="24"/>
      <c r="R615" s="24"/>
      <c r="S615" s="24"/>
      <c r="T615" s="57"/>
      <c r="AT615" s="6" t="s">
        <v>272</v>
      </c>
      <c r="AU615" s="6" t="s">
        <v>139</v>
      </c>
    </row>
    <row r="616" spans="2:65" s="6" customFormat="1" ht="27" customHeight="1">
      <c r="B616" s="23"/>
      <c r="C616" s="166" t="s">
        <v>940</v>
      </c>
      <c r="D616" s="166" t="s">
        <v>380</v>
      </c>
      <c r="E616" s="167" t="s">
        <v>800</v>
      </c>
      <c r="F616" s="168" t="s">
        <v>801</v>
      </c>
      <c r="G616" s="169" t="s">
        <v>373</v>
      </c>
      <c r="H616" s="170">
        <v>35</v>
      </c>
      <c r="I616" s="171"/>
      <c r="J616" s="172">
        <f>ROUND($I$616*$H$616,2)</f>
        <v>0</v>
      </c>
      <c r="K616" s="168"/>
      <c r="L616" s="43"/>
      <c r="M616" s="173"/>
      <c r="N616" s="174" t="s">
        <v>161</v>
      </c>
      <c r="O616" s="24"/>
      <c r="P616" s="24"/>
      <c r="Q616" s="161">
        <v>0</v>
      </c>
      <c r="R616" s="161">
        <f>$Q$616*$H$616</f>
        <v>0</v>
      </c>
      <c r="S616" s="161">
        <v>0</v>
      </c>
      <c r="T616" s="162">
        <f>$S$616*$H$616</f>
        <v>0</v>
      </c>
      <c r="AR616" s="97" t="s">
        <v>270</v>
      </c>
      <c r="AT616" s="97" t="s">
        <v>380</v>
      </c>
      <c r="AU616" s="97" t="s">
        <v>139</v>
      </c>
      <c r="AY616" s="6" t="s">
        <v>264</v>
      </c>
      <c r="BE616" s="163">
        <f>IF($N$616="základní",$J$616,0)</f>
        <v>0</v>
      </c>
      <c r="BF616" s="163">
        <f>IF($N$616="snížená",$J$616,0)</f>
        <v>0</v>
      </c>
      <c r="BG616" s="163">
        <f>IF($N$616="zákl. přenesená",$J$616,0)</f>
        <v>0</v>
      </c>
      <c r="BH616" s="163">
        <f>IF($N$616="sníž. přenesená",$J$616,0)</f>
        <v>0</v>
      </c>
      <c r="BI616" s="163">
        <f>IF($N$616="nulová",$J$616,0)</f>
        <v>0</v>
      </c>
      <c r="BJ616" s="97" t="s">
        <v>139</v>
      </c>
      <c r="BK616" s="163">
        <f>ROUND($I$616*$H$616,2)</f>
        <v>0</v>
      </c>
      <c r="BL616" s="97" t="s">
        <v>270</v>
      </c>
      <c r="BM616" s="97" t="s">
        <v>940</v>
      </c>
    </row>
    <row r="617" spans="2:47" s="6" customFormat="1" ht="27" customHeight="1">
      <c r="B617" s="23"/>
      <c r="C617" s="24"/>
      <c r="D617" s="164" t="s">
        <v>272</v>
      </c>
      <c r="E617" s="24"/>
      <c r="F617" s="165" t="s">
        <v>801</v>
      </c>
      <c r="G617" s="24"/>
      <c r="H617" s="24"/>
      <c r="J617" s="24"/>
      <c r="K617" s="24"/>
      <c r="L617" s="43"/>
      <c r="M617" s="56"/>
      <c r="N617" s="24"/>
      <c r="O617" s="24"/>
      <c r="P617" s="24"/>
      <c r="Q617" s="24"/>
      <c r="R617" s="24"/>
      <c r="S617" s="24"/>
      <c r="T617" s="57"/>
      <c r="AT617" s="6" t="s">
        <v>272</v>
      </c>
      <c r="AU617" s="6" t="s">
        <v>139</v>
      </c>
    </row>
    <row r="618" spans="2:65" s="6" customFormat="1" ht="15.75" customHeight="1">
      <c r="B618" s="23"/>
      <c r="C618" s="151" t="s">
        <v>941</v>
      </c>
      <c r="D618" s="151" t="s">
        <v>265</v>
      </c>
      <c r="E618" s="152" t="s">
        <v>803</v>
      </c>
      <c r="F618" s="153" t="s">
        <v>689</v>
      </c>
      <c r="G618" s="154" t="s">
        <v>652</v>
      </c>
      <c r="H618" s="155">
        <v>1</v>
      </c>
      <c r="I618" s="156"/>
      <c r="J618" s="157">
        <f>ROUND($I$618*$H$618,2)</f>
        <v>0</v>
      </c>
      <c r="K618" s="153"/>
      <c r="L618" s="158"/>
      <c r="M618" s="159"/>
      <c r="N618" s="160" t="s">
        <v>161</v>
      </c>
      <c r="O618" s="24"/>
      <c r="P618" s="24"/>
      <c r="Q618" s="161">
        <v>0</v>
      </c>
      <c r="R618" s="161">
        <f>$Q$618*$H$618</f>
        <v>0</v>
      </c>
      <c r="S618" s="161">
        <v>0</v>
      </c>
      <c r="T618" s="162">
        <f>$S$618*$H$618</f>
        <v>0</v>
      </c>
      <c r="AR618" s="97" t="s">
        <v>269</v>
      </c>
      <c r="AT618" s="97" t="s">
        <v>265</v>
      </c>
      <c r="AU618" s="97" t="s">
        <v>139</v>
      </c>
      <c r="AY618" s="6" t="s">
        <v>264</v>
      </c>
      <c r="BE618" s="163">
        <f>IF($N$618="základní",$J$618,0)</f>
        <v>0</v>
      </c>
      <c r="BF618" s="163">
        <f>IF($N$618="snížená",$J$618,0)</f>
        <v>0</v>
      </c>
      <c r="BG618" s="163">
        <f>IF($N$618="zákl. přenesená",$J$618,0)</f>
        <v>0</v>
      </c>
      <c r="BH618" s="163">
        <f>IF($N$618="sníž. přenesená",$J$618,0)</f>
        <v>0</v>
      </c>
      <c r="BI618" s="163">
        <f>IF($N$618="nulová",$J$618,0)</f>
        <v>0</v>
      </c>
      <c r="BJ618" s="97" t="s">
        <v>139</v>
      </c>
      <c r="BK618" s="163">
        <f>ROUND($I$618*$H$618,2)</f>
        <v>0</v>
      </c>
      <c r="BL618" s="97" t="s">
        <v>270</v>
      </c>
      <c r="BM618" s="97" t="s">
        <v>942</v>
      </c>
    </row>
    <row r="619" spans="2:47" s="6" customFormat="1" ht="16.5" customHeight="1">
      <c r="B619" s="23"/>
      <c r="C619" s="24"/>
      <c r="D619" s="164" t="s">
        <v>272</v>
      </c>
      <c r="E619" s="24"/>
      <c r="F619" s="165" t="s">
        <v>689</v>
      </c>
      <c r="G619" s="24"/>
      <c r="H619" s="24"/>
      <c r="J619" s="24"/>
      <c r="K619" s="24"/>
      <c r="L619" s="43"/>
      <c r="M619" s="56"/>
      <c r="N619" s="24"/>
      <c r="O619" s="24"/>
      <c r="P619" s="24"/>
      <c r="Q619" s="24"/>
      <c r="R619" s="24"/>
      <c r="S619" s="24"/>
      <c r="T619" s="57"/>
      <c r="AT619" s="6" t="s">
        <v>272</v>
      </c>
      <c r="AU619" s="6" t="s">
        <v>139</v>
      </c>
    </row>
    <row r="620" spans="2:65" s="6" customFormat="1" ht="15.75" customHeight="1">
      <c r="B620" s="23"/>
      <c r="C620" s="166" t="s">
        <v>943</v>
      </c>
      <c r="D620" s="166" t="s">
        <v>380</v>
      </c>
      <c r="E620" s="167" t="s">
        <v>846</v>
      </c>
      <c r="F620" s="168" t="s">
        <v>810</v>
      </c>
      <c r="G620" s="169" t="s">
        <v>652</v>
      </c>
      <c r="H620" s="170">
        <v>1</v>
      </c>
      <c r="I620" s="171"/>
      <c r="J620" s="172">
        <f>ROUND($I$620*$H$620,2)</f>
        <v>0</v>
      </c>
      <c r="K620" s="168"/>
      <c r="L620" s="43"/>
      <c r="M620" s="173"/>
      <c r="N620" s="174" t="s">
        <v>161</v>
      </c>
      <c r="O620" s="24"/>
      <c r="P620" s="24"/>
      <c r="Q620" s="161">
        <v>0</v>
      </c>
      <c r="R620" s="161">
        <f>$Q$620*$H$620</f>
        <v>0</v>
      </c>
      <c r="S620" s="161">
        <v>0</v>
      </c>
      <c r="T620" s="162">
        <f>$S$620*$H$620</f>
        <v>0</v>
      </c>
      <c r="AR620" s="97" t="s">
        <v>270</v>
      </c>
      <c r="AT620" s="97" t="s">
        <v>380</v>
      </c>
      <c r="AU620" s="97" t="s">
        <v>139</v>
      </c>
      <c r="AY620" s="6" t="s">
        <v>264</v>
      </c>
      <c r="BE620" s="163">
        <f>IF($N$620="základní",$J$620,0)</f>
        <v>0</v>
      </c>
      <c r="BF620" s="163">
        <f>IF($N$620="snížená",$J$620,0)</f>
        <v>0</v>
      </c>
      <c r="BG620" s="163">
        <f>IF($N$620="zákl. přenesená",$J$620,0)</f>
        <v>0</v>
      </c>
      <c r="BH620" s="163">
        <f>IF($N$620="sníž. přenesená",$J$620,0)</f>
        <v>0</v>
      </c>
      <c r="BI620" s="163">
        <f>IF($N$620="nulová",$J$620,0)</f>
        <v>0</v>
      </c>
      <c r="BJ620" s="97" t="s">
        <v>139</v>
      </c>
      <c r="BK620" s="163">
        <f>ROUND($I$620*$H$620,2)</f>
        <v>0</v>
      </c>
      <c r="BL620" s="97" t="s">
        <v>270</v>
      </c>
      <c r="BM620" s="97" t="s">
        <v>943</v>
      </c>
    </row>
    <row r="621" spans="2:47" s="6" customFormat="1" ht="16.5" customHeight="1">
      <c r="B621" s="23"/>
      <c r="C621" s="24"/>
      <c r="D621" s="164" t="s">
        <v>272</v>
      </c>
      <c r="E621" s="24"/>
      <c r="F621" s="165" t="s">
        <v>810</v>
      </c>
      <c r="G621" s="24"/>
      <c r="H621" s="24"/>
      <c r="J621" s="24"/>
      <c r="K621" s="24"/>
      <c r="L621" s="43"/>
      <c r="M621" s="56"/>
      <c r="N621" s="24"/>
      <c r="O621" s="24"/>
      <c r="P621" s="24"/>
      <c r="Q621" s="24"/>
      <c r="R621" s="24"/>
      <c r="S621" s="24"/>
      <c r="T621" s="57"/>
      <c r="AT621" s="6" t="s">
        <v>272</v>
      </c>
      <c r="AU621" s="6" t="s">
        <v>139</v>
      </c>
    </row>
    <row r="622" spans="2:65" s="6" customFormat="1" ht="15.75" customHeight="1">
      <c r="B622" s="23"/>
      <c r="C622" s="166" t="s">
        <v>944</v>
      </c>
      <c r="D622" s="166" t="s">
        <v>380</v>
      </c>
      <c r="E622" s="167" t="s">
        <v>848</v>
      </c>
      <c r="F622" s="168" t="s">
        <v>807</v>
      </c>
      <c r="G622" s="169" t="s">
        <v>389</v>
      </c>
      <c r="H622" s="170">
        <v>20</v>
      </c>
      <c r="I622" s="171"/>
      <c r="J622" s="172">
        <f>ROUND($I$622*$H$622,2)</f>
        <v>0</v>
      </c>
      <c r="K622" s="168"/>
      <c r="L622" s="43"/>
      <c r="M622" s="173"/>
      <c r="N622" s="174" t="s">
        <v>161</v>
      </c>
      <c r="O622" s="24"/>
      <c r="P622" s="24"/>
      <c r="Q622" s="161">
        <v>0</v>
      </c>
      <c r="R622" s="161">
        <f>$Q$622*$H$622</f>
        <v>0</v>
      </c>
      <c r="S622" s="161">
        <v>0</v>
      </c>
      <c r="T622" s="162">
        <f>$S$622*$H$622</f>
        <v>0</v>
      </c>
      <c r="AR622" s="97" t="s">
        <v>270</v>
      </c>
      <c r="AT622" s="97" t="s">
        <v>380</v>
      </c>
      <c r="AU622" s="97" t="s">
        <v>139</v>
      </c>
      <c r="AY622" s="6" t="s">
        <v>264</v>
      </c>
      <c r="BE622" s="163">
        <f>IF($N$622="základní",$J$622,0)</f>
        <v>0</v>
      </c>
      <c r="BF622" s="163">
        <f>IF($N$622="snížená",$J$622,0)</f>
        <v>0</v>
      </c>
      <c r="BG622" s="163">
        <f>IF($N$622="zákl. přenesená",$J$622,0)</f>
        <v>0</v>
      </c>
      <c r="BH622" s="163">
        <f>IF($N$622="sníž. přenesená",$J$622,0)</f>
        <v>0</v>
      </c>
      <c r="BI622" s="163">
        <f>IF($N$622="nulová",$J$622,0)</f>
        <v>0</v>
      </c>
      <c r="BJ622" s="97" t="s">
        <v>139</v>
      </c>
      <c r="BK622" s="163">
        <f>ROUND($I$622*$H$622,2)</f>
        <v>0</v>
      </c>
      <c r="BL622" s="97" t="s">
        <v>270</v>
      </c>
      <c r="BM622" s="97" t="s">
        <v>944</v>
      </c>
    </row>
    <row r="623" spans="2:47" s="6" customFormat="1" ht="16.5" customHeight="1">
      <c r="B623" s="23"/>
      <c r="C623" s="24"/>
      <c r="D623" s="164" t="s">
        <v>272</v>
      </c>
      <c r="E623" s="24"/>
      <c r="F623" s="165" t="s">
        <v>807</v>
      </c>
      <c r="G623" s="24"/>
      <c r="H623" s="24"/>
      <c r="J623" s="24"/>
      <c r="K623" s="24"/>
      <c r="L623" s="43"/>
      <c r="M623" s="56"/>
      <c r="N623" s="24"/>
      <c r="O623" s="24"/>
      <c r="P623" s="24"/>
      <c r="Q623" s="24"/>
      <c r="R623" s="24"/>
      <c r="S623" s="24"/>
      <c r="T623" s="57"/>
      <c r="AT623" s="6" t="s">
        <v>272</v>
      </c>
      <c r="AU623" s="6" t="s">
        <v>139</v>
      </c>
    </row>
    <row r="624" spans="2:65" s="6" customFormat="1" ht="15.75" customHeight="1">
      <c r="B624" s="23"/>
      <c r="C624" s="166" t="s">
        <v>945</v>
      </c>
      <c r="D624" s="166" t="s">
        <v>380</v>
      </c>
      <c r="E624" s="167" t="s">
        <v>946</v>
      </c>
      <c r="F624" s="168" t="s">
        <v>696</v>
      </c>
      <c r="G624" s="169" t="s">
        <v>652</v>
      </c>
      <c r="H624" s="170">
        <v>1</v>
      </c>
      <c r="I624" s="171"/>
      <c r="J624" s="172">
        <f>ROUND($I$624*$H$624,2)</f>
        <v>0</v>
      </c>
      <c r="K624" s="168"/>
      <c r="L624" s="43"/>
      <c r="M624" s="173"/>
      <c r="N624" s="174" t="s">
        <v>161</v>
      </c>
      <c r="O624" s="24"/>
      <c r="P624" s="24"/>
      <c r="Q624" s="161">
        <v>0</v>
      </c>
      <c r="R624" s="161">
        <f>$Q$624*$H$624</f>
        <v>0</v>
      </c>
      <c r="S624" s="161">
        <v>0</v>
      </c>
      <c r="T624" s="162">
        <f>$S$624*$H$624</f>
        <v>0</v>
      </c>
      <c r="AR624" s="97" t="s">
        <v>270</v>
      </c>
      <c r="AT624" s="97" t="s">
        <v>380</v>
      </c>
      <c r="AU624" s="97" t="s">
        <v>139</v>
      </c>
      <c r="AY624" s="6" t="s">
        <v>264</v>
      </c>
      <c r="BE624" s="163">
        <f>IF($N$624="základní",$J$624,0)</f>
        <v>0</v>
      </c>
      <c r="BF624" s="163">
        <f>IF($N$624="snížená",$J$624,0)</f>
        <v>0</v>
      </c>
      <c r="BG624" s="163">
        <f>IF($N$624="zákl. přenesená",$J$624,0)</f>
        <v>0</v>
      </c>
      <c r="BH624" s="163">
        <f>IF($N$624="sníž. přenesená",$J$624,0)</f>
        <v>0</v>
      </c>
      <c r="BI624" s="163">
        <f>IF($N$624="nulová",$J$624,0)</f>
        <v>0</v>
      </c>
      <c r="BJ624" s="97" t="s">
        <v>139</v>
      </c>
      <c r="BK624" s="163">
        <f>ROUND($I$624*$H$624,2)</f>
        <v>0</v>
      </c>
      <c r="BL624" s="97" t="s">
        <v>270</v>
      </c>
      <c r="BM624" s="97" t="s">
        <v>945</v>
      </c>
    </row>
    <row r="625" spans="2:47" s="6" customFormat="1" ht="16.5" customHeight="1">
      <c r="B625" s="23"/>
      <c r="C625" s="24"/>
      <c r="D625" s="164" t="s">
        <v>272</v>
      </c>
      <c r="E625" s="24"/>
      <c r="F625" s="165" t="s">
        <v>696</v>
      </c>
      <c r="G625" s="24"/>
      <c r="H625" s="24"/>
      <c r="J625" s="24"/>
      <c r="K625" s="24"/>
      <c r="L625" s="43"/>
      <c r="M625" s="56"/>
      <c r="N625" s="24"/>
      <c r="O625" s="24"/>
      <c r="P625" s="24"/>
      <c r="Q625" s="24"/>
      <c r="R625" s="24"/>
      <c r="S625" s="24"/>
      <c r="T625" s="57"/>
      <c r="AT625" s="6" t="s">
        <v>272</v>
      </c>
      <c r="AU625" s="6" t="s">
        <v>139</v>
      </c>
    </row>
    <row r="626" spans="2:63" s="140" customFormat="1" ht="37.5" customHeight="1">
      <c r="B626" s="141"/>
      <c r="C626" s="142"/>
      <c r="D626" s="142" t="s">
        <v>189</v>
      </c>
      <c r="E626" s="143" t="s">
        <v>947</v>
      </c>
      <c r="F626" s="143" t="s">
        <v>948</v>
      </c>
      <c r="G626" s="142"/>
      <c r="H626" s="142"/>
      <c r="J626" s="144">
        <f>$BK$626</f>
        <v>0</v>
      </c>
      <c r="K626" s="142"/>
      <c r="L626" s="145"/>
      <c r="M626" s="146"/>
      <c r="N626" s="142"/>
      <c r="O626" s="142"/>
      <c r="P626" s="147">
        <f>SUM($P$627:$P$660)</f>
        <v>0</v>
      </c>
      <c r="Q626" s="142"/>
      <c r="R626" s="147">
        <f>SUM($R$627:$R$660)</f>
        <v>0</v>
      </c>
      <c r="S626" s="142"/>
      <c r="T626" s="148">
        <f>SUM($T$627:$T$660)</f>
        <v>0</v>
      </c>
      <c r="AR626" s="149" t="s">
        <v>263</v>
      </c>
      <c r="AT626" s="149" t="s">
        <v>189</v>
      </c>
      <c r="AU626" s="149" t="s">
        <v>190</v>
      </c>
      <c r="AY626" s="149" t="s">
        <v>264</v>
      </c>
      <c r="BK626" s="150">
        <f>SUM($BK$627:$BK$660)</f>
        <v>0</v>
      </c>
    </row>
    <row r="627" spans="2:65" s="6" customFormat="1" ht="15.75" customHeight="1">
      <c r="B627" s="23"/>
      <c r="C627" s="151" t="s">
        <v>949</v>
      </c>
      <c r="D627" s="151" t="s">
        <v>265</v>
      </c>
      <c r="E627" s="152" t="s">
        <v>757</v>
      </c>
      <c r="F627" s="153" t="s">
        <v>758</v>
      </c>
      <c r="G627" s="154" t="s">
        <v>268</v>
      </c>
      <c r="H627" s="155">
        <v>14</v>
      </c>
      <c r="I627" s="156"/>
      <c r="J627" s="157">
        <f>ROUND($I$627*$H$627,2)</f>
        <v>0</v>
      </c>
      <c r="K627" s="153"/>
      <c r="L627" s="158"/>
      <c r="M627" s="159"/>
      <c r="N627" s="160" t="s">
        <v>161</v>
      </c>
      <c r="O627" s="24"/>
      <c r="P627" s="24"/>
      <c r="Q627" s="161">
        <v>0</v>
      </c>
      <c r="R627" s="161">
        <f>$Q$627*$H$627</f>
        <v>0</v>
      </c>
      <c r="S627" s="161">
        <v>0</v>
      </c>
      <c r="T627" s="162">
        <f>$S$627*$H$627</f>
        <v>0</v>
      </c>
      <c r="AR627" s="97" t="s">
        <v>269</v>
      </c>
      <c r="AT627" s="97" t="s">
        <v>265</v>
      </c>
      <c r="AU627" s="97" t="s">
        <v>139</v>
      </c>
      <c r="AY627" s="6" t="s">
        <v>264</v>
      </c>
      <c r="BE627" s="163">
        <f>IF($N$627="základní",$J$627,0)</f>
        <v>0</v>
      </c>
      <c r="BF627" s="163">
        <f>IF($N$627="snížená",$J$627,0)</f>
        <v>0</v>
      </c>
      <c r="BG627" s="163">
        <f>IF($N$627="zákl. přenesená",$J$627,0)</f>
        <v>0</v>
      </c>
      <c r="BH627" s="163">
        <f>IF($N$627="sníž. přenesená",$J$627,0)</f>
        <v>0</v>
      </c>
      <c r="BI627" s="163">
        <f>IF($N$627="nulová",$J$627,0)</f>
        <v>0</v>
      </c>
      <c r="BJ627" s="97" t="s">
        <v>139</v>
      </c>
      <c r="BK627" s="163">
        <f>ROUND($I$627*$H$627,2)</f>
        <v>0</v>
      </c>
      <c r="BL627" s="97" t="s">
        <v>270</v>
      </c>
      <c r="BM627" s="97" t="s">
        <v>950</v>
      </c>
    </row>
    <row r="628" spans="2:47" s="6" customFormat="1" ht="16.5" customHeight="1">
      <c r="B628" s="23"/>
      <c r="C628" s="24"/>
      <c r="D628" s="164" t="s">
        <v>272</v>
      </c>
      <c r="E628" s="24"/>
      <c r="F628" s="165" t="s">
        <v>758</v>
      </c>
      <c r="G628" s="24"/>
      <c r="H628" s="24"/>
      <c r="J628" s="24"/>
      <c r="K628" s="24"/>
      <c r="L628" s="43"/>
      <c r="M628" s="56"/>
      <c r="N628" s="24"/>
      <c r="O628" s="24"/>
      <c r="P628" s="24"/>
      <c r="Q628" s="24"/>
      <c r="R628" s="24"/>
      <c r="S628" s="24"/>
      <c r="T628" s="57"/>
      <c r="AT628" s="6" t="s">
        <v>272</v>
      </c>
      <c r="AU628" s="6" t="s">
        <v>139</v>
      </c>
    </row>
    <row r="629" spans="2:65" s="6" customFormat="1" ht="15.75" customHeight="1">
      <c r="B629" s="23"/>
      <c r="C629" s="151" t="s">
        <v>951</v>
      </c>
      <c r="D629" s="151" t="s">
        <v>265</v>
      </c>
      <c r="E629" s="152" t="s">
        <v>761</v>
      </c>
      <c r="F629" s="153" t="s">
        <v>762</v>
      </c>
      <c r="G629" s="154" t="s">
        <v>268</v>
      </c>
      <c r="H629" s="155">
        <v>14</v>
      </c>
      <c r="I629" s="156"/>
      <c r="J629" s="157">
        <f>ROUND($I$629*$H$629,2)</f>
        <v>0</v>
      </c>
      <c r="K629" s="153"/>
      <c r="L629" s="158"/>
      <c r="M629" s="159"/>
      <c r="N629" s="160" t="s">
        <v>161</v>
      </c>
      <c r="O629" s="24"/>
      <c r="P629" s="24"/>
      <c r="Q629" s="161">
        <v>0</v>
      </c>
      <c r="R629" s="161">
        <f>$Q$629*$H$629</f>
        <v>0</v>
      </c>
      <c r="S629" s="161">
        <v>0</v>
      </c>
      <c r="T629" s="162">
        <f>$S$629*$H$629</f>
        <v>0</v>
      </c>
      <c r="AR629" s="97" t="s">
        <v>269</v>
      </c>
      <c r="AT629" s="97" t="s">
        <v>265</v>
      </c>
      <c r="AU629" s="97" t="s">
        <v>139</v>
      </c>
      <c r="AY629" s="6" t="s">
        <v>264</v>
      </c>
      <c r="BE629" s="163">
        <f>IF($N$629="základní",$J$629,0)</f>
        <v>0</v>
      </c>
      <c r="BF629" s="163">
        <f>IF($N$629="snížená",$J$629,0)</f>
        <v>0</v>
      </c>
      <c r="BG629" s="163">
        <f>IF($N$629="zákl. přenesená",$J$629,0)</f>
        <v>0</v>
      </c>
      <c r="BH629" s="163">
        <f>IF($N$629="sníž. přenesená",$J$629,0)</f>
        <v>0</v>
      </c>
      <c r="BI629" s="163">
        <f>IF($N$629="nulová",$J$629,0)</f>
        <v>0</v>
      </c>
      <c r="BJ629" s="97" t="s">
        <v>139</v>
      </c>
      <c r="BK629" s="163">
        <f>ROUND($I$629*$H$629,2)</f>
        <v>0</v>
      </c>
      <c r="BL629" s="97" t="s">
        <v>270</v>
      </c>
      <c r="BM629" s="97" t="s">
        <v>952</v>
      </c>
    </row>
    <row r="630" spans="2:47" s="6" customFormat="1" ht="16.5" customHeight="1">
      <c r="B630" s="23"/>
      <c r="C630" s="24"/>
      <c r="D630" s="164" t="s">
        <v>272</v>
      </c>
      <c r="E630" s="24"/>
      <c r="F630" s="165" t="s">
        <v>762</v>
      </c>
      <c r="G630" s="24"/>
      <c r="H630" s="24"/>
      <c r="J630" s="24"/>
      <c r="K630" s="24"/>
      <c r="L630" s="43"/>
      <c r="M630" s="56"/>
      <c r="N630" s="24"/>
      <c r="O630" s="24"/>
      <c r="P630" s="24"/>
      <c r="Q630" s="24"/>
      <c r="R630" s="24"/>
      <c r="S630" s="24"/>
      <c r="T630" s="57"/>
      <c r="AT630" s="6" t="s">
        <v>272</v>
      </c>
      <c r="AU630" s="6" t="s">
        <v>139</v>
      </c>
    </row>
    <row r="631" spans="2:65" s="6" customFormat="1" ht="15.75" customHeight="1">
      <c r="B631" s="23"/>
      <c r="C631" s="151" t="s">
        <v>953</v>
      </c>
      <c r="D631" s="151" t="s">
        <v>265</v>
      </c>
      <c r="E631" s="152" t="s">
        <v>765</v>
      </c>
      <c r="F631" s="153" t="s">
        <v>766</v>
      </c>
      <c r="G631" s="154" t="s">
        <v>373</v>
      </c>
      <c r="H631" s="155">
        <v>1190</v>
      </c>
      <c r="I631" s="156"/>
      <c r="J631" s="157">
        <f>ROUND($I$631*$H$631,2)</f>
        <v>0</v>
      </c>
      <c r="K631" s="153"/>
      <c r="L631" s="158"/>
      <c r="M631" s="159"/>
      <c r="N631" s="160" t="s">
        <v>161</v>
      </c>
      <c r="O631" s="24"/>
      <c r="P631" s="24"/>
      <c r="Q631" s="161">
        <v>0</v>
      </c>
      <c r="R631" s="161">
        <f>$Q$631*$H$631</f>
        <v>0</v>
      </c>
      <c r="S631" s="161">
        <v>0</v>
      </c>
      <c r="T631" s="162">
        <f>$S$631*$H$631</f>
        <v>0</v>
      </c>
      <c r="AR631" s="97" t="s">
        <v>269</v>
      </c>
      <c r="AT631" s="97" t="s">
        <v>265</v>
      </c>
      <c r="AU631" s="97" t="s">
        <v>139</v>
      </c>
      <c r="AY631" s="6" t="s">
        <v>264</v>
      </c>
      <c r="BE631" s="163">
        <f>IF($N$631="základní",$J$631,0)</f>
        <v>0</v>
      </c>
      <c r="BF631" s="163">
        <f>IF($N$631="snížená",$J$631,0)</f>
        <v>0</v>
      </c>
      <c r="BG631" s="163">
        <f>IF($N$631="zákl. přenesená",$J$631,0)</f>
        <v>0</v>
      </c>
      <c r="BH631" s="163">
        <f>IF($N$631="sníž. přenesená",$J$631,0)</f>
        <v>0</v>
      </c>
      <c r="BI631" s="163">
        <f>IF($N$631="nulová",$J$631,0)</f>
        <v>0</v>
      </c>
      <c r="BJ631" s="97" t="s">
        <v>139</v>
      </c>
      <c r="BK631" s="163">
        <f>ROUND($I$631*$H$631,2)</f>
        <v>0</v>
      </c>
      <c r="BL631" s="97" t="s">
        <v>270</v>
      </c>
      <c r="BM631" s="97" t="s">
        <v>954</v>
      </c>
    </row>
    <row r="632" spans="2:47" s="6" customFormat="1" ht="16.5" customHeight="1">
      <c r="B632" s="23"/>
      <c r="C632" s="24"/>
      <c r="D632" s="164" t="s">
        <v>272</v>
      </c>
      <c r="E632" s="24"/>
      <c r="F632" s="165" t="s">
        <v>766</v>
      </c>
      <c r="G632" s="24"/>
      <c r="H632" s="24"/>
      <c r="J632" s="24"/>
      <c r="K632" s="24"/>
      <c r="L632" s="43"/>
      <c r="M632" s="56"/>
      <c r="N632" s="24"/>
      <c r="O632" s="24"/>
      <c r="P632" s="24"/>
      <c r="Q632" s="24"/>
      <c r="R632" s="24"/>
      <c r="S632" s="24"/>
      <c r="T632" s="57"/>
      <c r="AT632" s="6" t="s">
        <v>272</v>
      </c>
      <c r="AU632" s="6" t="s">
        <v>139</v>
      </c>
    </row>
    <row r="633" spans="2:65" s="6" customFormat="1" ht="15.75" customHeight="1">
      <c r="B633" s="23"/>
      <c r="C633" s="151" t="s">
        <v>955</v>
      </c>
      <c r="D633" s="151" t="s">
        <v>265</v>
      </c>
      <c r="E633" s="152" t="s">
        <v>769</v>
      </c>
      <c r="F633" s="153" t="s">
        <v>770</v>
      </c>
      <c r="G633" s="154" t="s">
        <v>373</v>
      </c>
      <c r="H633" s="155">
        <v>20</v>
      </c>
      <c r="I633" s="156"/>
      <c r="J633" s="157">
        <f>ROUND($I$633*$H$633,2)</f>
        <v>0</v>
      </c>
      <c r="K633" s="153"/>
      <c r="L633" s="158"/>
      <c r="M633" s="159"/>
      <c r="N633" s="160" t="s">
        <v>161</v>
      </c>
      <c r="O633" s="24"/>
      <c r="P633" s="24"/>
      <c r="Q633" s="161">
        <v>0</v>
      </c>
      <c r="R633" s="161">
        <f>$Q$633*$H$633</f>
        <v>0</v>
      </c>
      <c r="S633" s="161">
        <v>0</v>
      </c>
      <c r="T633" s="162">
        <f>$S$633*$H$633</f>
        <v>0</v>
      </c>
      <c r="AR633" s="97" t="s">
        <v>269</v>
      </c>
      <c r="AT633" s="97" t="s">
        <v>265</v>
      </c>
      <c r="AU633" s="97" t="s">
        <v>139</v>
      </c>
      <c r="AY633" s="6" t="s">
        <v>264</v>
      </c>
      <c r="BE633" s="163">
        <f>IF($N$633="základní",$J$633,0)</f>
        <v>0</v>
      </c>
      <c r="BF633" s="163">
        <f>IF($N$633="snížená",$J$633,0)</f>
        <v>0</v>
      </c>
      <c r="BG633" s="163">
        <f>IF($N$633="zákl. přenesená",$J$633,0)</f>
        <v>0</v>
      </c>
      <c r="BH633" s="163">
        <f>IF($N$633="sníž. přenesená",$J$633,0)</f>
        <v>0</v>
      </c>
      <c r="BI633" s="163">
        <f>IF($N$633="nulová",$J$633,0)</f>
        <v>0</v>
      </c>
      <c r="BJ633" s="97" t="s">
        <v>139</v>
      </c>
      <c r="BK633" s="163">
        <f>ROUND($I$633*$H$633,2)</f>
        <v>0</v>
      </c>
      <c r="BL633" s="97" t="s">
        <v>270</v>
      </c>
      <c r="BM633" s="97" t="s">
        <v>956</v>
      </c>
    </row>
    <row r="634" spans="2:47" s="6" customFormat="1" ht="16.5" customHeight="1">
      <c r="B634" s="23"/>
      <c r="C634" s="24"/>
      <c r="D634" s="164" t="s">
        <v>272</v>
      </c>
      <c r="E634" s="24"/>
      <c r="F634" s="165" t="s">
        <v>770</v>
      </c>
      <c r="G634" s="24"/>
      <c r="H634" s="24"/>
      <c r="J634" s="24"/>
      <c r="K634" s="24"/>
      <c r="L634" s="43"/>
      <c r="M634" s="56"/>
      <c r="N634" s="24"/>
      <c r="O634" s="24"/>
      <c r="P634" s="24"/>
      <c r="Q634" s="24"/>
      <c r="R634" s="24"/>
      <c r="S634" s="24"/>
      <c r="T634" s="57"/>
      <c r="AT634" s="6" t="s">
        <v>272</v>
      </c>
      <c r="AU634" s="6" t="s">
        <v>139</v>
      </c>
    </row>
    <row r="635" spans="2:65" s="6" customFormat="1" ht="15.75" customHeight="1">
      <c r="B635" s="23"/>
      <c r="C635" s="151" t="s">
        <v>957</v>
      </c>
      <c r="D635" s="151" t="s">
        <v>265</v>
      </c>
      <c r="E635" s="152" t="s">
        <v>773</v>
      </c>
      <c r="F635" s="153" t="s">
        <v>774</v>
      </c>
      <c r="G635" s="154" t="s">
        <v>373</v>
      </c>
      <c r="H635" s="155">
        <v>5</v>
      </c>
      <c r="I635" s="156"/>
      <c r="J635" s="157">
        <f>ROUND($I$635*$H$635,2)</f>
        <v>0</v>
      </c>
      <c r="K635" s="153"/>
      <c r="L635" s="158"/>
      <c r="M635" s="159"/>
      <c r="N635" s="160" t="s">
        <v>161</v>
      </c>
      <c r="O635" s="24"/>
      <c r="P635" s="24"/>
      <c r="Q635" s="161">
        <v>0</v>
      </c>
      <c r="R635" s="161">
        <f>$Q$635*$H$635</f>
        <v>0</v>
      </c>
      <c r="S635" s="161">
        <v>0</v>
      </c>
      <c r="T635" s="162">
        <f>$S$635*$H$635</f>
        <v>0</v>
      </c>
      <c r="AR635" s="97" t="s">
        <v>269</v>
      </c>
      <c r="AT635" s="97" t="s">
        <v>265</v>
      </c>
      <c r="AU635" s="97" t="s">
        <v>139</v>
      </c>
      <c r="AY635" s="6" t="s">
        <v>264</v>
      </c>
      <c r="BE635" s="163">
        <f>IF($N$635="základní",$J$635,0)</f>
        <v>0</v>
      </c>
      <c r="BF635" s="163">
        <f>IF($N$635="snížená",$J$635,0)</f>
        <v>0</v>
      </c>
      <c r="BG635" s="163">
        <f>IF($N$635="zákl. přenesená",$J$635,0)</f>
        <v>0</v>
      </c>
      <c r="BH635" s="163">
        <f>IF($N$635="sníž. přenesená",$J$635,0)</f>
        <v>0</v>
      </c>
      <c r="BI635" s="163">
        <f>IF($N$635="nulová",$J$635,0)</f>
        <v>0</v>
      </c>
      <c r="BJ635" s="97" t="s">
        <v>139</v>
      </c>
      <c r="BK635" s="163">
        <f>ROUND($I$635*$H$635,2)</f>
        <v>0</v>
      </c>
      <c r="BL635" s="97" t="s">
        <v>270</v>
      </c>
      <c r="BM635" s="97" t="s">
        <v>958</v>
      </c>
    </row>
    <row r="636" spans="2:47" s="6" customFormat="1" ht="16.5" customHeight="1">
      <c r="B636" s="23"/>
      <c r="C636" s="24"/>
      <c r="D636" s="164" t="s">
        <v>272</v>
      </c>
      <c r="E636" s="24"/>
      <c r="F636" s="165" t="s">
        <v>774</v>
      </c>
      <c r="G636" s="24"/>
      <c r="H636" s="24"/>
      <c r="J636" s="24"/>
      <c r="K636" s="24"/>
      <c r="L636" s="43"/>
      <c r="M636" s="56"/>
      <c r="N636" s="24"/>
      <c r="O636" s="24"/>
      <c r="P636" s="24"/>
      <c r="Q636" s="24"/>
      <c r="R636" s="24"/>
      <c r="S636" s="24"/>
      <c r="T636" s="57"/>
      <c r="AT636" s="6" t="s">
        <v>272</v>
      </c>
      <c r="AU636" s="6" t="s">
        <v>139</v>
      </c>
    </row>
    <row r="637" spans="2:65" s="6" customFormat="1" ht="15.75" customHeight="1">
      <c r="B637" s="23"/>
      <c r="C637" s="151" t="s">
        <v>959</v>
      </c>
      <c r="D637" s="151" t="s">
        <v>265</v>
      </c>
      <c r="E637" s="152" t="s">
        <v>777</v>
      </c>
      <c r="F637" s="153" t="s">
        <v>778</v>
      </c>
      <c r="G637" s="154" t="s">
        <v>373</v>
      </c>
      <c r="H637" s="155">
        <v>30</v>
      </c>
      <c r="I637" s="156"/>
      <c r="J637" s="157">
        <f>ROUND($I$637*$H$637,2)</f>
        <v>0</v>
      </c>
      <c r="K637" s="153"/>
      <c r="L637" s="158"/>
      <c r="M637" s="159"/>
      <c r="N637" s="160" t="s">
        <v>161</v>
      </c>
      <c r="O637" s="24"/>
      <c r="P637" s="24"/>
      <c r="Q637" s="161">
        <v>0</v>
      </c>
      <c r="R637" s="161">
        <f>$Q$637*$H$637</f>
        <v>0</v>
      </c>
      <c r="S637" s="161">
        <v>0</v>
      </c>
      <c r="T637" s="162">
        <f>$S$637*$H$637</f>
        <v>0</v>
      </c>
      <c r="AR637" s="97" t="s">
        <v>269</v>
      </c>
      <c r="AT637" s="97" t="s">
        <v>265</v>
      </c>
      <c r="AU637" s="97" t="s">
        <v>139</v>
      </c>
      <c r="AY637" s="6" t="s">
        <v>264</v>
      </c>
      <c r="BE637" s="163">
        <f>IF($N$637="základní",$J$637,0)</f>
        <v>0</v>
      </c>
      <c r="BF637" s="163">
        <f>IF($N$637="snížená",$J$637,0)</f>
        <v>0</v>
      </c>
      <c r="BG637" s="163">
        <f>IF($N$637="zákl. přenesená",$J$637,0)</f>
        <v>0</v>
      </c>
      <c r="BH637" s="163">
        <f>IF($N$637="sníž. přenesená",$J$637,0)</f>
        <v>0</v>
      </c>
      <c r="BI637" s="163">
        <f>IF($N$637="nulová",$J$637,0)</f>
        <v>0</v>
      </c>
      <c r="BJ637" s="97" t="s">
        <v>139</v>
      </c>
      <c r="BK637" s="163">
        <f>ROUND($I$637*$H$637,2)</f>
        <v>0</v>
      </c>
      <c r="BL637" s="97" t="s">
        <v>270</v>
      </c>
      <c r="BM637" s="97" t="s">
        <v>960</v>
      </c>
    </row>
    <row r="638" spans="2:47" s="6" customFormat="1" ht="16.5" customHeight="1">
      <c r="B638" s="23"/>
      <c r="C638" s="24"/>
      <c r="D638" s="164" t="s">
        <v>272</v>
      </c>
      <c r="E638" s="24"/>
      <c r="F638" s="165" t="s">
        <v>778</v>
      </c>
      <c r="G638" s="24"/>
      <c r="H638" s="24"/>
      <c r="J638" s="24"/>
      <c r="K638" s="24"/>
      <c r="L638" s="43"/>
      <c r="M638" s="56"/>
      <c r="N638" s="24"/>
      <c r="O638" s="24"/>
      <c r="P638" s="24"/>
      <c r="Q638" s="24"/>
      <c r="R638" s="24"/>
      <c r="S638" s="24"/>
      <c r="T638" s="57"/>
      <c r="AT638" s="6" t="s">
        <v>272</v>
      </c>
      <c r="AU638" s="6" t="s">
        <v>139</v>
      </c>
    </row>
    <row r="639" spans="2:65" s="6" customFormat="1" ht="15.75" customHeight="1">
      <c r="B639" s="23"/>
      <c r="C639" s="151" t="s">
        <v>961</v>
      </c>
      <c r="D639" s="151" t="s">
        <v>265</v>
      </c>
      <c r="E639" s="152" t="s">
        <v>676</v>
      </c>
      <c r="F639" s="153" t="s">
        <v>677</v>
      </c>
      <c r="G639" s="154" t="s">
        <v>373</v>
      </c>
      <c r="H639" s="155">
        <v>60</v>
      </c>
      <c r="I639" s="156"/>
      <c r="J639" s="157">
        <f>ROUND($I$639*$H$639,2)</f>
        <v>0</v>
      </c>
      <c r="K639" s="153"/>
      <c r="L639" s="158"/>
      <c r="M639" s="159"/>
      <c r="N639" s="160" t="s">
        <v>161</v>
      </c>
      <c r="O639" s="24"/>
      <c r="P639" s="24"/>
      <c r="Q639" s="161">
        <v>0</v>
      </c>
      <c r="R639" s="161">
        <f>$Q$639*$H$639</f>
        <v>0</v>
      </c>
      <c r="S639" s="161">
        <v>0</v>
      </c>
      <c r="T639" s="162">
        <f>$S$639*$H$639</f>
        <v>0</v>
      </c>
      <c r="AR639" s="97" t="s">
        <v>269</v>
      </c>
      <c r="AT639" s="97" t="s">
        <v>265</v>
      </c>
      <c r="AU639" s="97" t="s">
        <v>139</v>
      </c>
      <c r="AY639" s="6" t="s">
        <v>264</v>
      </c>
      <c r="BE639" s="163">
        <f>IF($N$639="základní",$J$639,0)</f>
        <v>0</v>
      </c>
      <c r="BF639" s="163">
        <f>IF($N$639="snížená",$J$639,0)</f>
        <v>0</v>
      </c>
      <c r="BG639" s="163">
        <f>IF($N$639="zákl. přenesená",$J$639,0)</f>
        <v>0</v>
      </c>
      <c r="BH639" s="163">
        <f>IF($N$639="sníž. přenesená",$J$639,0)</f>
        <v>0</v>
      </c>
      <c r="BI639" s="163">
        <f>IF($N$639="nulová",$J$639,0)</f>
        <v>0</v>
      </c>
      <c r="BJ639" s="97" t="s">
        <v>139</v>
      </c>
      <c r="BK639" s="163">
        <f>ROUND($I$639*$H$639,2)</f>
        <v>0</v>
      </c>
      <c r="BL639" s="97" t="s">
        <v>270</v>
      </c>
      <c r="BM639" s="97" t="s">
        <v>962</v>
      </c>
    </row>
    <row r="640" spans="2:47" s="6" customFormat="1" ht="16.5" customHeight="1">
      <c r="B640" s="23"/>
      <c r="C640" s="24"/>
      <c r="D640" s="164" t="s">
        <v>272</v>
      </c>
      <c r="E640" s="24"/>
      <c r="F640" s="165" t="s">
        <v>677</v>
      </c>
      <c r="G640" s="24"/>
      <c r="H640" s="24"/>
      <c r="J640" s="24"/>
      <c r="K640" s="24"/>
      <c r="L640" s="43"/>
      <c r="M640" s="56"/>
      <c r="N640" s="24"/>
      <c r="O640" s="24"/>
      <c r="P640" s="24"/>
      <c r="Q640" s="24"/>
      <c r="R640" s="24"/>
      <c r="S640" s="24"/>
      <c r="T640" s="57"/>
      <c r="AT640" s="6" t="s">
        <v>272</v>
      </c>
      <c r="AU640" s="6" t="s">
        <v>139</v>
      </c>
    </row>
    <row r="641" spans="2:65" s="6" customFormat="1" ht="15.75" customHeight="1">
      <c r="B641" s="23"/>
      <c r="C641" s="151" t="s">
        <v>963</v>
      </c>
      <c r="D641" s="151" t="s">
        <v>265</v>
      </c>
      <c r="E641" s="152" t="s">
        <v>783</v>
      </c>
      <c r="F641" s="153" t="s">
        <v>784</v>
      </c>
      <c r="G641" s="154" t="s">
        <v>373</v>
      </c>
      <c r="H641" s="155">
        <v>120</v>
      </c>
      <c r="I641" s="156"/>
      <c r="J641" s="157">
        <f>ROUND($I$641*$H$641,2)</f>
        <v>0</v>
      </c>
      <c r="K641" s="153"/>
      <c r="L641" s="158"/>
      <c r="M641" s="159"/>
      <c r="N641" s="160" t="s">
        <v>161</v>
      </c>
      <c r="O641" s="24"/>
      <c r="P641" s="24"/>
      <c r="Q641" s="161">
        <v>0</v>
      </c>
      <c r="R641" s="161">
        <f>$Q$641*$H$641</f>
        <v>0</v>
      </c>
      <c r="S641" s="161">
        <v>0</v>
      </c>
      <c r="T641" s="162">
        <f>$S$641*$H$641</f>
        <v>0</v>
      </c>
      <c r="AR641" s="97" t="s">
        <v>269</v>
      </c>
      <c r="AT641" s="97" t="s">
        <v>265</v>
      </c>
      <c r="AU641" s="97" t="s">
        <v>139</v>
      </c>
      <c r="AY641" s="6" t="s">
        <v>264</v>
      </c>
      <c r="BE641" s="163">
        <f>IF($N$641="základní",$J$641,0)</f>
        <v>0</v>
      </c>
      <c r="BF641" s="163">
        <f>IF($N$641="snížená",$J$641,0)</f>
        <v>0</v>
      </c>
      <c r="BG641" s="163">
        <f>IF($N$641="zákl. přenesená",$J$641,0)</f>
        <v>0</v>
      </c>
      <c r="BH641" s="163">
        <f>IF($N$641="sníž. přenesená",$J$641,0)</f>
        <v>0</v>
      </c>
      <c r="BI641" s="163">
        <f>IF($N$641="nulová",$J$641,0)</f>
        <v>0</v>
      </c>
      <c r="BJ641" s="97" t="s">
        <v>139</v>
      </c>
      <c r="BK641" s="163">
        <f>ROUND($I$641*$H$641,2)</f>
        <v>0</v>
      </c>
      <c r="BL641" s="97" t="s">
        <v>270</v>
      </c>
      <c r="BM641" s="97" t="s">
        <v>964</v>
      </c>
    </row>
    <row r="642" spans="2:47" s="6" customFormat="1" ht="16.5" customHeight="1">
      <c r="B642" s="23"/>
      <c r="C642" s="24"/>
      <c r="D642" s="164" t="s">
        <v>272</v>
      </c>
      <c r="E642" s="24"/>
      <c r="F642" s="165" t="s">
        <v>784</v>
      </c>
      <c r="G642" s="24"/>
      <c r="H642" s="24"/>
      <c r="J642" s="24"/>
      <c r="K642" s="24"/>
      <c r="L642" s="43"/>
      <c r="M642" s="56"/>
      <c r="N642" s="24"/>
      <c r="O642" s="24"/>
      <c r="P642" s="24"/>
      <c r="Q642" s="24"/>
      <c r="R642" s="24"/>
      <c r="S642" s="24"/>
      <c r="T642" s="57"/>
      <c r="AT642" s="6" t="s">
        <v>272</v>
      </c>
      <c r="AU642" s="6" t="s">
        <v>139</v>
      </c>
    </row>
    <row r="643" spans="2:65" s="6" customFormat="1" ht="15.75" customHeight="1">
      <c r="B643" s="23"/>
      <c r="C643" s="151" t="s">
        <v>269</v>
      </c>
      <c r="D643" s="151" t="s">
        <v>265</v>
      </c>
      <c r="E643" s="152" t="s">
        <v>684</v>
      </c>
      <c r="F643" s="153" t="s">
        <v>685</v>
      </c>
      <c r="G643" s="154" t="s">
        <v>268</v>
      </c>
      <c r="H643" s="155">
        <v>10</v>
      </c>
      <c r="I643" s="156"/>
      <c r="J643" s="157">
        <f>ROUND($I$643*$H$643,2)</f>
        <v>0</v>
      </c>
      <c r="K643" s="153"/>
      <c r="L643" s="158"/>
      <c r="M643" s="159"/>
      <c r="N643" s="160" t="s">
        <v>161</v>
      </c>
      <c r="O643" s="24"/>
      <c r="P643" s="24"/>
      <c r="Q643" s="161">
        <v>0</v>
      </c>
      <c r="R643" s="161">
        <f>$Q$643*$H$643</f>
        <v>0</v>
      </c>
      <c r="S643" s="161">
        <v>0</v>
      </c>
      <c r="T643" s="162">
        <f>$S$643*$H$643</f>
        <v>0</v>
      </c>
      <c r="AR643" s="97" t="s">
        <v>269</v>
      </c>
      <c r="AT643" s="97" t="s">
        <v>265</v>
      </c>
      <c r="AU643" s="97" t="s">
        <v>139</v>
      </c>
      <c r="AY643" s="6" t="s">
        <v>264</v>
      </c>
      <c r="BE643" s="163">
        <f>IF($N$643="základní",$J$643,0)</f>
        <v>0</v>
      </c>
      <c r="BF643" s="163">
        <f>IF($N$643="snížená",$J$643,0)</f>
        <v>0</v>
      </c>
      <c r="BG643" s="163">
        <f>IF($N$643="zákl. přenesená",$J$643,0)</f>
        <v>0</v>
      </c>
      <c r="BH643" s="163">
        <f>IF($N$643="sníž. přenesená",$J$643,0)</f>
        <v>0</v>
      </c>
      <c r="BI643" s="163">
        <f>IF($N$643="nulová",$J$643,0)</f>
        <v>0</v>
      </c>
      <c r="BJ643" s="97" t="s">
        <v>139</v>
      </c>
      <c r="BK643" s="163">
        <f>ROUND($I$643*$H$643,2)</f>
        <v>0</v>
      </c>
      <c r="BL643" s="97" t="s">
        <v>270</v>
      </c>
      <c r="BM643" s="97" t="s">
        <v>965</v>
      </c>
    </row>
    <row r="644" spans="2:47" s="6" customFormat="1" ht="16.5" customHeight="1">
      <c r="B644" s="23"/>
      <c r="C644" s="24"/>
      <c r="D644" s="164" t="s">
        <v>272</v>
      </c>
      <c r="E644" s="24"/>
      <c r="F644" s="165" t="s">
        <v>685</v>
      </c>
      <c r="G644" s="24"/>
      <c r="H644" s="24"/>
      <c r="J644" s="24"/>
      <c r="K644" s="24"/>
      <c r="L644" s="43"/>
      <c r="M644" s="56"/>
      <c r="N644" s="24"/>
      <c r="O644" s="24"/>
      <c r="P644" s="24"/>
      <c r="Q644" s="24"/>
      <c r="R644" s="24"/>
      <c r="S644" s="24"/>
      <c r="T644" s="57"/>
      <c r="AT644" s="6" t="s">
        <v>272</v>
      </c>
      <c r="AU644" s="6" t="s">
        <v>139</v>
      </c>
    </row>
    <row r="645" spans="2:65" s="6" customFormat="1" ht="15.75" customHeight="1">
      <c r="B645" s="23"/>
      <c r="C645" s="151" t="s">
        <v>966</v>
      </c>
      <c r="D645" s="151" t="s">
        <v>265</v>
      </c>
      <c r="E645" s="152" t="s">
        <v>789</v>
      </c>
      <c r="F645" s="153" t="s">
        <v>790</v>
      </c>
      <c r="G645" s="154" t="s">
        <v>268</v>
      </c>
      <c r="H645" s="155">
        <v>4</v>
      </c>
      <c r="I645" s="156"/>
      <c r="J645" s="157">
        <f>ROUND($I$645*$H$645,2)</f>
        <v>0</v>
      </c>
      <c r="K645" s="153"/>
      <c r="L645" s="158"/>
      <c r="M645" s="159"/>
      <c r="N645" s="160" t="s">
        <v>161</v>
      </c>
      <c r="O645" s="24"/>
      <c r="P645" s="24"/>
      <c r="Q645" s="161">
        <v>0</v>
      </c>
      <c r="R645" s="161">
        <f>$Q$645*$H$645</f>
        <v>0</v>
      </c>
      <c r="S645" s="161">
        <v>0</v>
      </c>
      <c r="T645" s="162">
        <f>$S$645*$H$645</f>
        <v>0</v>
      </c>
      <c r="AR645" s="97" t="s">
        <v>269</v>
      </c>
      <c r="AT645" s="97" t="s">
        <v>265</v>
      </c>
      <c r="AU645" s="97" t="s">
        <v>139</v>
      </c>
      <c r="AY645" s="6" t="s">
        <v>264</v>
      </c>
      <c r="BE645" s="163">
        <f>IF($N$645="základní",$J$645,0)</f>
        <v>0</v>
      </c>
      <c r="BF645" s="163">
        <f>IF($N$645="snížená",$J$645,0)</f>
        <v>0</v>
      </c>
      <c r="BG645" s="163">
        <f>IF($N$645="zákl. přenesená",$J$645,0)</f>
        <v>0</v>
      </c>
      <c r="BH645" s="163">
        <f>IF($N$645="sníž. přenesená",$J$645,0)</f>
        <v>0</v>
      </c>
      <c r="BI645" s="163">
        <f>IF($N$645="nulová",$J$645,0)</f>
        <v>0</v>
      </c>
      <c r="BJ645" s="97" t="s">
        <v>139</v>
      </c>
      <c r="BK645" s="163">
        <f>ROUND($I$645*$H$645,2)</f>
        <v>0</v>
      </c>
      <c r="BL645" s="97" t="s">
        <v>270</v>
      </c>
      <c r="BM645" s="97" t="s">
        <v>967</v>
      </c>
    </row>
    <row r="646" spans="2:47" s="6" customFormat="1" ht="16.5" customHeight="1">
      <c r="B646" s="23"/>
      <c r="C646" s="24"/>
      <c r="D646" s="164" t="s">
        <v>272</v>
      </c>
      <c r="E646" s="24"/>
      <c r="F646" s="165" t="s">
        <v>790</v>
      </c>
      <c r="G646" s="24"/>
      <c r="H646" s="24"/>
      <c r="J646" s="24"/>
      <c r="K646" s="24"/>
      <c r="L646" s="43"/>
      <c r="M646" s="56"/>
      <c r="N646" s="24"/>
      <c r="O646" s="24"/>
      <c r="P646" s="24"/>
      <c r="Q646" s="24"/>
      <c r="R646" s="24"/>
      <c r="S646" s="24"/>
      <c r="T646" s="57"/>
      <c r="AT646" s="6" t="s">
        <v>272</v>
      </c>
      <c r="AU646" s="6" t="s">
        <v>139</v>
      </c>
    </row>
    <row r="647" spans="2:65" s="6" customFormat="1" ht="15.75" customHeight="1">
      <c r="B647" s="23"/>
      <c r="C647" s="151" t="s">
        <v>968</v>
      </c>
      <c r="D647" s="151" t="s">
        <v>265</v>
      </c>
      <c r="E647" s="152" t="s">
        <v>793</v>
      </c>
      <c r="F647" s="153" t="s">
        <v>794</v>
      </c>
      <c r="G647" s="154" t="s">
        <v>268</v>
      </c>
      <c r="H647" s="155">
        <v>10</v>
      </c>
      <c r="I647" s="156"/>
      <c r="J647" s="157">
        <f>ROUND($I$647*$H$647,2)</f>
        <v>0</v>
      </c>
      <c r="K647" s="153"/>
      <c r="L647" s="158"/>
      <c r="M647" s="159"/>
      <c r="N647" s="160" t="s">
        <v>161</v>
      </c>
      <c r="O647" s="24"/>
      <c r="P647" s="24"/>
      <c r="Q647" s="161">
        <v>0</v>
      </c>
      <c r="R647" s="161">
        <f>$Q$647*$H$647</f>
        <v>0</v>
      </c>
      <c r="S647" s="161">
        <v>0</v>
      </c>
      <c r="T647" s="162">
        <f>$S$647*$H$647</f>
        <v>0</v>
      </c>
      <c r="AR647" s="97" t="s">
        <v>269</v>
      </c>
      <c r="AT647" s="97" t="s">
        <v>265</v>
      </c>
      <c r="AU647" s="97" t="s">
        <v>139</v>
      </c>
      <c r="AY647" s="6" t="s">
        <v>264</v>
      </c>
      <c r="BE647" s="163">
        <f>IF($N$647="základní",$J$647,0)</f>
        <v>0</v>
      </c>
      <c r="BF647" s="163">
        <f>IF($N$647="snížená",$J$647,0)</f>
        <v>0</v>
      </c>
      <c r="BG647" s="163">
        <f>IF($N$647="zákl. přenesená",$J$647,0)</f>
        <v>0</v>
      </c>
      <c r="BH647" s="163">
        <f>IF($N$647="sníž. přenesená",$J$647,0)</f>
        <v>0</v>
      </c>
      <c r="BI647" s="163">
        <f>IF($N$647="nulová",$J$647,0)</f>
        <v>0</v>
      </c>
      <c r="BJ647" s="97" t="s">
        <v>139</v>
      </c>
      <c r="BK647" s="163">
        <f>ROUND($I$647*$H$647,2)</f>
        <v>0</v>
      </c>
      <c r="BL647" s="97" t="s">
        <v>270</v>
      </c>
      <c r="BM647" s="97" t="s">
        <v>969</v>
      </c>
    </row>
    <row r="648" spans="2:47" s="6" customFormat="1" ht="16.5" customHeight="1">
      <c r="B648" s="23"/>
      <c r="C648" s="24"/>
      <c r="D648" s="164" t="s">
        <v>272</v>
      </c>
      <c r="E648" s="24"/>
      <c r="F648" s="165" t="s">
        <v>794</v>
      </c>
      <c r="G648" s="24"/>
      <c r="H648" s="24"/>
      <c r="J648" s="24"/>
      <c r="K648" s="24"/>
      <c r="L648" s="43"/>
      <c r="M648" s="56"/>
      <c r="N648" s="24"/>
      <c r="O648" s="24"/>
      <c r="P648" s="24"/>
      <c r="Q648" s="24"/>
      <c r="R648" s="24"/>
      <c r="S648" s="24"/>
      <c r="T648" s="57"/>
      <c r="AT648" s="6" t="s">
        <v>272</v>
      </c>
      <c r="AU648" s="6" t="s">
        <v>139</v>
      </c>
    </row>
    <row r="649" spans="2:65" s="6" customFormat="1" ht="27" customHeight="1">
      <c r="B649" s="23"/>
      <c r="C649" s="166" t="s">
        <v>970</v>
      </c>
      <c r="D649" s="166" t="s">
        <v>380</v>
      </c>
      <c r="E649" s="167" t="s">
        <v>797</v>
      </c>
      <c r="F649" s="168" t="s">
        <v>798</v>
      </c>
      <c r="G649" s="169" t="s">
        <v>373</v>
      </c>
      <c r="H649" s="170">
        <v>5</v>
      </c>
      <c r="I649" s="171"/>
      <c r="J649" s="172">
        <f>ROUND($I$649*$H$649,2)</f>
        <v>0</v>
      </c>
      <c r="K649" s="168"/>
      <c r="L649" s="43"/>
      <c r="M649" s="173"/>
      <c r="N649" s="174" t="s">
        <v>161</v>
      </c>
      <c r="O649" s="24"/>
      <c r="P649" s="24"/>
      <c r="Q649" s="161">
        <v>0</v>
      </c>
      <c r="R649" s="161">
        <f>$Q$649*$H$649</f>
        <v>0</v>
      </c>
      <c r="S649" s="161">
        <v>0</v>
      </c>
      <c r="T649" s="162">
        <f>$S$649*$H$649</f>
        <v>0</v>
      </c>
      <c r="AR649" s="97" t="s">
        <v>270</v>
      </c>
      <c r="AT649" s="97" t="s">
        <v>380</v>
      </c>
      <c r="AU649" s="97" t="s">
        <v>139</v>
      </c>
      <c r="AY649" s="6" t="s">
        <v>264</v>
      </c>
      <c r="BE649" s="163">
        <f>IF($N$649="základní",$J$649,0)</f>
        <v>0</v>
      </c>
      <c r="BF649" s="163">
        <f>IF($N$649="snížená",$J$649,0)</f>
        <v>0</v>
      </c>
      <c r="BG649" s="163">
        <f>IF($N$649="zákl. přenesená",$J$649,0)</f>
        <v>0</v>
      </c>
      <c r="BH649" s="163">
        <f>IF($N$649="sníž. přenesená",$J$649,0)</f>
        <v>0</v>
      </c>
      <c r="BI649" s="163">
        <f>IF($N$649="nulová",$J$649,0)</f>
        <v>0</v>
      </c>
      <c r="BJ649" s="97" t="s">
        <v>139</v>
      </c>
      <c r="BK649" s="163">
        <f>ROUND($I$649*$H$649,2)</f>
        <v>0</v>
      </c>
      <c r="BL649" s="97" t="s">
        <v>270</v>
      </c>
      <c r="BM649" s="97" t="s">
        <v>970</v>
      </c>
    </row>
    <row r="650" spans="2:47" s="6" customFormat="1" ht="27" customHeight="1">
      <c r="B650" s="23"/>
      <c r="C650" s="24"/>
      <c r="D650" s="164" t="s">
        <v>272</v>
      </c>
      <c r="E650" s="24"/>
      <c r="F650" s="165" t="s">
        <v>798</v>
      </c>
      <c r="G650" s="24"/>
      <c r="H650" s="24"/>
      <c r="J650" s="24"/>
      <c r="K650" s="24"/>
      <c r="L650" s="43"/>
      <c r="M650" s="56"/>
      <c r="N650" s="24"/>
      <c r="O650" s="24"/>
      <c r="P650" s="24"/>
      <c r="Q650" s="24"/>
      <c r="R650" s="24"/>
      <c r="S650" s="24"/>
      <c r="T650" s="57"/>
      <c r="AT650" s="6" t="s">
        <v>272</v>
      </c>
      <c r="AU650" s="6" t="s">
        <v>139</v>
      </c>
    </row>
    <row r="651" spans="2:65" s="6" customFormat="1" ht="27" customHeight="1">
      <c r="B651" s="23"/>
      <c r="C651" s="166" t="s">
        <v>971</v>
      </c>
      <c r="D651" s="166" t="s">
        <v>380</v>
      </c>
      <c r="E651" s="167" t="s">
        <v>800</v>
      </c>
      <c r="F651" s="168" t="s">
        <v>801</v>
      </c>
      <c r="G651" s="169" t="s">
        <v>373</v>
      </c>
      <c r="H651" s="170">
        <v>20</v>
      </c>
      <c r="I651" s="171"/>
      <c r="J651" s="172">
        <f>ROUND($I$651*$H$651,2)</f>
        <v>0</v>
      </c>
      <c r="K651" s="168"/>
      <c r="L651" s="43"/>
      <c r="M651" s="173"/>
      <c r="N651" s="174" t="s">
        <v>161</v>
      </c>
      <c r="O651" s="24"/>
      <c r="P651" s="24"/>
      <c r="Q651" s="161">
        <v>0</v>
      </c>
      <c r="R651" s="161">
        <f>$Q$651*$H$651</f>
        <v>0</v>
      </c>
      <c r="S651" s="161">
        <v>0</v>
      </c>
      <c r="T651" s="162">
        <f>$S$651*$H$651</f>
        <v>0</v>
      </c>
      <c r="AR651" s="97" t="s">
        <v>270</v>
      </c>
      <c r="AT651" s="97" t="s">
        <v>380</v>
      </c>
      <c r="AU651" s="97" t="s">
        <v>139</v>
      </c>
      <c r="AY651" s="6" t="s">
        <v>264</v>
      </c>
      <c r="BE651" s="163">
        <f>IF($N$651="základní",$J$651,0)</f>
        <v>0</v>
      </c>
      <c r="BF651" s="163">
        <f>IF($N$651="snížená",$J$651,0)</f>
        <v>0</v>
      </c>
      <c r="BG651" s="163">
        <f>IF($N$651="zákl. přenesená",$J$651,0)</f>
        <v>0</v>
      </c>
      <c r="BH651" s="163">
        <f>IF($N$651="sníž. přenesená",$J$651,0)</f>
        <v>0</v>
      </c>
      <c r="BI651" s="163">
        <f>IF($N$651="nulová",$J$651,0)</f>
        <v>0</v>
      </c>
      <c r="BJ651" s="97" t="s">
        <v>139</v>
      </c>
      <c r="BK651" s="163">
        <f>ROUND($I$651*$H$651,2)</f>
        <v>0</v>
      </c>
      <c r="BL651" s="97" t="s">
        <v>270</v>
      </c>
      <c r="BM651" s="97" t="s">
        <v>971</v>
      </c>
    </row>
    <row r="652" spans="2:47" s="6" customFormat="1" ht="27" customHeight="1">
      <c r="B652" s="23"/>
      <c r="C652" s="24"/>
      <c r="D652" s="164" t="s">
        <v>272</v>
      </c>
      <c r="E652" s="24"/>
      <c r="F652" s="165" t="s">
        <v>801</v>
      </c>
      <c r="G652" s="24"/>
      <c r="H652" s="24"/>
      <c r="J652" s="24"/>
      <c r="K652" s="24"/>
      <c r="L652" s="43"/>
      <c r="M652" s="56"/>
      <c r="N652" s="24"/>
      <c r="O652" s="24"/>
      <c r="P652" s="24"/>
      <c r="Q652" s="24"/>
      <c r="R652" s="24"/>
      <c r="S652" s="24"/>
      <c r="T652" s="57"/>
      <c r="AT652" s="6" t="s">
        <v>272</v>
      </c>
      <c r="AU652" s="6" t="s">
        <v>139</v>
      </c>
    </row>
    <row r="653" spans="2:65" s="6" customFormat="1" ht="15.75" customHeight="1">
      <c r="B653" s="23"/>
      <c r="C653" s="151" t="s">
        <v>972</v>
      </c>
      <c r="D653" s="151" t="s">
        <v>265</v>
      </c>
      <c r="E653" s="152" t="s">
        <v>803</v>
      </c>
      <c r="F653" s="153" t="s">
        <v>689</v>
      </c>
      <c r="G653" s="154" t="s">
        <v>652</v>
      </c>
      <c r="H653" s="155">
        <v>1</v>
      </c>
      <c r="I653" s="156"/>
      <c r="J653" s="157">
        <f>ROUND($I$653*$H$653,2)</f>
        <v>0</v>
      </c>
      <c r="K653" s="153"/>
      <c r="L653" s="158"/>
      <c r="M653" s="159"/>
      <c r="N653" s="160" t="s">
        <v>161</v>
      </c>
      <c r="O653" s="24"/>
      <c r="P653" s="24"/>
      <c r="Q653" s="161">
        <v>0</v>
      </c>
      <c r="R653" s="161">
        <f>$Q$653*$H$653</f>
        <v>0</v>
      </c>
      <c r="S653" s="161">
        <v>0</v>
      </c>
      <c r="T653" s="162">
        <f>$S$653*$H$653</f>
        <v>0</v>
      </c>
      <c r="AR653" s="97" t="s">
        <v>269</v>
      </c>
      <c r="AT653" s="97" t="s">
        <v>265</v>
      </c>
      <c r="AU653" s="97" t="s">
        <v>139</v>
      </c>
      <c r="AY653" s="6" t="s">
        <v>264</v>
      </c>
      <c r="BE653" s="163">
        <f>IF($N$653="základní",$J$653,0)</f>
        <v>0</v>
      </c>
      <c r="BF653" s="163">
        <f>IF($N$653="snížená",$J$653,0)</f>
        <v>0</v>
      </c>
      <c r="BG653" s="163">
        <f>IF($N$653="zákl. přenesená",$J$653,0)</f>
        <v>0</v>
      </c>
      <c r="BH653" s="163">
        <f>IF($N$653="sníž. přenesená",$J$653,0)</f>
        <v>0</v>
      </c>
      <c r="BI653" s="163">
        <f>IF($N$653="nulová",$J$653,0)</f>
        <v>0</v>
      </c>
      <c r="BJ653" s="97" t="s">
        <v>139</v>
      </c>
      <c r="BK653" s="163">
        <f>ROUND($I$653*$H$653,2)</f>
        <v>0</v>
      </c>
      <c r="BL653" s="97" t="s">
        <v>270</v>
      </c>
      <c r="BM653" s="97" t="s">
        <v>973</v>
      </c>
    </row>
    <row r="654" spans="2:47" s="6" customFormat="1" ht="16.5" customHeight="1">
      <c r="B654" s="23"/>
      <c r="C654" s="24"/>
      <c r="D654" s="164" t="s">
        <v>272</v>
      </c>
      <c r="E654" s="24"/>
      <c r="F654" s="165" t="s">
        <v>689</v>
      </c>
      <c r="G654" s="24"/>
      <c r="H654" s="24"/>
      <c r="J654" s="24"/>
      <c r="K654" s="24"/>
      <c r="L654" s="43"/>
      <c r="M654" s="56"/>
      <c r="N654" s="24"/>
      <c r="O654" s="24"/>
      <c r="P654" s="24"/>
      <c r="Q654" s="24"/>
      <c r="R654" s="24"/>
      <c r="S654" s="24"/>
      <c r="T654" s="57"/>
      <c r="AT654" s="6" t="s">
        <v>272</v>
      </c>
      <c r="AU654" s="6" t="s">
        <v>139</v>
      </c>
    </row>
    <row r="655" spans="2:65" s="6" customFormat="1" ht="15.75" customHeight="1">
      <c r="B655" s="23"/>
      <c r="C655" s="166" t="s">
        <v>974</v>
      </c>
      <c r="D655" s="166" t="s">
        <v>380</v>
      </c>
      <c r="E655" s="167" t="s">
        <v>846</v>
      </c>
      <c r="F655" s="168" t="s">
        <v>810</v>
      </c>
      <c r="G655" s="169" t="s">
        <v>652</v>
      </c>
      <c r="H655" s="170">
        <v>1</v>
      </c>
      <c r="I655" s="171"/>
      <c r="J655" s="172">
        <f>ROUND($I$655*$H$655,2)</f>
        <v>0</v>
      </c>
      <c r="K655" s="168"/>
      <c r="L655" s="43"/>
      <c r="M655" s="173"/>
      <c r="N655" s="174" t="s">
        <v>161</v>
      </c>
      <c r="O655" s="24"/>
      <c r="P655" s="24"/>
      <c r="Q655" s="161">
        <v>0</v>
      </c>
      <c r="R655" s="161">
        <f>$Q$655*$H$655</f>
        <v>0</v>
      </c>
      <c r="S655" s="161">
        <v>0</v>
      </c>
      <c r="T655" s="162">
        <f>$S$655*$H$655</f>
        <v>0</v>
      </c>
      <c r="AR655" s="97" t="s">
        <v>270</v>
      </c>
      <c r="AT655" s="97" t="s">
        <v>380</v>
      </c>
      <c r="AU655" s="97" t="s">
        <v>139</v>
      </c>
      <c r="AY655" s="6" t="s">
        <v>264</v>
      </c>
      <c r="BE655" s="163">
        <f>IF($N$655="základní",$J$655,0)</f>
        <v>0</v>
      </c>
      <c r="BF655" s="163">
        <f>IF($N$655="snížená",$J$655,0)</f>
        <v>0</v>
      </c>
      <c r="BG655" s="163">
        <f>IF($N$655="zákl. přenesená",$J$655,0)</f>
        <v>0</v>
      </c>
      <c r="BH655" s="163">
        <f>IF($N$655="sníž. přenesená",$J$655,0)</f>
        <v>0</v>
      </c>
      <c r="BI655" s="163">
        <f>IF($N$655="nulová",$J$655,0)</f>
        <v>0</v>
      </c>
      <c r="BJ655" s="97" t="s">
        <v>139</v>
      </c>
      <c r="BK655" s="163">
        <f>ROUND($I$655*$H$655,2)</f>
        <v>0</v>
      </c>
      <c r="BL655" s="97" t="s">
        <v>270</v>
      </c>
      <c r="BM655" s="97" t="s">
        <v>974</v>
      </c>
    </row>
    <row r="656" spans="2:47" s="6" customFormat="1" ht="16.5" customHeight="1">
      <c r="B656" s="23"/>
      <c r="C656" s="24"/>
      <c r="D656" s="164" t="s">
        <v>272</v>
      </c>
      <c r="E656" s="24"/>
      <c r="F656" s="165" t="s">
        <v>810</v>
      </c>
      <c r="G656" s="24"/>
      <c r="H656" s="24"/>
      <c r="J656" s="24"/>
      <c r="K656" s="24"/>
      <c r="L656" s="43"/>
      <c r="M656" s="56"/>
      <c r="N656" s="24"/>
      <c r="O656" s="24"/>
      <c r="P656" s="24"/>
      <c r="Q656" s="24"/>
      <c r="R656" s="24"/>
      <c r="S656" s="24"/>
      <c r="T656" s="57"/>
      <c r="AT656" s="6" t="s">
        <v>272</v>
      </c>
      <c r="AU656" s="6" t="s">
        <v>139</v>
      </c>
    </row>
    <row r="657" spans="2:65" s="6" customFormat="1" ht="15.75" customHeight="1">
      <c r="B657" s="23"/>
      <c r="C657" s="166" t="s">
        <v>975</v>
      </c>
      <c r="D657" s="166" t="s">
        <v>380</v>
      </c>
      <c r="E657" s="167" t="s">
        <v>848</v>
      </c>
      <c r="F657" s="168" t="s">
        <v>807</v>
      </c>
      <c r="G657" s="169" t="s">
        <v>389</v>
      </c>
      <c r="H657" s="170">
        <v>20</v>
      </c>
      <c r="I657" s="171"/>
      <c r="J657" s="172">
        <f>ROUND($I$657*$H$657,2)</f>
        <v>0</v>
      </c>
      <c r="K657" s="168"/>
      <c r="L657" s="43"/>
      <c r="M657" s="173"/>
      <c r="N657" s="174" t="s">
        <v>161</v>
      </c>
      <c r="O657" s="24"/>
      <c r="P657" s="24"/>
      <c r="Q657" s="161">
        <v>0</v>
      </c>
      <c r="R657" s="161">
        <f>$Q$657*$H$657</f>
        <v>0</v>
      </c>
      <c r="S657" s="161">
        <v>0</v>
      </c>
      <c r="T657" s="162">
        <f>$S$657*$H$657</f>
        <v>0</v>
      </c>
      <c r="AR657" s="97" t="s">
        <v>270</v>
      </c>
      <c r="AT657" s="97" t="s">
        <v>380</v>
      </c>
      <c r="AU657" s="97" t="s">
        <v>139</v>
      </c>
      <c r="AY657" s="6" t="s">
        <v>264</v>
      </c>
      <c r="BE657" s="163">
        <f>IF($N$657="základní",$J$657,0)</f>
        <v>0</v>
      </c>
      <c r="BF657" s="163">
        <f>IF($N$657="snížená",$J$657,0)</f>
        <v>0</v>
      </c>
      <c r="BG657" s="163">
        <f>IF($N$657="zákl. přenesená",$J$657,0)</f>
        <v>0</v>
      </c>
      <c r="BH657" s="163">
        <f>IF($N$657="sníž. přenesená",$J$657,0)</f>
        <v>0</v>
      </c>
      <c r="BI657" s="163">
        <f>IF($N$657="nulová",$J$657,0)</f>
        <v>0</v>
      </c>
      <c r="BJ657" s="97" t="s">
        <v>139</v>
      </c>
      <c r="BK657" s="163">
        <f>ROUND($I$657*$H$657,2)</f>
        <v>0</v>
      </c>
      <c r="BL657" s="97" t="s">
        <v>270</v>
      </c>
      <c r="BM657" s="97" t="s">
        <v>975</v>
      </c>
    </row>
    <row r="658" spans="2:47" s="6" customFormat="1" ht="16.5" customHeight="1">
      <c r="B658" s="23"/>
      <c r="C658" s="24"/>
      <c r="D658" s="164" t="s">
        <v>272</v>
      </c>
      <c r="E658" s="24"/>
      <c r="F658" s="165" t="s">
        <v>807</v>
      </c>
      <c r="G658" s="24"/>
      <c r="H658" s="24"/>
      <c r="J658" s="24"/>
      <c r="K658" s="24"/>
      <c r="L658" s="43"/>
      <c r="M658" s="56"/>
      <c r="N658" s="24"/>
      <c r="O658" s="24"/>
      <c r="P658" s="24"/>
      <c r="Q658" s="24"/>
      <c r="R658" s="24"/>
      <c r="S658" s="24"/>
      <c r="T658" s="57"/>
      <c r="AT658" s="6" t="s">
        <v>272</v>
      </c>
      <c r="AU658" s="6" t="s">
        <v>139</v>
      </c>
    </row>
    <row r="659" spans="2:65" s="6" customFormat="1" ht="15.75" customHeight="1">
      <c r="B659" s="23"/>
      <c r="C659" s="166" t="s">
        <v>976</v>
      </c>
      <c r="D659" s="166" t="s">
        <v>380</v>
      </c>
      <c r="E659" s="167" t="s">
        <v>977</v>
      </c>
      <c r="F659" s="168" t="s">
        <v>696</v>
      </c>
      <c r="G659" s="169" t="s">
        <v>652</v>
      </c>
      <c r="H659" s="170">
        <v>1</v>
      </c>
      <c r="I659" s="171"/>
      <c r="J659" s="172">
        <f>ROUND($I$659*$H$659,2)</f>
        <v>0</v>
      </c>
      <c r="K659" s="168"/>
      <c r="L659" s="43"/>
      <c r="M659" s="173"/>
      <c r="N659" s="174" t="s">
        <v>161</v>
      </c>
      <c r="O659" s="24"/>
      <c r="P659" s="24"/>
      <c r="Q659" s="161">
        <v>0</v>
      </c>
      <c r="R659" s="161">
        <f>$Q$659*$H$659</f>
        <v>0</v>
      </c>
      <c r="S659" s="161">
        <v>0</v>
      </c>
      <c r="T659" s="162">
        <f>$S$659*$H$659</f>
        <v>0</v>
      </c>
      <c r="AR659" s="97" t="s">
        <v>270</v>
      </c>
      <c r="AT659" s="97" t="s">
        <v>380</v>
      </c>
      <c r="AU659" s="97" t="s">
        <v>139</v>
      </c>
      <c r="AY659" s="6" t="s">
        <v>264</v>
      </c>
      <c r="BE659" s="163">
        <f>IF($N$659="základní",$J$659,0)</f>
        <v>0</v>
      </c>
      <c r="BF659" s="163">
        <f>IF($N$659="snížená",$J$659,0)</f>
        <v>0</v>
      </c>
      <c r="BG659" s="163">
        <f>IF($N$659="zákl. přenesená",$J$659,0)</f>
        <v>0</v>
      </c>
      <c r="BH659" s="163">
        <f>IF($N$659="sníž. přenesená",$J$659,0)</f>
        <v>0</v>
      </c>
      <c r="BI659" s="163">
        <f>IF($N$659="nulová",$J$659,0)</f>
        <v>0</v>
      </c>
      <c r="BJ659" s="97" t="s">
        <v>139</v>
      </c>
      <c r="BK659" s="163">
        <f>ROUND($I$659*$H$659,2)</f>
        <v>0</v>
      </c>
      <c r="BL659" s="97" t="s">
        <v>270</v>
      </c>
      <c r="BM659" s="97" t="s">
        <v>976</v>
      </c>
    </row>
    <row r="660" spans="2:47" s="6" customFormat="1" ht="16.5" customHeight="1">
      <c r="B660" s="23"/>
      <c r="C660" s="24"/>
      <c r="D660" s="164" t="s">
        <v>272</v>
      </c>
      <c r="E660" s="24"/>
      <c r="F660" s="165" t="s">
        <v>696</v>
      </c>
      <c r="G660" s="24"/>
      <c r="H660" s="24"/>
      <c r="J660" s="24"/>
      <c r="K660" s="24"/>
      <c r="L660" s="43"/>
      <c r="M660" s="56"/>
      <c r="N660" s="24"/>
      <c r="O660" s="24"/>
      <c r="P660" s="24"/>
      <c r="Q660" s="24"/>
      <c r="R660" s="24"/>
      <c r="S660" s="24"/>
      <c r="T660" s="57"/>
      <c r="AT660" s="6" t="s">
        <v>272</v>
      </c>
      <c r="AU660" s="6" t="s">
        <v>139</v>
      </c>
    </row>
    <row r="661" spans="2:63" s="140" customFormat="1" ht="37.5" customHeight="1">
      <c r="B661" s="141"/>
      <c r="C661" s="142"/>
      <c r="D661" s="142" t="s">
        <v>189</v>
      </c>
      <c r="E661" s="143" t="s">
        <v>978</v>
      </c>
      <c r="F661" s="143" t="s">
        <v>979</v>
      </c>
      <c r="G661" s="142"/>
      <c r="H661" s="142"/>
      <c r="J661" s="144">
        <f>$BK$661</f>
        <v>0</v>
      </c>
      <c r="K661" s="142"/>
      <c r="L661" s="145"/>
      <c r="M661" s="146"/>
      <c r="N661" s="142"/>
      <c r="O661" s="142"/>
      <c r="P661" s="147">
        <f>SUM($P$662:$P$695)</f>
        <v>0</v>
      </c>
      <c r="Q661" s="142"/>
      <c r="R661" s="147">
        <f>SUM($R$662:$R$695)</f>
        <v>0</v>
      </c>
      <c r="S661" s="142"/>
      <c r="T661" s="148">
        <f>SUM($T$662:$T$695)</f>
        <v>0</v>
      </c>
      <c r="AR661" s="149" t="s">
        <v>263</v>
      </c>
      <c r="AT661" s="149" t="s">
        <v>189</v>
      </c>
      <c r="AU661" s="149" t="s">
        <v>190</v>
      </c>
      <c r="AY661" s="149" t="s">
        <v>264</v>
      </c>
      <c r="BK661" s="150">
        <f>SUM($BK$662:$BK$695)</f>
        <v>0</v>
      </c>
    </row>
    <row r="662" spans="2:65" s="6" customFormat="1" ht="15.75" customHeight="1">
      <c r="B662" s="23"/>
      <c r="C662" s="151" t="s">
        <v>980</v>
      </c>
      <c r="D662" s="151" t="s">
        <v>265</v>
      </c>
      <c r="E662" s="152" t="s">
        <v>757</v>
      </c>
      <c r="F662" s="153" t="s">
        <v>758</v>
      </c>
      <c r="G662" s="154" t="s">
        <v>268</v>
      </c>
      <c r="H662" s="155">
        <v>19</v>
      </c>
      <c r="I662" s="156"/>
      <c r="J662" s="157">
        <f>ROUND($I$662*$H$662,2)</f>
        <v>0</v>
      </c>
      <c r="K662" s="153"/>
      <c r="L662" s="158"/>
      <c r="M662" s="159"/>
      <c r="N662" s="160" t="s">
        <v>161</v>
      </c>
      <c r="O662" s="24"/>
      <c r="P662" s="24"/>
      <c r="Q662" s="161">
        <v>0</v>
      </c>
      <c r="R662" s="161">
        <f>$Q$662*$H$662</f>
        <v>0</v>
      </c>
      <c r="S662" s="161">
        <v>0</v>
      </c>
      <c r="T662" s="162">
        <f>$S$662*$H$662</f>
        <v>0</v>
      </c>
      <c r="AR662" s="97" t="s">
        <v>269</v>
      </c>
      <c r="AT662" s="97" t="s">
        <v>265</v>
      </c>
      <c r="AU662" s="97" t="s">
        <v>139</v>
      </c>
      <c r="AY662" s="6" t="s">
        <v>264</v>
      </c>
      <c r="BE662" s="163">
        <f>IF($N$662="základní",$J$662,0)</f>
        <v>0</v>
      </c>
      <c r="BF662" s="163">
        <f>IF($N$662="snížená",$J$662,0)</f>
        <v>0</v>
      </c>
      <c r="BG662" s="163">
        <f>IF($N$662="zákl. přenesená",$J$662,0)</f>
        <v>0</v>
      </c>
      <c r="BH662" s="163">
        <f>IF($N$662="sníž. přenesená",$J$662,0)</f>
        <v>0</v>
      </c>
      <c r="BI662" s="163">
        <f>IF($N$662="nulová",$J$662,0)</f>
        <v>0</v>
      </c>
      <c r="BJ662" s="97" t="s">
        <v>139</v>
      </c>
      <c r="BK662" s="163">
        <f>ROUND($I$662*$H$662,2)</f>
        <v>0</v>
      </c>
      <c r="BL662" s="97" t="s">
        <v>270</v>
      </c>
      <c r="BM662" s="97" t="s">
        <v>981</v>
      </c>
    </row>
    <row r="663" spans="2:47" s="6" customFormat="1" ht="16.5" customHeight="1">
      <c r="B663" s="23"/>
      <c r="C663" s="24"/>
      <c r="D663" s="164" t="s">
        <v>272</v>
      </c>
      <c r="E663" s="24"/>
      <c r="F663" s="165" t="s">
        <v>758</v>
      </c>
      <c r="G663" s="24"/>
      <c r="H663" s="24"/>
      <c r="J663" s="24"/>
      <c r="K663" s="24"/>
      <c r="L663" s="43"/>
      <c r="M663" s="56"/>
      <c r="N663" s="24"/>
      <c r="O663" s="24"/>
      <c r="P663" s="24"/>
      <c r="Q663" s="24"/>
      <c r="R663" s="24"/>
      <c r="S663" s="24"/>
      <c r="T663" s="57"/>
      <c r="AT663" s="6" t="s">
        <v>272</v>
      </c>
      <c r="AU663" s="6" t="s">
        <v>139</v>
      </c>
    </row>
    <row r="664" spans="2:65" s="6" customFormat="1" ht="15.75" customHeight="1">
      <c r="B664" s="23"/>
      <c r="C664" s="151" t="s">
        <v>982</v>
      </c>
      <c r="D664" s="151" t="s">
        <v>265</v>
      </c>
      <c r="E664" s="152" t="s">
        <v>761</v>
      </c>
      <c r="F664" s="153" t="s">
        <v>762</v>
      </c>
      <c r="G664" s="154" t="s">
        <v>268</v>
      </c>
      <c r="H664" s="155">
        <v>19</v>
      </c>
      <c r="I664" s="156"/>
      <c r="J664" s="157">
        <f>ROUND($I$664*$H$664,2)</f>
        <v>0</v>
      </c>
      <c r="K664" s="153"/>
      <c r="L664" s="158"/>
      <c r="M664" s="159"/>
      <c r="N664" s="160" t="s">
        <v>161</v>
      </c>
      <c r="O664" s="24"/>
      <c r="P664" s="24"/>
      <c r="Q664" s="161">
        <v>0</v>
      </c>
      <c r="R664" s="161">
        <f>$Q$664*$H$664</f>
        <v>0</v>
      </c>
      <c r="S664" s="161">
        <v>0</v>
      </c>
      <c r="T664" s="162">
        <f>$S$664*$H$664</f>
        <v>0</v>
      </c>
      <c r="AR664" s="97" t="s">
        <v>269</v>
      </c>
      <c r="AT664" s="97" t="s">
        <v>265</v>
      </c>
      <c r="AU664" s="97" t="s">
        <v>139</v>
      </c>
      <c r="AY664" s="6" t="s">
        <v>264</v>
      </c>
      <c r="BE664" s="163">
        <f>IF($N$664="základní",$J$664,0)</f>
        <v>0</v>
      </c>
      <c r="BF664" s="163">
        <f>IF($N$664="snížená",$J$664,0)</f>
        <v>0</v>
      </c>
      <c r="BG664" s="163">
        <f>IF($N$664="zákl. přenesená",$J$664,0)</f>
        <v>0</v>
      </c>
      <c r="BH664" s="163">
        <f>IF($N$664="sníž. přenesená",$J$664,0)</f>
        <v>0</v>
      </c>
      <c r="BI664" s="163">
        <f>IF($N$664="nulová",$J$664,0)</f>
        <v>0</v>
      </c>
      <c r="BJ664" s="97" t="s">
        <v>139</v>
      </c>
      <c r="BK664" s="163">
        <f>ROUND($I$664*$H$664,2)</f>
        <v>0</v>
      </c>
      <c r="BL664" s="97" t="s">
        <v>270</v>
      </c>
      <c r="BM664" s="97" t="s">
        <v>983</v>
      </c>
    </row>
    <row r="665" spans="2:47" s="6" customFormat="1" ht="16.5" customHeight="1">
      <c r="B665" s="23"/>
      <c r="C665" s="24"/>
      <c r="D665" s="164" t="s">
        <v>272</v>
      </c>
      <c r="E665" s="24"/>
      <c r="F665" s="165" t="s">
        <v>762</v>
      </c>
      <c r="G665" s="24"/>
      <c r="H665" s="24"/>
      <c r="J665" s="24"/>
      <c r="K665" s="24"/>
      <c r="L665" s="43"/>
      <c r="M665" s="56"/>
      <c r="N665" s="24"/>
      <c r="O665" s="24"/>
      <c r="P665" s="24"/>
      <c r="Q665" s="24"/>
      <c r="R665" s="24"/>
      <c r="S665" s="24"/>
      <c r="T665" s="57"/>
      <c r="AT665" s="6" t="s">
        <v>272</v>
      </c>
      <c r="AU665" s="6" t="s">
        <v>139</v>
      </c>
    </row>
    <row r="666" spans="2:65" s="6" customFormat="1" ht="15.75" customHeight="1">
      <c r="B666" s="23"/>
      <c r="C666" s="151" t="s">
        <v>984</v>
      </c>
      <c r="D666" s="151" t="s">
        <v>265</v>
      </c>
      <c r="E666" s="152" t="s">
        <v>765</v>
      </c>
      <c r="F666" s="153" t="s">
        <v>766</v>
      </c>
      <c r="G666" s="154" t="s">
        <v>373</v>
      </c>
      <c r="H666" s="155">
        <v>1520</v>
      </c>
      <c r="I666" s="156"/>
      <c r="J666" s="157">
        <f>ROUND($I$666*$H$666,2)</f>
        <v>0</v>
      </c>
      <c r="K666" s="153"/>
      <c r="L666" s="158"/>
      <c r="M666" s="159"/>
      <c r="N666" s="160" t="s">
        <v>161</v>
      </c>
      <c r="O666" s="24"/>
      <c r="P666" s="24"/>
      <c r="Q666" s="161">
        <v>0</v>
      </c>
      <c r="R666" s="161">
        <f>$Q$666*$H$666</f>
        <v>0</v>
      </c>
      <c r="S666" s="161">
        <v>0</v>
      </c>
      <c r="T666" s="162">
        <f>$S$666*$H$666</f>
        <v>0</v>
      </c>
      <c r="AR666" s="97" t="s">
        <v>269</v>
      </c>
      <c r="AT666" s="97" t="s">
        <v>265</v>
      </c>
      <c r="AU666" s="97" t="s">
        <v>139</v>
      </c>
      <c r="AY666" s="6" t="s">
        <v>264</v>
      </c>
      <c r="BE666" s="163">
        <f>IF($N$666="základní",$J$666,0)</f>
        <v>0</v>
      </c>
      <c r="BF666" s="163">
        <f>IF($N$666="snížená",$J$666,0)</f>
        <v>0</v>
      </c>
      <c r="BG666" s="163">
        <f>IF($N$666="zákl. přenesená",$J$666,0)</f>
        <v>0</v>
      </c>
      <c r="BH666" s="163">
        <f>IF($N$666="sníž. přenesená",$J$666,0)</f>
        <v>0</v>
      </c>
      <c r="BI666" s="163">
        <f>IF($N$666="nulová",$J$666,0)</f>
        <v>0</v>
      </c>
      <c r="BJ666" s="97" t="s">
        <v>139</v>
      </c>
      <c r="BK666" s="163">
        <f>ROUND($I$666*$H$666,2)</f>
        <v>0</v>
      </c>
      <c r="BL666" s="97" t="s">
        <v>270</v>
      </c>
      <c r="BM666" s="97" t="s">
        <v>985</v>
      </c>
    </row>
    <row r="667" spans="2:47" s="6" customFormat="1" ht="16.5" customHeight="1">
      <c r="B667" s="23"/>
      <c r="C667" s="24"/>
      <c r="D667" s="164" t="s">
        <v>272</v>
      </c>
      <c r="E667" s="24"/>
      <c r="F667" s="165" t="s">
        <v>766</v>
      </c>
      <c r="G667" s="24"/>
      <c r="H667" s="24"/>
      <c r="J667" s="24"/>
      <c r="K667" s="24"/>
      <c r="L667" s="43"/>
      <c r="M667" s="56"/>
      <c r="N667" s="24"/>
      <c r="O667" s="24"/>
      <c r="P667" s="24"/>
      <c r="Q667" s="24"/>
      <c r="R667" s="24"/>
      <c r="S667" s="24"/>
      <c r="T667" s="57"/>
      <c r="AT667" s="6" t="s">
        <v>272</v>
      </c>
      <c r="AU667" s="6" t="s">
        <v>139</v>
      </c>
    </row>
    <row r="668" spans="2:65" s="6" customFormat="1" ht="15.75" customHeight="1">
      <c r="B668" s="23"/>
      <c r="C668" s="151" t="s">
        <v>986</v>
      </c>
      <c r="D668" s="151" t="s">
        <v>265</v>
      </c>
      <c r="E668" s="152" t="s">
        <v>769</v>
      </c>
      <c r="F668" s="153" t="s">
        <v>770</v>
      </c>
      <c r="G668" s="154" t="s">
        <v>373</v>
      </c>
      <c r="H668" s="155">
        <v>40</v>
      </c>
      <c r="I668" s="156"/>
      <c r="J668" s="157">
        <f>ROUND($I$668*$H$668,2)</f>
        <v>0</v>
      </c>
      <c r="K668" s="153"/>
      <c r="L668" s="158"/>
      <c r="M668" s="159"/>
      <c r="N668" s="160" t="s">
        <v>161</v>
      </c>
      <c r="O668" s="24"/>
      <c r="P668" s="24"/>
      <c r="Q668" s="161">
        <v>0</v>
      </c>
      <c r="R668" s="161">
        <f>$Q$668*$H$668</f>
        <v>0</v>
      </c>
      <c r="S668" s="161">
        <v>0</v>
      </c>
      <c r="T668" s="162">
        <f>$S$668*$H$668</f>
        <v>0</v>
      </c>
      <c r="AR668" s="97" t="s">
        <v>269</v>
      </c>
      <c r="AT668" s="97" t="s">
        <v>265</v>
      </c>
      <c r="AU668" s="97" t="s">
        <v>139</v>
      </c>
      <c r="AY668" s="6" t="s">
        <v>264</v>
      </c>
      <c r="BE668" s="163">
        <f>IF($N$668="základní",$J$668,0)</f>
        <v>0</v>
      </c>
      <c r="BF668" s="163">
        <f>IF($N$668="snížená",$J$668,0)</f>
        <v>0</v>
      </c>
      <c r="BG668" s="163">
        <f>IF($N$668="zákl. přenesená",$J$668,0)</f>
        <v>0</v>
      </c>
      <c r="BH668" s="163">
        <f>IF($N$668="sníž. přenesená",$J$668,0)</f>
        <v>0</v>
      </c>
      <c r="BI668" s="163">
        <f>IF($N$668="nulová",$J$668,0)</f>
        <v>0</v>
      </c>
      <c r="BJ668" s="97" t="s">
        <v>139</v>
      </c>
      <c r="BK668" s="163">
        <f>ROUND($I$668*$H$668,2)</f>
        <v>0</v>
      </c>
      <c r="BL668" s="97" t="s">
        <v>270</v>
      </c>
      <c r="BM668" s="97" t="s">
        <v>987</v>
      </c>
    </row>
    <row r="669" spans="2:47" s="6" customFormat="1" ht="16.5" customHeight="1">
      <c r="B669" s="23"/>
      <c r="C669" s="24"/>
      <c r="D669" s="164" t="s">
        <v>272</v>
      </c>
      <c r="E669" s="24"/>
      <c r="F669" s="165" t="s">
        <v>770</v>
      </c>
      <c r="G669" s="24"/>
      <c r="H669" s="24"/>
      <c r="J669" s="24"/>
      <c r="K669" s="24"/>
      <c r="L669" s="43"/>
      <c r="M669" s="56"/>
      <c r="N669" s="24"/>
      <c r="O669" s="24"/>
      <c r="P669" s="24"/>
      <c r="Q669" s="24"/>
      <c r="R669" s="24"/>
      <c r="S669" s="24"/>
      <c r="T669" s="57"/>
      <c r="AT669" s="6" t="s">
        <v>272</v>
      </c>
      <c r="AU669" s="6" t="s">
        <v>139</v>
      </c>
    </row>
    <row r="670" spans="2:65" s="6" customFormat="1" ht="15.75" customHeight="1">
      <c r="B670" s="23"/>
      <c r="C670" s="151" t="s">
        <v>988</v>
      </c>
      <c r="D670" s="151" t="s">
        <v>265</v>
      </c>
      <c r="E670" s="152" t="s">
        <v>773</v>
      </c>
      <c r="F670" s="153" t="s">
        <v>774</v>
      </c>
      <c r="G670" s="154" t="s">
        <v>373</v>
      </c>
      <c r="H670" s="155">
        <v>20</v>
      </c>
      <c r="I670" s="156"/>
      <c r="J670" s="157">
        <f>ROUND($I$670*$H$670,2)</f>
        <v>0</v>
      </c>
      <c r="K670" s="153"/>
      <c r="L670" s="158"/>
      <c r="M670" s="159"/>
      <c r="N670" s="160" t="s">
        <v>161</v>
      </c>
      <c r="O670" s="24"/>
      <c r="P670" s="24"/>
      <c r="Q670" s="161">
        <v>0</v>
      </c>
      <c r="R670" s="161">
        <f>$Q$670*$H$670</f>
        <v>0</v>
      </c>
      <c r="S670" s="161">
        <v>0</v>
      </c>
      <c r="T670" s="162">
        <f>$S$670*$H$670</f>
        <v>0</v>
      </c>
      <c r="AR670" s="97" t="s">
        <v>269</v>
      </c>
      <c r="AT670" s="97" t="s">
        <v>265</v>
      </c>
      <c r="AU670" s="97" t="s">
        <v>139</v>
      </c>
      <c r="AY670" s="6" t="s">
        <v>264</v>
      </c>
      <c r="BE670" s="163">
        <f>IF($N$670="základní",$J$670,0)</f>
        <v>0</v>
      </c>
      <c r="BF670" s="163">
        <f>IF($N$670="snížená",$J$670,0)</f>
        <v>0</v>
      </c>
      <c r="BG670" s="163">
        <f>IF($N$670="zákl. přenesená",$J$670,0)</f>
        <v>0</v>
      </c>
      <c r="BH670" s="163">
        <f>IF($N$670="sníž. přenesená",$J$670,0)</f>
        <v>0</v>
      </c>
      <c r="BI670" s="163">
        <f>IF($N$670="nulová",$J$670,0)</f>
        <v>0</v>
      </c>
      <c r="BJ670" s="97" t="s">
        <v>139</v>
      </c>
      <c r="BK670" s="163">
        <f>ROUND($I$670*$H$670,2)</f>
        <v>0</v>
      </c>
      <c r="BL670" s="97" t="s">
        <v>270</v>
      </c>
      <c r="BM670" s="97" t="s">
        <v>989</v>
      </c>
    </row>
    <row r="671" spans="2:47" s="6" customFormat="1" ht="16.5" customHeight="1">
      <c r="B671" s="23"/>
      <c r="C671" s="24"/>
      <c r="D671" s="164" t="s">
        <v>272</v>
      </c>
      <c r="E671" s="24"/>
      <c r="F671" s="165" t="s">
        <v>774</v>
      </c>
      <c r="G671" s="24"/>
      <c r="H671" s="24"/>
      <c r="J671" s="24"/>
      <c r="K671" s="24"/>
      <c r="L671" s="43"/>
      <c r="M671" s="56"/>
      <c r="N671" s="24"/>
      <c r="O671" s="24"/>
      <c r="P671" s="24"/>
      <c r="Q671" s="24"/>
      <c r="R671" s="24"/>
      <c r="S671" s="24"/>
      <c r="T671" s="57"/>
      <c r="AT671" s="6" t="s">
        <v>272</v>
      </c>
      <c r="AU671" s="6" t="s">
        <v>139</v>
      </c>
    </row>
    <row r="672" spans="2:65" s="6" customFormat="1" ht="15.75" customHeight="1">
      <c r="B672" s="23"/>
      <c r="C672" s="151" t="s">
        <v>990</v>
      </c>
      <c r="D672" s="151" t="s">
        <v>265</v>
      </c>
      <c r="E672" s="152" t="s">
        <v>777</v>
      </c>
      <c r="F672" s="153" t="s">
        <v>778</v>
      </c>
      <c r="G672" s="154" t="s">
        <v>373</v>
      </c>
      <c r="H672" s="155">
        <v>55</v>
      </c>
      <c r="I672" s="156"/>
      <c r="J672" s="157">
        <f>ROUND($I$672*$H$672,2)</f>
        <v>0</v>
      </c>
      <c r="K672" s="153"/>
      <c r="L672" s="158"/>
      <c r="M672" s="159"/>
      <c r="N672" s="160" t="s">
        <v>161</v>
      </c>
      <c r="O672" s="24"/>
      <c r="P672" s="24"/>
      <c r="Q672" s="161">
        <v>0</v>
      </c>
      <c r="R672" s="161">
        <f>$Q$672*$H$672</f>
        <v>0</v>
      </c>
      <c r="S672" s="161">
        <v>0</v>
      </c>
      <c r="T672" s="162">
        <f>$S$672*$H$672</f>
        <v>0</v>
      </c>
      <c r="AR672" s="97" t="s">
        <v>269</v>
      </c>
      <c r="AT672" s="97" t="s">
        <v>265</v>
      </c>
      <c r="AU672" s="97" t="s">
        <v>139</v>
      </c>
      <c r="AY672" s="6" t="s">
        <v>264</v>
      </c>
      <c r="BE672" s="163">
        <f>IF($N$672="základní",$J$672,0)</f>
        <v>0</v>
      </c>
      <c r="BF672" s="163">
        <f>IF($N$672="snížená",$J$672,0)</f>
        <v>0</v>
      </c>
      <c r="BG672" s="163">
        <f>IF($N$672="zákl. přenesená",$J$672,0)</f>
        <v>0</v>
      </c>
      <c r="BH672" s="163">
        <f>IF($N$672="sníž. přenesená",$J$672,0)</f>
        <v>0</v>
      </c>
      <c r="BI672" s="163">
        <f>IF($N$672="nulová",$J$672,0)</f>
        <v>0</v>
      </c>
      <c r="BJ672" s="97" t="s">
        <v>139</v>
      </c>
      <c r="BK672" s="163">
        <f>ROUND($I$672*$H$672,2)</f>
        <v>0</v>
      </c>
      <c r="BL672" s="97" t="s">
        <v>270</v>
      </c>
      <c r="BM672" s="97" t="s">
        <v>991</v>
      </c>
    </row>
    <row r="673" spans="2:47" s="6" customFormat="1" ht="16.5" customHeight="1">
      <c r="B673" s="23"/>
      <c r="C673" s="24"/>
      <c r="D673" s="164" t="s">
        <v>272</v>
      </c>
      <c r="E673" s="24"/>
      <c r="F673" s="165" t="s">
        <v>778</v>
      </c>
      <c r="G673" s="24"/>
      <c r="H673" s="24"/>
      <c r="J673" s="24"/>
      <c r="K673" s="24"/>
      <c r="L673" s="43"/>
      <c r="M673" s="56"/>
      <c r="N673" s="24"/>
      <c r="O673" s="24"/>
      <c r="P673" s="24"/>
      <c r="Q673" s="24"/>
      <c r="R673" s="24"/>
      <c r="S673" s="24"/>
      <c r="T673" s="57"/>
      <c r="AT673" s="6" t="s">
        <v>272</v>
      </c>
      <c r="AU673" s="6" t="s">
        <v>139</v>
      </c>
    </row>
    <row r="674" spans="2:65" s="6" customFormat="1" ht="15.75" customHeight="1">
      <c r="B674" s="23"/>
      <c r="C674" s="151" t="s">
        <v>992</v>
      </c>
      <c r="D674" s="151" t="s">
        <v>265</v>
      </c>
      <c r="E674" s="152" t="s">
        <v>676</v>
      </c>
      <c r="F674" s="153" t="s">
        <v>677</v>
      </c>
      <c r="G674" s="154" t="s">
        <v>373</v>
      </c>
      <c r="H674" s="155">
        <v>70</v>
      </c>
      <c r="I674" s="156"/>
      <c r="J674" s="157">
        <f>ROUND($I$674*$H$674,2)</f>
        <v>0</v>
      </c>
      <c r="K674" s="153"/>
      <c r="L674" s="158"/>
      <c r="M674" s="159"/>
      <c r="N674" s="160" t="s">
        <v>161</v>
      </c>
      <c r="O674" s="24"/>
      <c r="P674" s="24"/>
      <c r="Q674" s="161">
        <v>0</v>
      </c>
      <c r="R674" s="161">
        <f>$Q$674*$H$674</f>
        <v>0</v>
      </c>
      <c r="S674" s="161">
        <v>0</v>
      </c>
      <c r="T674" s="162">
        <f>$S$674*$H$674</f>
        <v>0</v>
      </c>
      <c r="AR674" s="97" t="s">
        <v>269</v>
      </c>
      <c r="AT674" s="97" t="s">
        <v>265</v>
      </c>
      <c r="AU674" s="97" t="s">
        <v>139</v>
      </c>
      <c r="AY674" s="6" t="s">
        <v>264</v>
      </c>
      <c r="BE674" s="163">
        <f>IF($N$674="základní",$J$674,0)</f>
        <v>0</v>
      </c>
      <c r="BF674" s="163">
        <f>IF($N$674="snížená",$J$674,0)</f>
        <v>0</v>
      </c>
      <c r="BG674" s="163">
        <f>IF($N$674="zákl. přenesená",$J$674,0)</f>
        <v>0</v>
      </c>
      <c r="BH674" s="163">
        <f>IF($N$674="sníž. přenesená",$J$674,0)</f>
        <v>0</v>
      </c>
      <c r="BI674" s="163">
        <f>IF($N$674="nulová",$J$674,0)</f>
        <v>0</v>
      </c>
      <c r="BJ674" s="97" t="s">
        <v>139</v>
      </c>
      <c r="BK674" s="163">
        <f>ROUND($I$674*$H$674,2)</f>
        <v>0</v>
      </c>
      <c r="BL674" s="97" t="s">
        <v>270</v>
      </c>
      <c r="BM674" s="97" t="s">
        <v>993</v>
      </c>
    </row>
    <row r="675" spans="2:47" s="6" customFormat="1" ht="16.5" customHeight="1">
      <c r="B675" s="23"/>
      <c r="C675" s="24"/>
      <c r="D675" s="164" t="s">
        <v>272</v>
      </c>
      <c r="E675" s="24"/>
      <c r="F675" s="165" t="s">
        <v>677</v>
      </c>
      <c r="G675" s="24"/>
      <c r="H675" s="24"/>
      <c r="J675" s="24"/>
      <c r="K675" s="24"/>
      <c r="L675" s="43"/>
      <c r="M675" s="56"/>
      <c r="N675" s="24"/>
      <c r="O675" s="24"/>
      <c r="P675" s="24"/>
      <c r="Q675" s="24"/>
      <c r="R675" s="24"/>
      <c r="S675" s="24"/>
      <c r="T675" s="57"/>
      <c r="AT675" s="6" t="s">
        <v>272</v>
      </c>
      <c r="AU675" s="6" t="s">
        <v>139</v>
      </c>
    </row>
    <row r="676" spans="2:65" s="6" customFormat="1" ht="15.75" customHeight="1">
      <c r="B676" s="23"/>
      <c r="C676" s="151" t="s">
        <v>994</v>
      </c>
      <c r="D676" s="151" t="s">
        <v>265</v>
      </c>
      <c r="E676" s="152" t="s">
        <v>783</v>
      </c>
      <c r="F676" s="153" t="s">
        <v>784</v>
      </c>
      <c r="G676" s="154" t="s">
        <v>373</v>
      </c>
      <c r="H676" s="155">
        <v>140</v>
      </c>
      <c r="I676" s="156"/>
      <c r="J676" s="157">
        <f>ROUND($I$676*$H$676,2)</f>
        <v>0</v>
      </c>
      <c r="K676" s="153"/>
      <c r="L676" s="158"/>
      <c r="M676" s="159"/>
      <c r="N676" s="160" t="s">
        <v>161</v>
      </c>
      <c r="O676" s="24"/>
      <c r="P676" s="24"/>
      <c r="Q676" s="161">
        <v>0</v>
      </c>
      <c r="R676" s="161">
        <f>$Q$676*$H$676</f>
        <v>0</v>
      </c>
      <c r="S676" s="161">
        <v>0</v>
      </c>
      <c r="T676" s="162">
        <f>$S$676*$H$676</f>
        <v>0</v>
      </c>
      <c r="AR676" s="97" t="s">
        <v>269</v>
      </c>
      <c r="AT676" s="97" t="s">
        <v>265</v>
      </c>
      <c r="AU676" s="97" t="s">
        <v>139</v>
      </c>
      <c r="AY676" s="6" t="s">
        <v>264</v>
      </c>
      <c r="BE676" s="163">
        <f>IF($N$676="základní",$J$676,0)</f>
        <v>0</v>
      </c>
      <c r="BF676" s="163">
        <f>IF($N$676="snížená",$J$676,0)</f>
        <v>0</v>
      </c>
      <c r="BG676" s="163">
        <f>IF($N$676="zákl. přenesená",$J$676,0)</f>
        <v>0</v>
      </c>
      <c r="BH676" s="163">
        <f>IF($N$676="sníž. přenesená",$J$676,0)</f>
        <v>0</v>
      </c>
      <c r="BI676" s="163">
        <f>IF($N$676="nulová",$J$676,0)</f>
        <v>0</v>
      </c>
      <c r="BJ676" s="97" t="s">
        <v>139</v>
      </c>
      <c r="BK676" s="163">
        <f>ROUND($I$676*$H$676,2)</f>
        <v>0</v>
      </c>
      <c r="BL676" s="97" t="s">
        <v>270</v>
      </c>
      <c r="BM676" s="97" t="s">
        <v>995</v>
      </c>
    </row>
    <row r="677" spans="2:47" s="6" customFormat="1" ht="16.5" customHeight="1">
      <c r="B677" s="23"/>
      <c r="C677" s="24"/>
      <c r="D677" s="164" t="s">
        <v>272</v>
      </c>
      <c r="E677" s="24"/>
      <c r="F677" s="165" t="s">
        <v>784</v>
      </c>
      <c r="G677" s="24"/>
      <c r="H677" s="24"/>
      <c r="J677" s="24"/>
      <c r="K677" s="24"/>
      <c r="L677" s="43"/>
      <c r="M677" s="56"/>
      <c r="N677" s="24"/>
      <c r="O677" s="24"/>
      <c r="P677" s="24"/>
      <c r="Q677" s="24"/>
      <c r="R677" s="24"/>
      <c r="S677" s="24"/>
      <c r="T677" s="57"/>
      <c r="AT677" s="6" t="s">
        <v>272</v>
      </c>
      <c r="AU677" s="6" t="s">
        <v>139</v>
      </c>
    </row>
    <row r="678" spans="2:65" s="6" customFormat="1" ht="15.75" customHeight="1">
      <c r="B678" s="23"/>
      <c r="C678" s="151" t="s">
        <v>996</v>
      </c>
      <c r="D678" s="151" t="s">
        <v>265</v>
      </c>
      <c r="E678" s="152" t="s">
        <v>684</v>
      </c>
      <c r="F678" s="153" t="s">
        <v>685</v>
      </c>
      <c r="G678" s="154" t="s">
        <v>268</v>
      </c>
      <c r="H678" s="155">
        <v>10</v>
      </c>
      <c r="I678" s="156"/>
      <c r="J678" s="157">
        <f>ROUND($I$678*$H$678,2)</f>
        <v>0</v>
      </c>
      <c r="K678" s="153"/>
      <c r="L678" s="158"/>
      <c r="M678" s="159"/>
      <c r="N678" s="160" t="s">
        <v>161</v>
      </c>
      <c r="O678" s="24"/>
      <c r="P678" s="24"/>
      <c r="Q678" s="161">
        <v>0</v>
      </c>
      <c r="R678" s="161">
        <f>$Q$678*$H$678</f>
        <v>0</v>
      </c>
      <c r="S678" s="161">
        <v>0</v>
      </c>
      <c r="T678" s="162">
        <f>$S$678*$H$678</f>
        <v>0</v>
      </c>
      <c r="AR678" s="97" t="s">
        <v>269</v>
      </c>
      <c r="AT678" s="97" t="s">
        <v>265</v>
      </c>
      <c r="AU678" s="97" t="s">
        <v>139</v>
      </c>
      <c r="AY678" s="6" t="s">
        <v>264</v>
      </c>
      <c r="BE678" s="163">
        <f>IF($N$678="základní",$J$678,0)</f>
        <v>0</v>
      </c>
      <c r="BF678" s="163">
        <f>IF($N$678="snížená",$J$678,0)</f>
        <v>0</v>
      </c>
      <c r="BG678" s="163">
        <f>IF($N$678="zákl. přenesená",$J$678,0)</f>
        <v>0</v>
      </c>
      <c r="BH678" s="163">
        <f>IF($N$678="sníž. přenesená",$J$678,0)</f>
        <v>0</v>
      </c>
      <c r="BI678" s="163">
        <f>IF($N$678="nulová",$J$678,0)</f>
        <v>0</v>
      </c>
      <c r="BJ678" s="97" t="s">
        <v>139</v>
      </c>
      <c r="BK678" s="163">
        <f>ROUND($I$678*$H$678,2)</f>
        <v>0</v>
      </c>
      <c r="BL678" s="97" t="s">
        <v>270</v>
      </c>
      <c r="BM678" s="97" t="s">
        <v>997</v>
      </c>
    </row>
    <row r="679" spans="2:47" s="6" customFormat="1" ht="16.5" customHeight="1">
      <c r="B679" s="23"/>
      <c r="C679" s="24"/>
      <c r="D679" s="164" t="s">
        <v>272</v>
      </c>
      <c r="E679" s="24"/>
      <c r="F679" s="165" t="s">
        <v>685</v>
      </c>
      <c r="G679" s="24"/>
      <c r="H679" s="24"/>
      <c r="J679" s="24"/>
      <c r="K679" s="24"/>
      <c r="L679" s="43"/>
      <c r="M679" s="56"/>
      <c r="N679" s="24"/>
      <c r="O679" s="24"/>
      <c r="P679" s="24"/>
      <c r="Q679" s="24"/>
      <c r="R679" s="24"/>
      <c r="S679" s="24"/>
      <c r="T679" s="57"/>
      <c r="AT679" s="6" t="s">
        <v>272</v>
      </c>
      <c r="AU679" s="6" t="s">
        <v>139</v>
      </c>
    </row>
    <row r="680" spans="2:65" s="6" customFormat="1" ht="15.75" customHeight="1">
      <c r="B680" s="23"/>
      <c r="C680" s="151" t="s">
        <v>998</v>
      </c>
      <c r="D680" s="151" t="s">
        <v>265</v>
      </c>
      <c r="E680" s="152" t="s">
        <v>789</v>
      </c>
      <c r="F680" s="153" t="s">
        <v>790</v>
      </c>
      <c r="G680" s="154" t="s">
        <v>268</v>
      </c>
      <c r="H680" s="155">
        <v>4</v>
      </c>
      <c r="I680" s="156"/>
      <c r="J680" s="157">
        <f>ROUND($I$680*$H$680,2)</f>
        <v>0</v>
      </c>
      <c r="K680" s="153"/>
      <c r="L680" s="158"/>
      <c r="M680" s="159"/>
      <c r="N680" s="160" t="s">
        <v>161</v>
      </c>
      <c r="O680" s="24"/>
      <c r="P680" s="24"/>
      <c r="Q680" s="161">
        <v>0</v>
      </c>
      <c r="R680" s="161">
        <f>$Q$680*$H$680</f>
        <v>0</v>
      </c>
      <c r="S680" s="161">
        <v>0</v>
      </c>
      <c r="T680" s="162">
        <f>$S$680*$H$680</f>
        <v>0</v>
      </c>
      <c r="AR680" s="97" t="s">
        <v>269</v>
      </c>
      <c r="AT680" s="97" t="s">
        <v>265</v>
      </c>
      <c r="AU680" s="97" t="s">
        <v>139</v>
      </c>
      <c r="AY680" s="6" t="s">
        <v>264</v>
      </c>
      <c r="BE680" s="163">
        <f>IF($N$680="základní",$J$680,0)</f>
        <v>0</v>
      </c>
      <c r="BF680" s="163">
        <f>IF($N$680="snížená",$J$680,0)</f>
        <v>0</v>
      </c>
      <c r="BG680" s="163">
        <f>IF($N$680="zákl. přenesená",$J$680,0)</f>
        <v>0</v>
      </c>
      <c r="BH680" s="163">
        <f>IF($N$680="sníž. přenesená",$J$680,0)</f>
        <v>0</v>
      </c>
      <c r="BI680" s="163">
        <f>IF($N$680="nulová",$J$680,0)</f>
        <v>0</v>
      </c>
      <c r="BJ680" s="97" t="s">
        <v>139</v>
      </c>
      <c r="BK680" s="163">
        <f>ROUND($I$680*$H$680,2)</f>
        <v>0</v>
      </c>
      <c r="BL680" s="97" t="s">
        <v>270</v>
      </c>
      <c r="BM680" s="97" t="s">
        <v>999</v>
      </c>
    </row>
    <row r="681" spans="2:47" s="6" customFormat="1" ht="16.5" customHeight="1">
      <c r="B681" s="23"/>
      <c r="C681" s="24"/>
      <c r="D681" s="164" t="s">
        <v>272</v>
      </c>
      <c r="E681" s="24"/>
      <c r="F681" s="165" t="s">
        <v>790</v>
      </c>
      <c r="G681" s="24"/>
      <c r="H681" s="24"/>
      <c r="J681" s="24"/>
      <c r="K681" s="24"/>
      <c r="L681" s="43"/>
      <c r="M681" s="56"/>
      <c r="N681" s="24"/>
      <c r="O681" s="24"/>
      <c r="P681" s="24"/>
      <c r="Q681" s="24"/>
      <c r="R681" s="24"/>
      <c r="S681" s="24"/>
      <c r="T681" s="57"/>
      <c r="AT681" s="6" t="s">
        <v>272</v>
      </c>
      <c r="AU681" s="6" t="s">
        <v>139</v>
      </c>
    </row>
    <row r="682" spans="2:65" s="6" customFormat="1" ht="15.75" customHeight="1">
      <c r="B682" s="23"/>
      <c r="C682" s="151" t="s">
        <v>1000</v>
      </c>
      <c r="D682" s="151" t="s">
        <v>265</v>
      </c>
      <c r="E682" s="152" t="s">
        <v>793</v>
      </c>
      <c r="F682" s="153" t="s">
        <v>794</v>
      </c>
      <c r="G682" s="154" t="s">
        <v>268</v>
      </c>
      <c r="H682" s="155">
        <v>10</v>
      </c>
      <c r="I682" s="156"/>
      <c r="J682" s="157">
        <f>ROUND($I$682*$H$682,2)</f>
        <v>0</v>
      </c>
      <c r="K682" s="153"/>
      <c r="L682" s="158"/>
      <c r="M682" s="159"/>
      <c r="N682" s="160" t="s">
        <v>161</v>
      </c>
      <c r="O682" s="24"/>
      <c r="P682" s="24"/>
      <c r="Q682" s="161">
        <v>0</v>
      </c>
      <c r="R682" s="161">
        <f>$Q$682*$H$682</f>
        <v>0</v>
      </c>
      <c r="S682" s="161">
        <v>0</v>
      </c>
      <c r="T682" s="162">
        <f>$S$682*$H$682</f>
        <v>0</v>
      </c>
      <c r="AR682" s="97" t="s">
        <v>269</v>
      </c>
      <c r="AT682" s="97" t="s">
        <v>265</v>
      </c>
      <c r="AU682" s="97" t="s">
        <v>139</v>
      </c>
      <c r="AY682" s="6" t="s">
        <v>264</v>
      </c>
      <c r="BE682" s="163">
        <f>IF($N$682="základní",$J$682,0)</f>
        <v>0</v>
      </c>
      <c r="BF682" s="163">
        <f>IF($N$682="snížená",$J$682,0)</f>
        <v>0</v>
      </c>
      <c r="BG682" s="163">
        <f>IF($N$682="zákl. přenesená",$J$682,0)</f>
        <v>0</v>
      </c>
      <c r="BH682" s="163">
        <f>IF($N$682="sníž. přenesená",$J$682,0)</f>
        <v>0</v>
      </c>
      <c r="BI682" s="163">
        <f>IF($N$682="nulová",$J$682,0)</f>
        <v>0</v>
      </c>
      <c r="BJ682" s="97" t="s">
        <v>139</v>
      </c>
      <c r="BK682" s="163">
        <f>ROUND($I$682*$H$682,2)</f>
        <v>0</v>
      </c>
      <c r="BL682" s="97" t="s">
        <v>270</v>
      </c>
      <c r="BM682" s="97" t="s">
        <v>1001</v>
      </c>
    </row>
    <row r="683" spans="2:47" s="6" customFormat="1" ht="16.5" customHeight="1">
      <c r="B683" s="23"/>
      <c r="C683" s="24"/>
      <c r="D683" s="164" t="s">
        <v>272</v>
      </c>
      <c r="E683" s="24"/>
      <c r="F683" s="165" t="s">
        <v>794</v>
      </c>
      <c r="G683" s="24"/>
      <c r="H683" s="24"/>
      <c r="J683" s="24"/>
      <c r="K683" s="24"/>
      <c r="L683" s="43"/>
      <c r="M683" s="56"/>
      <c r="N683" s="24"/>
      <c r="O683" s="24"/>
      <c r="P683" s="24"/>
      <c r="Q683" s="24"/>
      <c r="R683" s="24"/>
      <c r="S683" s="24"/>
      <c r="T683" s="57"/>
      <c r="AT683" s="6" t="s">
        <v>272</v>
      </c>
      <c r="AU683" s="6" t="s">
        <v>139</v>
      </c>
    </row>
    <row r="684" spans="2:65" s="6" customFormat="1" ht="27" customHeight="1">
      <c r="B684" s="23"/>
      <c r="C684" s="166" t="s">
        <v>1002</v>
      </c>
      <c r="D684" s="166" t="s">
        <v>380</v>
      </c>
      <c r="E684" s="167" t="s">
        <v>797</v>
      </c>
      <c r="F684" s="168" t="s">
        <v>798</v>
      </c>
      <c r="G684" s="169" t="s">
        <v>373</v>
      </c>
      <c r="H684" s="170">
        <v>5</v>
      </c>
      <c r="I684" s="171"/>
      <c r="J684" s="172">
        <f>ROUND($I$684*$H$684,2)</f>
        <v>0</v>
      </c>
      <c r="K684" s="168"/>
      <c r="L684" s="43"/>
      <c r="M684" s="173"/>
      <c r="N684" s="174" t="s">
        <v>161</v>
      </c>
      <c r="O684" s="24"/>
      <c r="P684" s="24"/>
      <c r="Q684" s="161">
        <v>0</v>
      </c>
      <c r="R684" s="161">
        <f>$Q$684*$H$684</f>
        <v>0</v>
      </c>
      <c r="S684" s="161">
        <v>0</v>
      </c>
      <c r="T684" s="162">
        <f>$S$684*$H$684</f>
        <v>0</v>
      </c>
      <c r="AR684" s="97" t="s">
        <v>270</v>
      </c>
      <c r="AT684" s="97" t="s">
        <v>380</v>
      </c>
      <c r="AU684" s="97" t="s">
        <v>139</v>
      </c>
      <c r="AY684" s="6" t="s">
        <v>264</v>
      </c>
      <c r="BE684" s="163">
        <f>IF($N$684="základní",$J$684,0)</f>
        <v>0</v>
      </c>
      <c r="BF684" s="163">
        <f>IF($N$684="snížená",$J$684,0)</f>
        <v>0</v>
      </c>
      <c r="BG684" s="163">
        <f>IF($N$684="zákl. přenesená",$J$684,0)</f>
        <v>0</v>
      </c>
      <c r="BH684" s="163">
        <f>IF($N$684="sníž. přenesená",$J$684,0)</f>
        <v>0</v>
      </c>
      <c r="BI684" s="163">
        <f>IF($N$684="nulová",$J$684,0)</f>
        <v>0</v>
      </c>
      <c r="BJ684" s="97" t="s">
        <v>139</v>
      </c>
      <c r="BK684" s="163">
        <f>ROUND($I$684*$H$684,2)</f>
        <v>0</v>
      </c>
      <c r="BL684" s="97" t="s">
        <v>270</v>
      </c>
      <c r="BM684" s="97" t="s">
        <v>1002</v>
      </c>
    </row>
    <row r="685" spans="2:47" s="6" customFormat="1" ht="27" customHeight="1">
      <c r="B685" s="23"/>
      <c r="C685" s="24"/>
      <c r="D685" s="164" t="s">
        <v>272</v>
      </c>
      <c r="E685" s="24"/>
      <c r="F685" s="165" t="s">
        <v>798</v>
      </c>
      <c r="G685" s="24"/>
      <c r="H685" s="24"/>
      <c r="J685" s="24"/>
      <c r="K685" s="24"/>
      <c r="L685" s="43"/>
      <c r="M685" s="56"/>
      <c r="N685" s="24"/>
      <c r="O685" s="24"/>
      <c r="P685" s="24"/>
      <c r="Q685" s="24"/>
      <c r="R685" s="24"/>
      <c r="S685" s="24"/>
      <c r="T685" s="57"/>
      <c r="AT685" s="6" t="s">
        <v>272</v>
      </c>
      <c r="AU685" s="6" t="s">
        <v>139</v>
      </c>
    </row>
    <row r="686" spans="2:65" s="6" customFormat="1" ht="27" customHeight="1">
      <c r="B686" s="23"/>
      <c r="C686" s="166" t="s">
        <v>1003</v>
      </c>
      <c r="D686" s="166" t="s">
        <v>380</v>
      </c>
      <c r="E686" s="167" t="s">
        <v>800</v>
      </c>
      <c r="F686" s="168" t="s">
        <v>801</v>
      </c>
      <c r="G686" s="169" t="s">
        <v>373</v>
      </c>
      <c r="H686" s="170">
        <v>55</v>
      </c>
      <c r="I686" s="171"/>
      <c r="J686" s="172">
        <f>ROUND($I$686*$H$686,2)</f>
        <v>0</v>
      </c>
      <c r="K686" s="168"/>
      <c r="L686" s="43"/>
      <c r="M686" s="173"/>
      <c r="N686" s="174" t="s">
        <v>161</v>
      </c>
      <c r="O686" s="24"/>
      <c r="P686" s="24"/>
      <c r="Q686" s="161">
        <v>0</v>
      </c>
      <c r="R686" s="161">
        <f>$Q$686*$H$686</f>
        <v>0</v>
      </c>
      <c r="S686" s="161">
        <v>0</v>
      </c>
      <c r="T686" s="162">
        <f>$S$686*$H$686</f>
        <v>0</v>
      </c>
      <c r="AR686" s="97" t="s">
        <v>270</v>
      </c>
      <c r="AT686" s="97" t="s">
        <v>380</v>
      </c>
      <c r="AU686" s="97" t="s">
        <v>139</v>
      </c>
      <c r="AY686" s="6" t="s">
        <v>264</v>
      </c>
      <c r="BE686" s="163">
        <f>IF($N$686="základní",$J$686,0)</f>
        <v>0</v>
      </c>
      <c r="BF686" s="163">
        <f>IF($N$686="snížená",$J$686,0)</f>
        <v>0</v>
      </c>
      <c r="BG686" s="163">
        <f>IF($N$686="zákl. přenesená",$J$686,0)</f>
        <v>0</v>
      </c>
      <c r="BH686" s="163">
        <f>IF($N$686="sníž. přenesená",$J$686,0)</f>
        <v>0</v>
      </c>
      <c r="BI686" s="163">
        <f>IF($N$686="nulová",$J$686,0)</f>
        <v>0</v>
      </c>
      <c r="BJ686" s="97" t="s">
        <v>139</v>
      </c>
      <c r="BK686" s="163">
        <f>ROUND($I$686*$H$686,2)</f>
        <v>0</v>
      </c>
      <c r="BL686" s="97" t="s">
        <v>270</v>
      </c>
      <c r="BM686" s="97" t="s">
        <v>1003</v>
      </c>
    </row>
    <row r="687" spans="2:47" s="6" customFormat="1" ht="27" customHeight="1">
      <c r="B687" s="23"/>
      <c r="C687" s="24"/>
      <c r="D687" s="164" t="s">
        <v>272</v>
      </c>
      <c r="E687" s="24"/>
      <c r="F687" s="165" t="s">
        <v>801</v>
      </c>
      <c r="G687" s="24"/>
      <c r="H687" s="24"/>
      <c r="J687" s="24"/>
      <c r="K687" s="24"/>
      <c r="L687" s="43"/>
      <c r="M687" s="56"/>
      <c r="N687" s="24"/>
      <c r="O687" s="24"/>
      <c r="P687" s="24"/>
      <c r="Q687" s="24"/>
      <c r="R687" s="24"/>
      <c r="S687" s="24"/>
      <c r="T687" s="57"/>
      <c r="AT687" s="6" t="s">
        <v>272</v>
      </c>
      <c r="AU687" s="6" t="s">
        <v>139</v>
      </c>
    </row>
    <row r="688" spans="2:65" s="6" customFormat="1" ht="15.75" customHeight="1">
      <c r="B688" s="23"/>
      <c r="C688" s="151" t="s">
        <v>1004</v>
      </c>
      <c r="D688" s="151" t="s">
        <v>265</v>
      </c>
      <c r="E688" s="152" t="s">
        <v>803</v>
      </c>
      <c r="F688" s="153" t="s">
        <v>689</v>
      </c>
      <c r="G688" s="154" t="s">
        <v>652</v>
      </c>
      <c r="H688" s="155">
        <v>1</v>
      </c>
      <c r="I688" s="156"/>
      <c r="J688" s="157">
        <f>ROUND($I$688*$H$688,2)</f>
        <v>0</v>
      </c>
      <c r="K688" s="153"/>
      <c r="L688" s="158"/>
      <c r="M688" s="159"/>
      <c r="N688" s="160" t="s">
        <v>161</v>
      </c>
      <c r="O688" s="24"/>
      <c r="P688" s="24"/>
      <c r="Q688" s="161">
        <v>0</v>
      </c>
      <c r="R688" s="161">
        <f>$Q$688*$H$688</f>
        <v>0</v>
      </c>
      <c r="S688" s="161">
        <v>0</v>
      </c>
      <c r="T688" s="162">
        <f>$S$688*$H$688</f>
        <v>0</v>
      </c>
      <c r="AR688" s="97" t="s">
        <v>269</v>
      </c>
      <c r="AT688" s="97" t="s">
        <v>265</v>
      </c>
      <c r="AU688" s="97" t="s">
        <v>139</v>
      </c>
      <c r="AY688" s="6" t="s">
        <v>264</v>
      </c>
      <c r="BE688" s="163">
        <f>IF($N$688="základní",$J$688,0)</f>
        <v>0</v>
      </c>
      <c r="BF688" s="163">
        <f>IF($N$688="snížená",$J$688,0)</f>
        <v>0</v>
      </c>
      <c r="BG688" s="163">
        <f>IF($N$688="zákl. přenesená",$J$688,0)</f>
        <v>0</v>
      </c>
      <c r="BH688" s="163">
        <f>IF($N$688="sníž. přenesená",$J$688,0)</f>
        <v>0</v>
      </c>
      <c r="BI688" s="163">
        <f>IF($N$688="nulová",$J$688,0)</f>
        <v>0</v>
      </c>
      <c r="BJ688" s="97" t="s">
        <v>139</v>
      </c>
      <c r="BK688" s="163">
        <f>ROUND($I$688*$H$688,2)</f>
        <v>0</v>
      </c>
      <c r="BL688" s="97" t="s">
        <v>270</v>
      </c>
      <c r="BM688" s="97" t="s">
        <v>1005</v>
      </c>
    </row>
    <row r="689" spans="2:47" s="6" customFormat="1" ht="16.5" customHeight="1">
      <c r="B689" s="23"/>
      <c r="C689" s="24"/>
      <c r="D689" s="164" t="s">
        <v>272</v>
      </c>
      <c r="E689" s="24"/>
      <c r="F689" s="165" t="s">
        <v>689</v>
      </c>
      <c r="G689" s="24"/>
      <c r="H689" s="24"/>
      <c r="J689" s="24"/>
      <c r="K689" s="24"/>
      <c r="L689" s="43"/>
      <c r="M689" s="56"/>
      <c r="N689" s="24"/>
      <c r="O689" s="24"/>
      <c r="P689" s="24"/>
      <c r="Q689" s="24"/>
      <c r="R689" s="24"/>
      <c r="S689" s="24"/>
      <c r="T689" s="57"/>
      <c r="AT689" s="6" t="s">
        <v>272</v>
      </c>
      <c r="AU689" s="6" t="s">
        <v>139</v>
      </c>
    </row>
    <row r="690" spans="2:65" s="6" customFormat="1" ht="15.75" customHeight="1">
      <c r="B690" s="23"/>
      <c r="C690" s="166" t="s">
        <v>1006</v>
      </c>
      <c r="D690" s="166" t="s">
        <v>380</v>
      </c>
      <c r="E690" s="167" t="s">
        <v>846</v>
      </c>
      <c r="F690" s="168" t="s">
        <v>810</v>
      </c>
      <c r="G690" s="169" t="s">
        <v>652</v>
      </c>
      <c r="H690" s="170">
        <v>1</v>
      </c>
      <c r="I690" s="171"/>
      <c r="J690" s="172">
        <f>ROUND($I$690*$H$690,2)</f>
        <v>0</v>
      </c>
      <c r="K690" s="168"/>
      <c r="L690" s="43"/>
      <c r="M690" s="173"/>
      <c r="N690" s="174" t="s">
        <v>161</v>
      </c>
      <c r="O690" s="24"/>
      <c r="P690" s="24"/>
      <c r="Q690" s="161">
        <v>0</v>
      </c>
      <c r="R690" s="161">
        <f>$Q$690*$H$690</f>
        <v>0</v>
      </c>
      <c r="S690" s="161">
        <v>0</v>
      </c>
      <c r="T690" s="162">
        <f>$S$690*$H$690</f>
        <v>0</v>
      </c>
      <c r="AR690" s="97" t="s">
        <v>270</v>
      </c>
      <c r="AT690" s="97" t="s">
        <v>380</v>
      </c>
      <c r="AU690" s="97" t="s">
        <v>139</v>
      </c>
      <c r="AY690" s="6" t="s">
        <v>264</v>
      </c>
      <c r="BE690" s="163">
        <f>IF($N$690="základní",$J$690,0)</f>
        <v>0</v>
      </c>
      <c r="BF690" s="163">
        <f>IF($N$690="snížená",$J$690,0)</f>
        <v>0</v>
      </c>
      <c r="BG690" s="163">
        <f>IF($N$690="zákl. přenesená",$J$690,0)</f>
        <v>0</v>
      </c>
      <c r="BH690" s="163">
        <f>IF($N$690="sníž. přenesená",$J$690,0)</f>
        <v>0</v>
      </c>
      <c r="BI690" s="163">
        <f>IF($N$690="nulová",$J$690,0)</f>
        <v>0</v>
      </c>
      <c r="BJ690" s="97" t="s">
        <v>139</v>
      </c>
      <c r="BK690" s="163">
        <f>ROUND($I$690*$H$690,2)</f>
        <v>0</v>
      </c>
      <c r="BL690" s="97" t="s">
        <v>270</v>
      </c>
      <c r="BM690" s="97" t="s">
        <v>1006</v>
      </c>
    </row>
    <row r="691" spans="2:47" s="6" customFormat="1" ht="16.5" customHeight="1">
      <c r="B691" s="23"/>
      <c r="C691" s="24"/>
      <c r="D691" s="164" t="s">
        <v>272</v>
      </c>
      <c r="E691" s="24"/>
      <c r="F691" s="165" t="s">
        <v>810</v>
      </c>
      <c r="G691" s="24"/>
      <c r="H691" s="24"/>
      <c r="J691" s="24"/>
      <c r="K691" s="24"/>
      <c r="L691" s="43"/>
      <c r="M691" s="56"/>
      <c r="N691" s="24"/>
      <c r="O691" s="24"/>
      <c r="P691" s="24"/>
      <c r="Q691" s="24"/>
      <c r="R691" s="24"/>
      <c r="S691" s="24"/>
      <c r="T691" s="57"/>
      <c r="AT691" s="6" t="s">
        <v>272</v>
      </c>
      <c r="AU691" s="6" t="s">
        <v>139</v>
      </c>
    </row>
    <row r="692" spans="2:65" s="6" customFormat="1" ht="15.75" customHeight="1">
      <c r="B692" s="23"/>
      <c r="C692" s="166" t="s">
        <v>1007</v>
      </c>
      <c r="D692" s="166" t="s">
        <v>380</v>
      </c>
      <c r="E692" s="167" t="s">
        <v>848</v>
      </c>
      <c r="F692" s="168" t="s">
        <v>807</v>
      </c>
      <c r="G692" s="169" t="s">
        <v>389</v>
      </c>
      <c r="H692" s="170">
        <v>20</v>
      </c>
      <c r="I692" s="171"/>
      <c r="J692" s="172">
        <f>ROUND($I$692*$H$692,2)</f>
        <v>0</v>
      </c>
      <c r="K692" s="168"/>
      <c r="L692" s="43"/>
      <c r="M692" s="173"/>
      <c r="N692" s="174" t="s">
        <v>161</v>
      </c>
      <c r="O692" s="24"/>
      <c r="P692" s="24"/>
      <c r="Q692" s="161">
        <v>0</v>
      </c>
      <c r="R692" s="161">
        <f>$Q$692*$H$692</f>
        <v>0</v>
      </c>
      <c r="S692" s="161">
        <v>0</v>
      </c>
      <c r="T692" s="162">
        <f>$S$692*$H$692</f>
        <v>0</v>
      </c>
      <c r="AR692" s="97" t="s">
        <v>270</v>
      </c>
      <c r="AT692" s="97" t="s">
        <v>380</v>
      </c>
      <c r="AU692" s="97" t="s">
        <v>139</v>
      </c>
      <c r="AY692" s="6" t="s">
        <v>264</v>
      </c>
      <c r="BE692" s="163">
        <f>IF($N$692="základní",$J$692,0)</f>
        <v>0</v>
      </c>
      <c r="BF692" s="163">
        <f>IF($N$692="snížená",$J$692,0)</f>
        <v>0</v>
      </c>
      <c r="BG692" s="163">
        <f>IF($N$692="zákl. přenesená",$J$692,0)</f>
        <v>0</v>
      </c>
      <c r="BH692" s="163">
        <f>IF($N$692="sníž. přenesená",$J$692,0)</f>
        <v>0</v>
      </c>
      <c r="BI692" s="163">
        <f>IF($N$692="nulová",$J$692,0)</f>
        <v>0</v>
      </c>
      <c r="BJ692" s="97" t="s">
        <v>139</v>
      </c>
      <c r="BK692" s="163">
        <f>ROUND($I$692*$H$692,2)</f>
        <v>0</v>
      </c>
      <c r="BL692" s="97" t="s">
        <v>270</v>
      </c>
      <c r="BM692" s="97" t="s">
        <v>1007</v>
      </c>
    </row>
    <row r="693" spans="2:47" s="6" customFormat="1" ht="16.5" customHeight="1">
      <c r="B693" s="23"/>
      <c r="C693" s="24"/>
      <c r="D693" s="164" t="s">
        <v>272</v>
      </c>
      <c r="E693" s="24"/>
      <c r="F693" s="165" t="s">
        <v>807</v>
      </c>
      <c r="G693" s="24"/>
      <c r="H693" s="24"/>
      <c r="J693" s="24"/>
      <c r="K693" s="24"/>
      <c r="L693" s="43"/>
      <c r="M693" s="56"/>
      <c r="N693" s="24"/>
      <c r="O693" s="24"/>
      <c r="P693" s="24"/>
      <c r="Q693" s="24"/>
      <c r="R693" s="24"/>
      <c r="S693" s="24"/>
      <c r="T693" s="57"/>
      <c r="AT693" s="6" t="s">
        <v>272</v>
      </c>
      <c r="AU693" s="6" t="s">
        <v>139</v>
      </c>
    </row>
    <row r="694" spans="2:65" s="6" customFormat="1" ht="15.75" customHeight="1">
      <c r="B694" s="23"/>
      <c r="C694" s="166" t="s">
        <v>1008</v>
      </c>
      <c r="D694" s="166" t="s">
        <v>380</v>
      </c>
      <c r="E694" s="167" t="s">
        <v>1009</v>
      </c>
      <c r="F694" s="168" t="s">
        <v>696</v>
      </c>
      <c r="G694" s="169" t="s">
        <v>652</v>
      </c>
      <c r="H694" s="170">
        <v>1</v>
      </c>
      <c r="I694" s="171"/>
      <c r="J694" s="172">
        <f>ROUND($I$694*$H$694,2)</f>
        <v>0</v>
      </c>
      <c r="K694" s="168"/>
      <c r="L694" s="43"/>
      <c r="M694" s="173"/>
      <c r="N694" s="174" t="s">
        <v>161</v>
      </c>
      <c r="O694" s="24"/>
      <c r="P694" s="24"/>
      <c r="Q694" s="161">
        <v>0</v>
      </c>
      <c r="R694" s="161">
        <f>$Q$694*$H$694</f>
        <v>0</v>
      </c>
      <c r="S694" s="161">
        <v>0</v>
      </c>
      <c r="T694" s="162">
        <f>$S$694*$H$694</f>
        <v>0</v>
      </c>
      <c r="AR694" s="97" t="s">
        <v>270</v>
      </c>
      <c r="AT694" s="97" t="s">
        <v>380</v>
      </c>
      <c r="AU694" s="97" t="s">
        <v>139</v>
      </c>
      <c r="AY694" s="6" t="s">
        <v>264</v>
      </c>
      <c r="BE694" s="163">
        <f>IF($N$694="základní",$J$694,0)</f>
        <v>0</v>
      </c>
      <c r="BF694" s="163">
        <f>IF($N$694="snížená",$J$694,0)</f>
        <v>0</v>
      </c>
      <c r="BG694" s="163">
        <f>IF($N$694="zákl. přenesená",$J$694,0)</f>
        <v>0</v>
      </c>
      <c r="BH694" s="163">
        <f>IF($N$694="sníž. přenesená",$J$694,0)</f>
        <v>0</v>
      </c>
      <c r="BI694" s="163">
        <f>IF($N$694="nulová",$J$694,0)</f>
        <v>0</v>
      </c>
      <c r="BJ694" s="97" t="s">
        <v>139</v>
      </c>
      <c r="BK694" s="163">
        <f>ROUND($I$694*$H$694,2)</f>
        <v>0</v>
      </c>
      <c r="BL694" s="97" t="s">
        <v>270</v>
      </c>
      <c r="BM694" s="97" t="s">
        <v>1008</v>
      </c>
    </row>
    <row r="695" spans="2:47" s="6" customFormat="1" ht="16.5" customHeight="1">
      <c r="B695" s="23"/>
      <c r="C695" s="24"/>
      <c r="D695" s="164" t="s">
        <v>272</v>
      </c>
      <c r="E695" s="24"/>
      <c r="F695" s="165" t="s">
        <v>696</v>
      </c>
      <c r="G695" s="24"/>
      <c r="H695" s="24"/>
      <c r="J695" s="24"/>
      <c r="K695" s="24"/>
      <c r="L695" s="43"/>
      <c r="M695" s="56"/>
      <c r="N695" s="24"/>
      <c r="O695" s="24"/>
      <c r="P695" s="24"/>
      <c r="Q695" s="24"/>
      <c r="R695" s="24"/>
      <c r="S695" s="24"/>
      <c r="T695" s="57"/>
      <c r="AT695" s="6" t="s">
        <v>272</v>
      </c>
      <c r="AU695" s="6" t="s">
        <v>139</v>
      </c>
    </row>
    <row r="696" spans="2:63" s="140" customFormat="1" ht="37.5" customHeight="1">
      <c r="B696" s="141"/>
      <c r="C696" s="142"/>
      <c r="D696" s="142" t="s">
        <v>189</v>
      </c>
      <c r="E696" s="143" t="s">
        <v>1010</v>
      </c>
      <c r="F696" s="143" t="s">
        <v>1011</v>
      </c>
      <c r="G696" s="142"/>
      <c r="H696" s="142"/>
      <c r="J696" s="144">
        <f>$BK$696</f>
        <v>0</v>
      </c>
      <c r="K696" s="142"/>
      <c r="L696" s="145"/>
      <c r="M696" s="146"/>
      <c r="N696" s="142"/>
      <c r="O696" s="142"/>
      <c r="P696" s="147">
        <f>SUM($P$697:$P$730)</f>
        <v>0</v>
      </c>
      <c r="Q696" s="142"/>
      <c r="R696" s="147">
        <f>SUM($R$697:$R$730)</f>
        <v>0</v>
      </c>
      <c r="S696" s="142"/>
      <c r="T696" s="148">
        <f>SUM($T$697:$T$730)</f>
        <v>0</v>
      </c>
      <c r="AR696" s="149" t="s">
        <v>263</v>
      </c>
      <c r="AT696" s="149" t="s">
        <v>189</v>
      </c>
      <c r="AU696" s="149" t="s">
        <v>190</v>
      </c>
      <c r="AY696" s="149" t="s">
        <v>264</v>
      </c>
      <c r="BK696" s="150">
        <f>SUM($BK$697:$BK$730)</f>
        <v>0</v>
      </c>
    </row>
    <row r="697" spans="2:65" s="6" customFormat="1" ht="15.75" customHeight="1">
      <c r="B697" s="23"/>
      <c r="C697" s="151" t="s">
        <v>1012</v>
      </c>
      <c r="D697" s="151" t="s">
        <v>265</v>
      </c>
      <c r="E697" s="152" t="s">
        <v>757</v>
      </c>
      <c r="F697" s="153" t="s">
        <v>758</v>
      </c>
      <c r="G697" s="154" t="s">
        <v>268</v>
      </c>
      <c r="H697" s="155">
        <v>16</v>
      </c>
      <c r="I697" s="156"/>
      <c r="J697" s="157">
        <f>ROUND($I$697*$H$697,2)</f>
        <v>0</v>
      </c>
      <c r="K697" s="153"/>
      <c r="L697" s="158"/>
      <c r="M697" s="159"/>
      <c r="N697" s="160" t="s">
        <v>161</v>
      </c>
      <c r="O697" s="24"/>
      <c r="P697" s="24"/>
      <c r="Q697" s="161">
        <v>0</v>
      </c>
      <c r="R697" s="161">
        <f>$Q$697*$H$697</f>
        <v>0</v>
      </c>
      <c r="S697" s="161">
        <v>0</v>
      </c>
      <c r="T697" s="162">
        <f>$S$697*$H$697</f>
        <v>0</v>
      </c>
      <c r="AR697" s="97" t="s">
        <v>269</v>
      </c>
      <c r="AT697" s="97" t="s">
        <v>265</v>
      </c>
      <c r="AU697" s="97" t="s">
        <v>139</v>
      </c>
      <c r="AY697" s="6" t="s">
        <v>264</v>
      </c>
      <c r="BE697" s="163">
        <f>IF($N$697="základní",$J$697,0)</f>
        <v>0</v>
      </c>
      <c r="BF697" s="163">
        <f>IF($N$697="snížená",$J$697,0)</f>
        <v>0</v>
      </c>
      <c r="BG697" s="163">
        <f>IF($N$697="zákl. přenesená",$J$697,0)</f>
        <v>0</v>
      </c>
      <c r="BH697" s="163">
        <f>IF($N$697="sníž. přenesená",$J$697,0)</f>
        <v>0</v>
      </c>
      <c r="BI697" s="163">
        <f>IF($N$697="nulová",$J$697,0)</f>
        <v>0</v>
      </c>
      <c r="BJ697" s="97" t="s">
        <v>139</v>
      </c>
      <c r="BK697" s="163">
        <f>ROUND($I$697*$H$697,2)</f>
        <v>0</v>
      </c>
      <c r="BL697" s="97" t="s">
        <v>270</v>
      </c>
      <c r="BM697" s="97" t="s">
        <v>1013</v>
      </c>
    </row>
    <row r="698" spans="2:47" s="6" customFormat="1" ht="16.5" customHeight="1">
      <c r="B698" s="23"/>
      <c r="C698" s="24"/>
      <c r="D698" s="164" t="s">
        <v>272</v>
      </c>
      <c r="E698" s="24"/>
      <c r="F698" s="165" t="s">
        <v>758</v>
      </c>
      <c r="G698" s="24"/>
      <c r="H698" s="24"/>
      <c r="J698" s="24"/>
      <c r="K698" s="24"/>
      <c r="L698" s="43"/>
      <c r="M698" s="56"/>
      <c r="N698" s="24"/>
      <c r="O698" s="24"/>
      <c r="P698" s="24"/>
      <c r="Q698" s="24"/>
      <c r="R698" s="24"/>
      <c r="S698" s="24"/>
      <c r="T698" s="57"/>
      <c r="AT698" s="6" t="s">
        <v>272</v>
      </c>
      <c r="AU698" s="6" t="s">
        <v>139</v>
      </c>
    </row>
    <row r="699" spans="2:65" s="6" customFormat="1" ht="15.75" customHeight="1">
      <c r="B699" s="23"/>
      <c r="C699" s="151" t="s">
        <v>1014</v>
      </c>
      <c r="D699" s="151" t="s">
        <v>265</v>
      </c>
      <c r="E699" s="152" t="s">
        <v>761</v>
      </c>
      <c r="F699" s="153" t="s">
        <v>762</v>
      </c>
      <c r="G699" s="154" t="s">
        <v>268</v>
      </c>
      <c r="H699" s="155">
        <v>16</v>
      </c>
      <c r="I699" s="156"/>
      <c r="J699" s="157">
        <f>ROUND($I$699*$H$699,2)</f>
        <v>0</v>
      </c>
      <c r="K699" s="153"/>
      <c r="L699" s="158"/>
      <c r="M699" s="159"/>
      <c r="N699" s="160" t="s">
        <v>161</v>
      </c>
      <c r="O699" s="24"/>
      <c r="P699" s="24"/>
      <c r="Q699" s="161">
        <v>0</v>
      </c>
      <c r="R699" s="161">
        <f>$Q$699*$H$699</f>
        <v>0</v>
      </c>
      <c r="S699" s="161">
        <v>0</v>
      </c>
      <c r="T699" s="162">
        <f>$S$699*$H$699</f>
        <v>0</v>
      </c>
      <c r="AR699" s="97" t="s">
        <v>269</v>
      </c>
      <c r="AT699" s="97" t="s">
        <v>265</v>
      </c>
      <c r="AU699" s="97" t="s">
        <v>139</v>
      </c>
      <c r="AY699" s="6" t="s">
        <v>264</v>
      </c>
      <c r="BE699" s="163">
        <f>IF($N$699="základní",$J$699,0)</f>
        <v>0</v>
      </c>
      <c r="BF699" s="163">
        <f>IF($N$699="snížená",$J$699,0)</f>
        <v>0</v>
      </c>
      <c r="BG699" s="163">
        <f>IF($N$699="zákl. přenesená",$J$699,0)</f>
        <v>0</v>
      </c>
      <c r="BH699" s="163">
        <f>IF($N$699="sníž. přenesená",$J$699,0)</f>
        <v>0</v>
      </c>
      <c r="BI699" s="163">
        <f>IF($N$699="nulová",$J$699,0)</f>
        <v>0</v>
      </c>
      <c r="BJ699" s="97" t="s">
        <v>139</v>
      </c>
      <c r="BK699" s="163">
        <f>ROUND($I$699*$H$699,2)</f>
        <v>0</v>
      </c>
      <c r="BL699" s="97" t="s">
        <v>270</v>
      </c>
      <c r="BM699" s="97" t="s">
        <v>1015</v>
      </c>
    </row>
    <row r="700" spans="2:47" s="6" customFormat="1" ht="16.5" customHeight="1">
      <c r="B700" s="23"/>
      <c r="C700" s="24"/>
      <c r="D700" s="164" t="s">
        <v>272</v>
      </c>
      <c r="E700" s="24"/>
      <c r="F700" s="165" t="s">
        <v>762</v>
      </c>
      <c r="G700" s="24"/>
      <c r="H700" s="24"/>
      <c r="J700" s="24"/>
      <c r="K700" s="24"/>
      <c r="L700" s="43"/>
      <c r="M700" s="56"/>
      <c r="N700" s="24"/>
      <c r="O700" s="24"/>
      <c r="P700" s="24"/>
      <c r="Q700" s="24"/>
      <c r="R700" s="24"/>
      <c r="S700" s="24"/>
      <c r="T700" s="57"/>
      <c r="AT700" s="6" t="s">
        <v>272</v>
      </c>
      <c r="AU700" s="6" t="s">
        <v>139</v>
      </c>
    </row>
    <row r="701" spans="2:65" s="6" customFormat="1" ht="15.75" customHeight="1">
      <c r="B701" s="23"/>
      <c r="C701" s="151" t="s">
        <v>1016</v>
      </c>
      <c r="D701" s="151" t="s">
        <v>265</v>
      </c>
      <c r="E701" s="152" t="s">
        <v>765</v>
      </c>
      <c r="F701" s="153" t="s">
        <v>766</v>
      </c>
      <c r="G701" s="154" t="s">
        <v>373</v>
      </c>
      <c r="H701" s="155">
        <v>1200</v>
      </c>
      <c r="I701" s="156"/>
      <c r="J701" s="157">
        <f>ROUND($I$701*$H$701,2)</f>
        <v>0</v>
      </c>
      <c r="K701" s="153"/>
      <c r="L701" s="158"/>
      <c r="M701" s="159"/>
      <c r="N701" s="160" t="s">
        <v>161</v>
      </c>
      <c r="O701" s="24"/>
      <c r="P701" s="24"/>
      <c r="Q701" s="161">
        <v>0</v>
      </c>
      <c r="R701" s="161">
        <f>$Q$701*$H$701</f>
        <v>0</v>
      </c>
      <c r="S701" s="161">
        <v>0</v>
      </c>
      <c r="T701" s="162">
        <f>$S$701*$H$701</f>
        <v>0</v>
      </c>
      <c r="AR701" s="97" t="s">
        <v>269</v>
      </c>
      <c r="AT701" s="97" t="s">
        <v>265</v>
      </c>
      <c r="AU701" s="97" t="s">
        <v>139</v>
      </c>
      <c r="AY701" s="6" t="s">
        <v>264</v>
      </c>
      <c r="BE701" s="163">
        <f>IF($N$701="základní",$J$701,0)</f>
        <v>0</v>
      </c>
      <c r="BF701" s="163">
        <f>IF($N$701="snížená",$J$701,0)</f>
        <v>0</v>
      </c>
      <c r="BG701" s="163">
        <f>IF($N$701="zákl. přenesená",$J$701,0)</f>
        <v>0</v>
      </c>
      <c r="BH701" s="163">
        <f>IF($N$701="sníž. přenesená",$J$701,0)</f>
        <v>0</v>
      </c>
      <c r="BI701" s="163">
        <f>IF($N$701="nulová",$J$701,0)</f>
        <v>0</v>
      </c>
      <c r="BJ701" s="97" t="s">
        <v>139</v>
      </c>
      <c r="BK701" s="163">
        <f>ROUND($I$701*$H$701,2)</f>
        <v>0</v>
      </c>
      <c r="BL701" s="97" t="s">
        <v>270</v>
      </c>
      <c r="BM701" s="97" t="s">
        <v>1017</v>
      </c>
    </row>
    <row r="702" spans="2:47" s="6" customFormat="1" ht="16.5" customHeight="1">
      <c r="B702" s="23"/>
      <c r="C702" s="24"/>
      <c r="D702" s="164" t="s">
        <v>272</v>
      </c>
      <c r="E702" s="24"/>
      <c r="F702" s="165" t="s">
        <v>766</v>
      </c>
      <c r="G702" s="24"/>
      <c r="H702" s="24"/>
      <c r="J702" s="24"/>
      <c r="K702" s="24"/>
      <c r="L702" s="43"/>
      <c r="M702" s="56"/>
      <c r="N702" s="24"/>
      <c r="O702" s="24"/>
      <c r="P702" s="24"/>
      <c r="Q702" s="24"/>
      <c r="R702" s="24"/>
      <c r="S702" s="24"/>
      <c r="T702" s="57"/>
      <c r="AT702" s="6" t="s">
        <v>272</v>
      </c>
      <c r="AU702" s="6" t="s">
        <v>139</v>
      </c>
    </row>
    <row r="703" spans="2:65" s="6" customFormat="1" ht="15.75" customHeight="1">
      <c r="B703" s="23"/>
      <c r="C703" s="151" t="s">
        <v>1018</v>
      </c>
      <c r="D703" s="151" t="s">
        <v>265</v>
      </c>
      <c r="E703" s="152" t="s">
        <v>769</v>
      </c>
      <c r="F703" s="153" t="s">
        <v>770</v>
      </c>
      <c r="G703" s="154" t="s">
        <v>373</v>
      </c>
      <c r="H703" s="155">
        <v>30</v>
      </c>
      <c r="I703" s="156"/>
      <c r="J703" s="157">
        <f>ROUND($I$703*$H$703,2)</f>
        <v>0</v>
      </c>
      <c r="K703" s="153"/>
      <c r="L703" s="158"/>
      <c r="M703" s="159"/>
      <c r="N703" s="160" t="s">
        <v>161</v>
      </c>
      <c r="O703" s="24"/>
      <c r="P703" s="24"/>
      <c r="Q703" s="161">
        <v>0</v>
      </c>
      <c r="R703" s="161">
        <f>$Q$703*$H$703</f>
        <v>0</v>
      </c>
      <c r="S703" s="161">
        <v>0</v>
      </c>
      <c r="T703" s="162">
        <f>$S$703*$H$703</f>
        <v>0</v>
      </c>
      <c r="AR703" s="97" t="s">
        <v>269</v>
      </c>
      <c r="AT703" s="97" t="s">
        <v>265</v>
      </c>
      <c r="AU703" s="97" t="s">
        <v>139</v>
      </c>
      <c r="AY703" s="6" t="s">
        <v>264</v>
      </c>
      <c r="BE703" s="163">
        <f>IF($N$703="základní",$J$703,0)</f>
        <v>0</v>
      </c>
      <c r="BF703" s="163">
        <f>IF($N$703="snížená",$J$703,0)</f>
        <v>0</v>
      </c>
      <c r="BG703" s="163">
        <f>IF($N$703="zákl. přenesená",$J$703,0)</f>
        <v>0</v>
      </c>
      <c r="BH703" s="163">
        <f>IF($N$703="sníž. přenesená",$J$703,0)</f>
        <v>0</v>
      </c>
      <c r="BI703" s="163">
        <f>IF($N$703="nulová",$J$703,0)</f>
        <v>0</v>
      </c>
      <c r="BJ703" s="97" t="s">
        <v>139</v>
      </c>
      <c r="BK703" s="163">
        <f>ROUND($I$703*$H$703,2)</f>
        <v>0</v>
      </c>
      <c r="BL703" s="97" t="s">
        <v>270</v>
      </c>
      <c r="BM703" s="97" t="s">
        <v>1019</v>
      </c>
    </row>
    <row r="704" spans="2:47" s="6" customFormat="1" ht="16.5" customHeight="1">
      <c r="B704" s="23"/>
      <c r="C704" s="24"/>
      <c r="D704" s="164" t="s">
        <v>272</v>
      </c>
      <c r="E704" s="24"/>
      <c r="F704" s="165" t="s">
        <v>770</v>
      </c>
      <c r="G704" s="24"/>
      <c r="H704" s="24"/>
      <c r="J704" s="24"/>
      <c r="K704" s="24"/>
      <c r="L704" s="43"/>
      <c r="M704" s="56"/>
      <c r="N704" s="24"/>
      <c r="O704" s="24"/>
      <c r="P704" s="24"/>
      <c r="Q704" s="24"/>
      <c r="R704" s="24"/>
      <c r="S704" s="24"/>
      <c r="T704" s="57"/>
      <c r="AT704" s="6" t="s">
        <v>272</v>
      </c>
      <c r="AU704" s="6" t="s">
        <v>139</v>
      </c>
    </row>
    <row r="705" spans="2:65" s="6" customFormat="1" ht="15.75" customHeight="1">
      <c r="B705" s="23"/>
      <c r="C705" s="151" t="s">
        <v>1020</v>
      </c>
      <c r="D705" s="151" t="s">
        <v>265</v>
      </c>
      <c r="E705" s="152" t="s">
        <v>773</v>
      </c>
      <c r="F705" s="153" t="s">
        <v>774</v>
      </c>
      <c r="G705" s="154" t="s">
        <v>373</v>
      </c>
      <c r="H705" s="155">
        <v>5</v>
      </c>
      <c r="I705" s="156"/>
      <c r="J705" s="157">
        <f>ROUND($I$705*$H$705,2)</f>
        <v>0</v>
      </c>
      <c r="K705" s="153"/>
      <c r="L705" s="158"/>
      <c r="M705" s="159"/>
      <c r="N705" s="160" t="s">
        <v>161</v>
      </c>
      <c r="O705" s="24"/>
      <c r="P705" s="24"/>
      <c r="Q705" s="161">
        <v>0</v>
      </c>
      <c r="R705" s="161">
        <f>$Q$705*$H$705</f>
        <v>0</v>
      </c>
      <c r="S705" s="161">
        <v>0</v>
      </c>
      <c r="T705" s="162">
        <f>$S$705*$H$705</f>
        <v>0</v>
      </c>
      <c r="AR705" s="97" t="s">
        <v>269</v>
      </c>
      <c r="AT705" s="97" t="s">
        <v>265</v>
      </c>
      <c r="AU705" s="97" t="s">
        <v>139</v>
      </c>
      <c r="AY705" s="6" t="s">
        <v>264</v>
      </c>
      <c r="BE705" s="163">
        <f>IF($N$705="základní",$J$705,0)</f>
        <v>0</v>
      </c>
      <c r="BF705" s="163">
        <f>IF($N$705="snížená",$J$705,0)</f>
        <v>0</v>
      </c>
      <c r="BG705" s="163">
        <f>IF($N$705="zákl. přenesená",$J$705,0)</f>
        <v>0</v>
      </c>
      <c r="BH705" s="163">
        <f>IF($N$705="sníž. přenesená",$J$705,0)</f>
        <v>0</v>
      </c>
      <c r="BI705" s="163">
        <f>IF($N$705="nulová",$J$705,0)</f>
        <v>0</v>
      </c>
      <c r="BJ705" s="97" t="s">
        <v>139</v>
      </c>
      <c r="BK705" s="163">
        <f>ROUND($I$705*$H$705,2)</f>
        <v>0</v>
      </c>
      <c r="BL705" s="97" t="s">
        <v>270</v>
      </c>
      <c r="BM705" s="97" t="s">
        <v>1021</v>
      </c>
    </row>
    <row r="706" spans="2:47" s="6" customFormat="1" ht="16.5" customHeight="1">
      <c r="B706" s="23"/>
      <c r="C706" s="24"/>
      <c r="D706" s="164" t="s">
        <v>272</v>
      </c>
      <c r="E706" s="24"/>
      <c r="F706" s="165" t="s">
        <v>774</v>
      </c>
      <c r="G706" s="24"/>
      <c r="H706" s="24"/>
      <c r="J706" s="24"/>
      <c r="K706" s="24"/>
      <c r="L706" s="43"/>
      <c r="M706" s="56"/>
      <c r="N706" s="24"/>
      <c r="O706" s="24"/>
      <c r="P706" s="24"/>
      <c r="Q706" s="24"/>
      <c r="R706" s="24"/>
      <c r="S706" s="24"/>
      <c r="T706" s="57"/>
      <c r="AT706" s="6" t="s">
        <v>272</v>
      </c>
      <c r="AU706" s="6" t="s">
        <v>139</v>
      </c>
    </row>
    <row r="707" spans="2:65" s="6" customFormat="1" ht="15.75" customHeight="1">
      <c r="B707" s="23"/>
      <c r="C707" s="151" t="s">
        <v>1022</v>
      </c>
      <c r="D707" s="151" t="s">
        <v>265</v>
      </c>
      <c r="E707" s="152" t="s">
        <v>777</v>
      </c>
      <c r="F707" s="153" t="s">
        <v>778</v>
      </c>
      <c r="G707" s="154" t="s">
        <v>373</v>
      </c>
      <c r="H707" s="155">
        <v>55</v>
      </c>
      <c r="I707" s="156"/>
      <c r="J707" s="157">
        <f>ROUND($I$707*$H$707,2)</f>
        <v>0</v>
      </c>
      <c r="K707" s="153"/>
      <c r="L707" s="158"/>
      <c r="M707" s="159"/>
      <c r="N707" s="160" t="s">
        <v>161</v>
      </c>
      <c r="O707" s="24"/>
      <c r="P707" s="24"/>
      <c r="Q707" s="161">
        <v>0</v>
      </c>
      <c r="R707" s="161">
        <f>$Q$707*$H$707</f>
        <v>0</v>
      </c>
      <c r="S707" s="161">
        <v>0</v>
      </c>
      <c r="T707" s="162">
        <f>$S$707*$H$707</f>
        <v>0</v>
      </c>
      <c r="AR707" s="97" t="s">
        <v>269</v>
      </c>
      <c r="AT707" s="97" t="s">
        <v>265</v>
      </c>
      <c r="AU707" s="97" t="s">
        <v>139</v>
      </c>
      <c r="AY707" s="6" t="s">
        <v>264</v>
      </c>
      <c r="BE707" s="163">
        <f>IF($N$707="základní",$J$707,0)</f>
        <v>0</v>
      </c>
      <c r="BF707" s="163">
        <f>IF($N$707="snížená",$J$707,0)</f>
        <v>0</v>
      </c>
      <c r="BG707" s="163">
        <f>IF($N$707="zákl. přenesená",$J$707,0)</f>
        <v>0</v>
      </c>
      <c r="BH707" s="163">
        <f>IF($N$707="sníž. přenesená",$J$707,0)</f>
        <v>0</v>
      </c>
      <c r="BI707" s="163">
        <f>IF($N$707="nulová",$J$707,0)</f>
        <v>0</v>
      </c>
      <c r="BJ707" s="97" t="s">
        <v>139</v>
      </c>
      <c r="BK707" s="163">
        <f>ROUND($I$707*$H$707,2)</f>
        <v>0</v>
      </c>
      <c r="BL707" s="97" t="s">
        <v>270</v>
      </c>
      <c r="BM707" s="97" t="s">
        <v>1023</v>
      </c>
    </row>
    <row r="708" spans="2:47" s="6" customFormat="1" ht="16.5" customHeight="1">
      <c r="B708" s="23"/>
      <c r="C708" s="24"/>
      <c r="D708" s="164" t="s">
        <v>272</v>
      </c>
      <c r="E708" s="24"/>
      <c r="F708" s="165" t="s">
        <v>778</v>
      </c>
      <c r="G708" s="24"/>
      <c r="H708" s="24"/>
      <c r="J708" s="24"/>
      <c r="K708" s="24"/>
      <c r="L708" s="43"/>
      <c r="M708" s="56"/>
      <c r="N708" s="24"/>
      <c r="O708" s="24"/>
      <c r="P708" s="24"/>
      <c r="Q708" s="24"/>
      <c r="R708" s="24"/>
      <c r="S708" s="24"/>
      <c r="T708" s="57"/>
      <c r="AT708" s="6" t="s">
        <v>272</v>
      </c>
      <c r="AU708" s="6" t="s">
        <v>139</v>
      </c>
    </row>
    <row r="709" spans="2:65" s="6" customFormat="1" ht="15.75" customHeight="1">
      <c r="B709" s="23"/>
      <c r="C709" s="151" t="s">
        <v>1024</v>
      </c>
      <c r="D709" s="151" t="s">
        <v>265</v>
      </c>
      <c r="E709" s="152" t="s">
        <v>676</v>
      </c>
      <c r="F709" s="153" t="s">
        <v>677</v>
      </c>
      <c r="G709" s="154" t="s">
        <v>373</v>
      </c>
      <c r="H709" s="155">
        <v>50</v>
      </c>
      <c r="I709" s="156"/>
      <c r="J709" s="157">
        <f>ROUND($I$709*$H$709,2)</f>
        <v>0</v>
      </c>
      <c r="K709" s="153"/>
      <c r="L709" s="158"/>
      <c r="M709" s="159"/>
      <c r="N709" s="160" t="s">
        <v>161</v>
      </c>
      <c r="O709" s="24"/>
      <c r="P709" s="24"/>
      <c r="Q709" s="161">
        <v>0</v>
      </c>
      <c r="R709" s="161">
        <f>$Q$709*$H$709</f>
        <v>0</v>
      </c>
      <c r="S709" s="161">
        <v>0</v>
      </c>
      <c r="T709" s="162">
        <f>$S$709*$H$709</f>
        <v>0</v>
      </c>
      <c r="AR709" s="97" t="s">
        <v>269</v>
      </c>
      <c r="AT709" s="97" t="s">
        <v>265</v>
      </c>
      <c r="AU709" s="97" t="s">
        <v>139</v>
      </c>
      <c r="AY709" s="6" t="s">
        <v>264</v>
      </c>
      <c r="BE709" s="163">
        <f>IF($N$709="základní",$J$709,0)</f>
        <v>0</v>
      </c>
      <c r="BF709" s="163">
        <f>IF($N$709="snížená",$J$709,0)</f>
        <v>0</v>
      </c>
      <c r="BG709" s="163">
        <f>IF($N$709="zákl. přenesená",$J$709,0)</f>
        <v>0</v>
      </c>
      <c r="BH709" s="163">
        <f>IF($N$709="sníž. přenesená",$J$709,0)</f>
        <v>0</v>
      </c>
      <c r="BI709" s="163">
        <f>IF($N$709="nulová",$J$709,0)</f>
        <v>0</v>
      </c>
      <c r="BJ709" s="97" t="s">
        <v>139</v>
      </c>
      <c r="BK709" s="163">
        <f>ROUND($I$709*$H$709,2)</f>
        <v>0</v>
      </c>
      <c r="BL709" s="97" t="s">
        <v>270</v>
      </c>
      <c r="BM709" s="97" t="s">
        <v>1025</v>
      </c>
    </row>
    <row r="710" spans="2:47" s="6" customFormat="1" ht="16.5" customHeight="1">
      <c r="B710" s="23"/>
      <c r="C710" s="24"/>
      <c r="D710" s="164" t="s">
        <v>272</v>
      </c>
      <c r="E710" s="24"/>
      <c r="F710" s="165" t="s">
        <v>677</v>
      </c>
      <c r="G710" s="24"/>
      <c r="H710" s="24"/>
      <c r="J710" s="24"/>
      <c r="K710" s="24"/>
      <c r="L710" s="43"/>
      <c r="M710" s="56"/>
      <c r="N710" s="24"/>
      <c r="O710" s="24"/>
      <c r="P710" s="24"/>
      <c r="Q710" s="24"/>
      <c r="R710" s="24"/>
      <c r="S710" s="24"/>
      <c r="T710" s="57"/>
      <c r="AT710" s="6" t="s">
        <v>272</v>
      </c>
      <c r="AU710" s="6" t="s">
        <v>139</v>
      </c>
    </row>
    <row r="711" spans="2:65" s="6" customFormat="1" ht="15.75" customHeight="1">
      <c r="B711" s="23"/>
      <c r="C711" s="151" t="s">
        <v>1026</v>
      </c>
      <c r="D711" s="151" t="s">
        <v>265</v>
      </c>
      <c r="E711" s="152" t="s">
        <v>783</v>
      </c>
      <c r="F711" s="153" t="s">
        <v>784</v>
      </c>
      <c r="G711" s="154" t="s">
        <v>373</v>
      </c>
      <c r="H711" s="155">
        <v>100</v>
      </c>
      <c r="I711" s="156"/>
      <c r="J711" s="157">
        <f>ROUND($I$711*$H$711,2)</f>
        <v>0</v>
      </c>
      <c r="K711" s="153"/>
      <c r="L711" s="158"/>
      <c r="M711" s="159"/>
      <c r="N711" s="160" t="s">
        <v>161</v>
      </c>
      <c r="O711" s="24"/>
      <c r="P711" s="24"/>
      <c r="Q711" s="161">
        <v>0</v>
      </c>
      <c r="R711" s="161">
        <f>$Q$711*$H$711</f>
        <v>0</v>
      </c>
      <c r="S711" s="161">
        <v>0</v>
      </c>
      <c r="T711" s="162">
        <f>$S$711*$H$711</f>
        <v>0</v>
      </c>
      <c r="AR711" s="97" t="s">
        <v>269</v>
      </c>
      <c r="AT711" s="97" t="s">
        <v>265</v>
      </c>
      <c r="AU711" s="97" t="s">
        <v>139</v>
      </c>
      <c r="AY711" s="6" t="s">
        <v>264</v>
      </c>
      <c r="BE711" s="163">
        <f>IF($N$711="základní",$J$711,0)</f>
        <v>0</v>
      </c>
      <c r="BF711" s="163">
        <f>IF($N$711="snížená",$J$711,0)</f>
        <v>0</v>
      </c>
      <c r="BG711" s="163">
        <f>IF($N$711="zákl. přenesená",$J$711,0)</f>
        <v>0</v>
      </c>
      <c r="BH711" s="163">
        <f>IF($N$711="sníž. přenesená",$J$711,0)</f>
        <v>0</v>
      </c>
      <c r="BI711" s="163">
        <f>IF($N$711="nulová",$J$711,0)</f>
        <v>0</v>
      </c>
      <c r="BJ711" s="97" t="s">
        <v>139</v>
      </c>
      <c r="BK711" s="163">
        <f>ROUND($I$711*$H$711,2)</f>
        <v>0</v>
      </c>
      <c r="BL711" s="97" t="s">
        <v>270</v>
      </c>
      <c r="BM711" s="97" t="s">
        <v>1027</v>
      </c>
    </row>
    <row r="712" spans="2:47" s="6" customFormat="1" ht="16.5" customHeight="1">
      <c r="B712" s="23"/>
      <c r="C712" s="24"/>
      <c r="D712" s="164" t="s">
        <v>272</v>
      </c>
      <c r="E712" s="24"/>
      <c r="F712" s="165" t="s">
        <v>784</v>
      </c>
      <c r="G712" s="24"/>
      <c r="H712" s="24"/>
      <c r="J712" s="24"/>
      <c r="K712" s="24"/>
      <c r="L712" s="43"/>
      <c r="M712" s="56"/>
      <c r="N712" s="24"/>
      <c r="O712" s="24"/>
      <c r="P712" s="24"/>
      <c r="Q712" s="24"/>
      <c r="R712" s="24"/>
      <c r="S712" s="24"/>
      <c r="T712" s="57"/>
      <c r="AT712" s="6" t="s">
        <v>272</v>
      </c>
      <c r="AU712" s="6" t="s">
        <v>139</v>
      </c>
    </row>
    <row r="713" spans="2:65" s="6" customFormat="1" ht="15.75" customHeight="1">
      <c r="B713" s="23"/>
      <c r="C713" s="151" t="s">
        <v>1028</v>
      </c>
      <c r="D713" s="151" t="s">
        <v>265</v>
      </c>
      <c r="E713" s="152" t="s">
        <v>684</v>
      </c>
      <c r="F713" s="153" t="s">
        <v>685</v>
      </c>
      <c r="G713" s="154" t="s">
        <v>268</v>
      </c>
      <c r="H713" s="155">
        <v>10</v>
      </c>
      <c r="I713" s="156"/>
      <c r="J713" s="157">
        <f>ROUND($I$713*$H$713,2)</f>
        <v>0</v>
      </c>
      <c r="K713" s="153"/>
      <c r="L713" s="158"/>
      <c r="M713" s="159"/>
      <c r="N713" s="160" t="s">
        <v>161</v>
      </c>
      <c r="O713" s="24"/>
      <c r="P713" s="24"/>
      <c r="Q713" s="161">
        <v>0</v>
      </c>
      <c r="R713" s="161">
        <f>$Q$713*$H$713</f>
        <v>0</v>
      </c>
      <c r="S713" s="161">
        <v>0</v>
      </c>
      <c r="T713" s="162">
        <f>$S$713*$H$713</f>
        <v>0</v>
      </c>
      <c r="AR713" s="97" t="s">
        <v>269</v>
      </c>
      <c r="AT713" s="97" t="s">
        <v>265</v>
      </c>
      <c r="AU713" s="97" t="s">
        <v>139</v>
      </c>
      <c r="AY713" s="6" t="s">
        <v>264</v>
      </c>
      <c r="BE713" s="163">
        <f>IF($N$713="základní",$J$713,0)</f>
        <v>0</v>
      </c>
      <c r="BF713" s="163">
        <f>IF($N$713="snížená",$J$713,0)</f>
        <v>0</v>
      </c>
      <c r="BG713" s="163">
        <f>IF($N$713="zákl. přenesená",$J$713,0)</f>
        <v>0</v>
      </c>
      <c r="BH713" s="163">
        <f>IF($N$713="sníž. přenesená",$J$713,0)</f>
        <v>0</v>
      </c>
      <c r="BI713" s="163">
        <f>IF($N$713="nulová",$J$713,0)</f>
        <v>0</v>
      </c>
      <c r="BJ713" s="97" t="s">
        <v>139</v>
      </c>
      <c r="BK713" s="163">
        <f>ROUND($I$713*$H$713,2)</f>
        <v>0</v>
      </c>
      <c r="BL713" s="97" t="s">
        <v>270</v>
      </c>
      <c r="BM713" s="97" t="s">
        <v>1029</v>
      </c>
    </row>
    <row r="714" spans="2:47" s="6" customFormat="1" ht="16.5" customHeight="1">
      <c r="B714" s="23"/>
      <c r="C714" s="24"/>
      <c r="D714" s="164" t="s">
        <v>272</v>
      </c>
      <c r="E714" s="24"/>
      <c r="F714" s="165" t="s">
        <v>685</v>
      </c>
      <c r="G714" s="24"/>
      <c r="H714" s="24"/>
      <c r="J714" s="24"/>
      <c r="K714" s="24"/>
      <c r="L714" s="43"/>
      <c r="M714" s="56"/>
      <c r="N714" s="24"/>
      <c r="O714" s="24"/>
      <c r="P714" s="24"/>
      <c r="Q714" s="24"/>
      <c r="R714" s="24"/>
      <c r="S714" s="24"/>
      <c r="T714" s="57"/>
      <c r="AT714" s="6" t="s">
        <v>272</v>
      </c>
      <c r="AU714" s="6" t="s">
        <v>139</v>
      </c>
    </row>
    <row r="715" spans="2:65" s="6" customFormat="1" ht="15.75" customHeight="1">
      <c r="B715" s="23"/>
      <c r="C715" s="151" t="s">
        <v>1030</v>
      </c>
      <c r="D715" s="151" t="s">
        <v>265</v>
      </c>
      <c r="E715" s="152" t="s">
        <v>789</v>
      </c>
      <c r="F715" s="153" t="s">
        <v>790</v>
      </c>
      <c r="G715" s="154" t="s">
        <v>268</v>
      </c>
      <c r="H715" s="155">
        <v>4</v>
      </c>
      <c r="I715" s="156"/>
      <c r="J715" s="157">
        <f>ROUND($I$715*$H$715,2)</f>
        <v>0</v>
      </c>
      <c r="K715" s="153"/>
      <c r="L715" s="158"/>
      <c r="M715" s="159"/>
      <c r="N715" s="160" t="s">
        <v>161</v>
      </c>
      <c r="O715" s="24"/>
      <c r="P715" s="24"/>
      <c r="Q715" s="161">
        <v>0</v>
      </c>
      <c r="R715" s="161">
        <f>$Q$715*$H$715</f>
        <v>0</v>
      </c>
      <c r="S715" s="161">
        <v>0</v>
      </c>
      <c r="T715" s="162">
        <f>$S$715*$H$715</f>
        <v>0</v>
      </c>
      <c r="AR715" s="97" t="s">
        <v>269</v>
      </c>
      <c r="AT715" s="97" t="s">
        <v>265</v>
      </c>
      <c r="AU715" s="97" t="s">
        <v>139</v>
      </c>
      <c r="AY715" s="6" t="s">
        <v>264</v>
      </c>
      <c r="BE715" s="163">
        <f>IF($N$715="základní",$J$715,0)</f>
        <v>0</v>
      </c>
      <c r="BF715" s="163">
        <f>IF($N$715="snížená",$J$715,0)</f>
        <v>0</v>
      </c>
      <c r="BG715" s="163">
        <f>IF($N$715="zákl. přenesená",$J$715,0)</f>
        <v>0</v>
      </c>
      <c r="BH715" s="163">
        <f>IF($N$715="sníž. přenesená",$J$715,0)</f>
        <v>0</v>
      </c>
      <c r="BI715" s="163">
        <f>IF($N$715="nulová",$J$715,0)</f>
        <v>0</v>
      </c>
      <c r="BJ715" s="97" t="s">
        <v>139</v>
      </c>
      <c r="BK715" s="163">
        <f>ROUND($I$715*$H$715,2)</f>
        <v>0</v>
      </c>
      <c r="BL715" s="97" t="s">
        <v>270</v>
      </c>
      <c r="BM715" s="97" t="s">
        <v>1031</v>
      </c>
    </row>
    <row r="716" spans="2:47" s="6" customFormat="1" ht="16.5" customHeight="1">
      <c r="B716" s="23"/>
      <c r="C716" s="24"/>
      <c r="D716" s="164" t="s">
        <v>272</v>
      </c>
      <c r="E716" s="24"/>
      <c r="F716" s="165" t="s">
        <v>790</v>
      </c>
      <c r="G716" s="24"/>
      <c r="H716" s="24"/>
      <c r="J716" s="24"/>
      <c r="K716" s="24"/>
      <c r="L716" s="43"/>
      <c r="M716" s="56"/>
      <c r="N716" s="24"/>
      <c r="O716" s="24"/>
      <c r="P716" s="24"/>
      <c r="Q716" s="24"/>
      <c r="R716" s="24"/>
      <c r="S716" s="24"/>
      <c r="T716" s="57"/>
      <c r="AT716" s="6" t="s">
        <v>272</v>
      </c>
      <c r="AU716" s="6" t="s">
        <v>139</v>
      </c>
    </row>
    <row r="717" spans="2:65" s="6" customFormat="1" ht="15.75" customHeight="1">
      <c r="B717" s="23"/>
      <c r="C717" s="151" t="s">
        <v>1032</v>
      </c>
      <c r="D717" s="151" t="s">
        <v>265</v>
      </c>
      <c r="E717" s="152" t="s">
        <v>793</v>
      </c>
      <c r="F717" s="153" t="s">
        <v>794</v>
      </c>
      <c r="G717" s="154" t="s">
        <v>268</v>
      </c>
      <c r="H717" s="155">
        <v>10</v>
      </c>
      <c r="I717" s="156"/>
      <c r="J717" s="157">
        <f>ROUND($I$717*$H$717,2)</f>
        <v>0</v>
      </c>
      <c r="K717" s="153"/>
      <c r="L717" s="158"/>
      <c r="M717" s="159"/>
      <c r="N717" s="160" t="s">
        <v>161</v>
      </c>
      <c r="O717" s="24"/>
      <c r="P717" s="24"/>
      <c r="Q717" s="161">
        <v>0</v>
      </c>
      <c r="R717" s="161">
        <f>$Q$717*$H$717</f>
        <v>0</v>
      </c>
      <c r="S717" s="161">
        <v>0</v>
      </c>
      <c r="T717" s="162">
        <f>$S$717*$H$717</f>
        <v>0</v>
      </c>
      <c r="AR717" s="97" t="s">
        <v>269</v>
      </c>
      <c r="AT717" s="97" t="s">
        <v>265</v>
      </c>
      <c r="AU717" s="97" t="s">
        <v>139</v>
      </c>
      <c r="AY717" s="6" t="s">
        <v>264</v>
      </c>
      <c r="BE717" s="163">
        <f>IF($N$717="základní",$J$717,0)</f>
        <v>0</v>
      </c>
      <c r="BF717" s="163">
        <f>IF($N$717="snížená",$J$717,0)</f>
        <v>0</v>
      </c>
      <c r="BG717" s="163">
        <f>IF($N$717="zákl. přenesená",$J$717,0)</f>
        <v>0</v>
      </c>
      <c r="BH717" s="163">
        <f>IF($N$717="sníž. přenesená",$J$717,0)</f>
        <v>0</v>
      </c>
      <c r="BI717" s="163">
        <f>IF($N$717="nulová",$J$717,0)</f>
        <v>0</v>
      </c>
      <c r="BJ717" s="97" t="s">
        <v>139</v>
      </c>
      <c r="BK717" s="163">
        <f>ROUND($I$717*$H$717,2)</f>
        <v>0</v>
      </c>
      <c r="BL717" s="97" t="s">
        <v>270</v>
      </c>
      <c r="BM717" s="97" t="s">
        <v>1033</v>
      </c>
    </row>
    <row r="718" spans="2:47" s="6" customFormat="1" ht="16.5" customHeight="1">
      <c r="B718" s="23"/>
      <c r="C718" s="24"/>
      <c r="D718" s="164" t="s">
        <v>272</v>
      </c>
      <c r="E718" s="24"/>
      <c r="F718" s="165" t="s">
        <v>794</v>
      </c>
      <c r="G718" s="24"/>
      <c r="H718" s="24"/>
      <c r="J718" s="24"/>
      <c r="K718" s="24"/>
      <c r="L718" s="43"/>
      <c r="M718" s="56"/>
      <c r="N718" s="24"/>
      <c r="O718" s="24"/>
      <c r="P718" s="24"/>
      <c r="Q718" s="24"/>
      <c r="R718" s="24"/>
      <c r="S718" s="24"/>
      <c r="T718" s="57"/>
      <c r="AT718" s="6" t="s">
        <v>272</v>
      </c>
      <c r="AU718" s="6" t="s">
        <v>139</v>
      </c>
    </row>
    <row r="719" spans="2:65" s="6" customFormat="1" ht="27" customHeight="1">
      <c r="B719" s="23"/>
      <c r="C719" s="166" t="s">
        <v>1034</v>
      </c>
      <c r="D719" s="166" t="s">
        <v>380</v>
      </c>
      <c r="E719" s="167" t="s">
        <v>797</v>
      </c>
      <c r="F719" s="168" t="s">
        <v>798</v>
      </c>
      <c r="G719" s="169" t="s">
        <v>373</v>
      </c>
      <c r="H719" s="170">
        <v>5</v>
      </c>
      <c r="I719" s="171"/>
      <c r="J719" s="172">
        <f>ROUND($I$719*$H$719,2)</f>
        <v>0</v>
      </c>
      <c r="K719" s="168"/>
      <c r="L719" s="43"/>
      <c r="M719" s="173"/>
      <c r="N719" s="174" t="s">
        <v>161</v>
      </c>
      <c r="O719" s="24"/>
      <c r="P719" s="24"/>
      <c r="Q719" s="161">
        <v>0</v>
      </c>
      <c r="R719" s="161">
        <f>$Q$719*$H$719</f>
        <v>0</v>
      </c>
      <c r="S719" s="161">
        <v>0</v>
      </c>
      <c r="T719" s="162">
        <f>$S$719*$H$719</f>
        <v>0</v>
      </c>
      <c r="AR719" s="97" t="s">
        <v>270</v>
      </c>
      <c r="AT719" s="97" t="s">
        <v>380</v>
      </c>
      <c r="AU719" s="97" t="s">
        <v>139</v>
      </c>
      <c r="AY719" s="6" t="s">
        <v>264</v>
      </c>
      <c r="BE719" s="163">
        <f>IF($N$719="základní",$J$719,0)</f>
        <v>0</v>
      </c>
      <c r="BF719" s="163">
        <f>IF($N$719="snížená",$J$719,0)</f>
        <v>0</v>
      </c>
      <c r="BG719" s="163">
        <f>IF($N$719="zákl. přenesená",$J$719,0)</f>
        <v>0</v>
      </c>
      <c r="BH719" s="163">
        <f>IF($N$719="sníž. přenesená",$J$719,0)</f>
        <v>0</v>
      </c>
      <c r="BI719" s="163">
        <f>IF($N$719="nulová",$J$719,0)</f>
        <v>0</v>
      </c>
      <c r="BJ719" s="97" t="s">
        <v>139</v>
      </c>
      <c r="BK719" s="163">
        <f>ROUND($I$719*$H$719,2)</f>
        <v>0</v>
      </c>
      <c r="BL719" s="97" t="s">
        <v>270</v>
      </c>
      <c r="BM719" s="97" t="s">
        <v>1034</v>
      </c>
    </row>
    <row r="720" spans="2:47" s="6" customFormat="1" ht="27" customHeight="1">
      <c r="B720" s="23"/>
      <c r="C720" s="24"/>
      <c r="D720" s="164" t="s">
        <v>272</v>
      </c>
      <c r="E720" s="24"/>
      <c r="F720" s="165" t="s">
        <v>798</v>
      </c>
      <c r="G720" s="24"/>
      <c r="H720" s="24"/>
      <c r="J720" s="24"/>
      <c r="K720" s="24"/>
      <c r="L720" s="43"/>
      <c r="M720" s="56"/>
      <c r="N720" s="24"/>
      <c r="O720" s="24"/>
      <c r="P720" s="24"/>
      <c r="Q720" s="24"/>
      <c r="R720" s="24"/>
      <c r="S720" s="24"/>
      <c r="T720" s="57"/>
      <c r="AT720" s="6" t="s">
        <v>272</v>
      </c>
      <c r="AU720" s="6" t="s">
        <v>139</v>
      </c>
    </row>
    <row r="721" spans="2:65" s="6" customFormat="1" ht="27" customHeight="1">
      <c r="B721" s="23"/>
      <c r="C721" s="166" t="s">
        <v>1035</v>
      </c>
      <c r="D721" s="166" t="s">
        <v>380</v>
      </c>
      <c r="E721" s="167" t="s">
        <v>800</v>
      </c>
      <c r="F721" s="168" t="s">
        <v>801</v>
      </c>
      <c r="G721" s="169" t="s">
        <v>373</v>
      </c>
      <c r="H721" s="170">
        <v>30</v>
      </c>
      <c r="I721" s="171"/>
      <c r="J721" s="172">
        <f>ROUND($I$721*$H$721,2)</f>
        <v>0</v>
      </c>
      <c r="K721" s="168"/>
      <c r="L721" s="43"/>
      <c r="M721" s="173"/>
      <c r="N721" s="174" t="s">
        <v>161</v>
      </c>
      <c r="O721" s="24"/>
      <c r="P721" s="24"/>
      <c r="Q721" s="161">
        <v>0</v>
      </c>
      <c r="R721" s="161">
        <f>$Q$721*$H$721</f>
        <v>0</v>
      </c>
      <c r="S721" s="161">
        <v>0</v>
      </c>
      <c r="T721" s="162">
        <f>$S$721*$H$721</f>
        <v>0</v>
      </c>
      <c r="AR721" s="97" t="s">
        <v>270</v>
      </c>
      <c r="AT721" s="97" t="s">
        <v>380</v>
      </c>
      <c r="AU721" s="97" t="s">
        <v>139</v>
      </c>
      <c r="AY721" s="6" t="s">
        <v>264</v>
      </c>
      <c r="BE721" s="163">
        <f>IF($N$721="základní",$J$721,0)</f>
        <v>0</v>
      </c>
      <c r="BF721" s="163">
        <f>IF($N$721="snížená",$J$721,0)</f>
        <v>0</v>
      </c>
      <c r="BG721" s="163">
        <f>IF($N$721="zákl. přenesená",$J$721,0)</f>
        <v>0</v>
      </c>
      <c r="BH721" s="163">
        <f>IF($N$721="sníž. přenesená",$J$721,0)</f>
        <v>0</v>
      </c>
      <c r="BI721" s="163">
        <f>IF($N$721="nulová",$J$721,0)</f>
        <v>0</v>
      </c>
      <c r="BJ721" s="97" t="s">
        <v>139</v>
      </c>
      <c r="BK721" s="163">
        <f>ROUND($I$721*$H$721,2)</f>
        <v>0</v>
      </c>
      <c r="BL721" s="97" t="s">
        <v>270</v>
      </c>
      <c r="BM721" s="97" t="s">
        <v>1035</v>
      </c>
    </row>
    <row r="722" spans="2:47" s="6" customFormat="1" ht="27" customHeight="1">
      <c r="B722" s="23"/>
      <c r="C722" s="24"/>
      <c r="D722" s="164" t="s">
        <v>272</v>
      </c>
      <c r="E722" s="24"/>
      <c r="F722" s="165" t="s">
        <v>801</v>
      </c>
      <c r="G722" s="24"/>
      <c r="H722" s="24"/>
      <c r="J722" s="24"/>
      <c r="K722" s="24"/>
      <c r="L722" s="43"/>
      <c r="M722" s="56"/>
      <c r="N722" s="24"/>
      <c r="O722" s="24"/>
      <c r="P722" s="24"/>
      <c r="Q722" s="24"/>
      <c r="R722" s="24"/>
      <c r="S722" s="24"/>
      <c r="T722" s="57"/>
      <c r="AT722" s="6" t="s">
        <v>272</v>
      </c>
      <c r="AU722" s="6" t="s">
        <v>139</v>
      </c>
    </row>
    <row r="723" spans="2:65" s="6" customFormat="1" ht="15.75" customHeight="1">
      <c r="B723" s="23"/>
      <c r="C723" s="151" t="s">
        <v>1036</v>
      </c>
      <c r="D723" s="151" t="s">
        <v>265</v>
      </c>
      <c r="E723" s="152" t="s">
        <v>803</v>
      </c>
      <c r="F723" s="153" t="s">
        <v>689</v>
      </c>
      <c r="G723" s="154" t="s">
        <v>652</v>
      </c>
      <c r="H723" s="155">
        <v>1</v>
      </c>
      <c r="I723" s="156"/>
      <c r="J723" s="157">
        <f>ROUND($I$723*$H$723,2)</f>
        <v>0</v>
      </c>
      <c r="K723" s="153"/>
      <c r="L723" s="158"/>
      <c r="M723" s="159"/>
      <c r="N723" s="160" t="s">
        <v>161</v>
      </c>
      <c r="O723" s="24"/>
      <c r="P723" s="24"/>
      <c r="Q723" s="161">
        <v>0</v>
      </c>
      <c r="R723" s="161">
        <f>$Q$723*$H$723</f>
        <v>0</v>
      </c>
      <c r="S723" s="161">
        <v>0</v>
      </c>
      <c r="T723" s="162">
        <f>$S$723*$H$723</f>
        <v>0</v>
      </c>
      <c r="AR723" s="97" t="s">
        <v>269</v>
      </c>
      <c r="AT723" s="97" t="s">
        <v>265</v>
      </c>
      <c r="AU723" s="97" t="s">
        <v>139</v>
      </c>
      <c r="AY723" s="6" t="s">
        <v>264</v>
      </c>
      <c r="BE723" s="163">
        <f>IF($N$723="základní",$J$723,0)</f>
        <v>0</v>
      </c>
      <c r="BF723" s="163">
        <f>IF($N$723="snížená",$J$723,0)</f>
        <v>0</v>
      </c>
      <c r="BG723" s="163">
        <f>IF($N$723="zákl. přenesená",$J$723,0)</f>
        <v>0</v>
      </c>
      <c r="BH723" s="163">
        <f>IF($N$723="sníž. přenesená",$J$723,0)</f>
        <v>0</v>
      </c>
      <c r="BI723" s="163">
        <f>IF($N$723="nulová",$J$723,0)</f>
        <v>0</v>
      </c>
      <c r="BJ723" s="97" t="s">
        <v>139</v>
      </c>
      <c r="BK723" s="163">
        <f>ROUND($I$723*$H$723,2)</f>
        <v>0</v>
      </c>
      <c r="BL723" s="97" t="s">
        <v>270</v>
      </c>
      <c r="BM723" s="97" t="s">
        <v>1037</v>
      </c>
    </row>
    <row r="724" spans="2:47" s="6" customFormat="1" ht="16.5" customHeight="1">
      <c r="B724" s="23"/>
      <c r="C724" s="24"/>
      <c r="D724" s="164" t="s">
        <v>272</v>
      </c>
      <c r="E724" s="24"/>
      <c r="F724" s="165" t="s">
        <v>689</v>
      </c>
      <c r="G724" s="24"/>
      <c r="H724" s="24"/>
      <c r="J724" s="24"/>
      <c r="K724" s="24"/>
      <c r="L724" s="43"/>
      <c r="M724" s="56"/>
      <c r="N724" s="24"/>
      <c r="O724" s="24"/>
      <c r="P724" s="24"/>
      <c r="Q724" s="24"/>
      <c r="R724" s="24"/>
      <c r="S724" s="24"/>
      <c r="T724" s="57"/>
      <c r="AT724" s="6" t="s">
        <v>272</v>
      </c>
      <c r="AU724" s="6" t="s">
        <v>139</v>
      </c>
    </row>
    <row r="725" spans="2:65" s="6" customFormat="1" ht="15.75" customHeight="1">
      <c r="B725" s="23"/>
      <c r="C725" s="166" t="s">
        <v>1038</v>
      </c>
      <c r="D725" s="166" t="s">
        <v>380</v>
      </c>
      <c r="E725" s="167" t="s">
        <v>846</v>
      </c>
      <c r="F725" s="168" t="s">
        <v>810</v>
      </c>
      <c r="G725" s="169" t="s">
        <v>652</v>
      </c>
      <c r="H725" s="170">
        <v>1</v>
      </c>
      <c r="I725" s="171"/>
      <c r="J725" s="172">
        <f>ROUND($I$725*$H$725,2)</f>
        <v>0</v>
      </c>
      <c r="K725" s="168"/>
      <c r="L725" s="43"/>
      <c r="M725" s="173"/>
      <c r="N725" s="174" t="s">
        <v>161</v>
      </c>
      <c r="O725" s="24"/>
      <c r="P725" s="24"/>
      <c r="Q725" s="161">
        <v>0</v>
      </c>
      <c r="R725" s="161">
        <f>$Q$725*$H$725</f>
        <v>0</v>
      </c>
      <c r="S725" s="161">
        <v>0</v>
      </c>
      <c r="T725" s="162">
        <f>$S$725*$H$725</f>
        <v>0</v>
      </c>
      <c r="AR725" s="97" t="s">
        <v>270</v>
      </c>
      <c r="AT725" s="97" t="s">
        <v>380</v>
      </c>
      <c r="AU725" s="97" t="s">
        <v>139</v>
      </c>
      <c r="AY725" s="6" t="s">
        <v>264</v>
      </c>
      <c r="BE725" s="163">
        <f>IF($N$725="základní",$J$725,0)</f>
        <v>0</v>
      </c>
      <c r="BF725" s="163">
        <f>IF($N$725="snížená",$J$725,0)</f>
        <v>0</v>
      </c>
      <c r="BG725" s="163">
        <f>IF($N$725="zákl. přenesená",$J$725,0)</f>
        <v>0</v>
      </c>
      <c r="BH725" s="163">
        <f>IF($N$725="sníž. přenesená",$J$725,0)</f>
        <v>0</v>
      </c>
      <c r="BI725" s="163">
        <f>IF($N$725="nulová",$J$725,0)</f>
        <v>0</v>
      </c>
      <c r="BJ725" s="97" t="s">
        <v>139</v>
      </c>
      <c r="BK725" s="163">
        <f>ROUND($I$725*$H$725,2)</f>
        <v>0</v>
      </c>
      <c r="BL725" s="97" t="s">
        <v>270</v>
      </c>
      <c r="BM725" s="97" t="s">
        <v>1038</v>
      </c>
    </row>
    <row r="726" spans="2:47" s="6" customFormat="1" ht="16.5" customHeight="1">
      <c r="B726" s="23"/>
      <c r="C726" s="24"/>
      <c r="D726" s="164" t="s">
        <v>272</v>
      </c>
      <c r="E726" s="24"/>
      <c r="F726" s="165" t="s">
        <v>810</v>
      </c>
      <c r="G726" s="24"/>
      <c r="H726" s="24"/>
      <c r="J726" s="24"/>
      <c r="K726" s="24"/>
      <c r="L726" s="43"/>
      <c r="M726" s="56"/>
      <c r="N726" s="24"/>
      <c r="O726" s="24"/>
      <c r="P726" s="24"/>
      <c r="Q726" s="24"/>
      <c r="R726" s="24"/>
      <c r="S726" s="24"/>
      <c r="T726" s="57"/>
      <c r="AT726" s="6" t="s">
        <v>272</v>
      </c>
      <c r="AU726" s="6" t="s">
        <v>139</v>
      </c>
    </row>
    <row r="727" spans="2:65" s="6" customFormat="1" ht="15.75" customHeight="1">
      <c r="B727" s="23"/>
      <c r="C727" s="166" t="s">
        <v>1039</v>
      </c>
      <c r="D727" s="166" t="s">
        <v>380</v>
      </c>
      <c r="E727" s="167" t="s">
        <v>848</v>
      </c>
      <c r="F727" s="168" t="s">
        <v>807</v>
      </c>
      <c r="G727" s="169" t="s">
        <v>389</v>
      </c>
      <c r="H727" s="170">
        <v>20</v>
      </c>
      <c r="I727" s="171"/>
      <c r="J727" s="172">
        <f>ROUND($I$727*$H$727,2)</f>
        <v>0</v>
      </c>
      <c r="K727" s="168"/>
      <c r="L727" s="43"/>
      <c r="M727" s="173"/>
      <c r="N727" s="174" t="s">
        <v>161</v>
      </c>
      <c r="O727" s="24"/>
      <c r="P727" s="24"/>
      <c r="Q727" s="161">
        <v>0</v>
      </c>
      <c r="R727" s="161">
        <f>$Q$727*$H$727</f>
        <v>0</v>
      </c>
      <c r="S727" s="161">
        <v>0</v>
      </c>
      <c r="T727" s="162">
        <f>$S$727*$H$727</f>
        <v>0</v>
      </c>
      <c r="AR727" s="97" t="s">
        <v>270</v>
      </c>
      <c r="AT727" s="97" t="s">
        <v>380</v>
      </c>
      <c r="AU727" s="97" t="s">
        <v>139</v>
      </c>
      <c r="AY727" s="6" t="s">
        <v>264</v>
      </c>
      <c r="BE727" s="163">
        <f>IF($N$727="základní",$J$727,0)</f>
        <v>0</v>
      </c>
      <c r="BF727" s="163">
        <f>IF($N$727="snížená",$J$727,0)</f>
        <v>0</v>
      </c>
      <c r="BG727" s="163">
        <f>IF($N$727="zákl. přenesená",$J$727,0)</f>
        <v>0</v>
      </c>
      <c r="BH727" s="163">
        <f>IF($N$727="sníž. přenesená",$J$727,0)</f>
        <v>0</v>
      </c>
      <c r="BI727" s="163">
        <f>IF($N$727="nulová",$J$727,0)</f>
        <v>0</v>
      </c>
      <c r="BJ727" s="97" t="s">
        <v>139</v>
      </c>
      <c r="BK727" s="163">
        <f>ROUND($I$727*$H$727,2)</f>
        <v>0</v>
      </c>
      <c r="BL727" s="97" t="s">
        <v>270</v>
      </c>
      <c r="BM727" s="97" t="s">
        <v>1039</v>
      </c>
    </row>
    <row r="728" spans="2:47" s="6" customFormat="1" ht="16.5" customHeight="1">
      <c r="B728" s="23"/>
      <c r="C728" s="24"/>
      <c r="D728" s="164" t="s">
        <v>272</v>
      </c>
      <c r="E728" s="24"/>
      <c r="F728" s="165" t="s">
        <v>807</v>
      </c>
      <c r="G728" s="24"/>
      <c r="H728" s="24"/>
      <c r="J728" s="24"/>
      <c r="K728" s="24"/>
      <c r="L728" s="43"/>
      <c r="M728" s="56"/>
      <c r="N728" s="24"/>
      <c r="O728" s="24"/>
      <c r="P728" s="24"/>
      <c r="Q728" s="24"/>
      <c r="R728" s="24"/>
      <c r="S728" s="24"/>
      <c r="T728" s="57"/>
      <c r="AT728" s="6" t="s">
        <v>272</v>
      </c>
      <c r="AU728" s="6" t="s">
        <v>139</v>
      </c>
    </row>
    <row r="729" spans="2:65" s="6" customFormat="1" ht="15.75" customHeight="1">
      <c r="B729" s="23"/>
      <c r="C729" s="166" t="s">
        <v>1040</v>
      </c>
      <c r="D729" s="166" t="s">
        <v>380</v>
      </c>
      <c r="E729" s="167" t="s">
        <v>1041</v>
      </c>
      <c r="F729" s="168" t="s">
        <v>696</v>
      </c>
      <c r="G729" s="169" t="s">
        <v>652</v>
      </c>
      <c r="H729" s="170">
        <v>1</v>
      </c>
      <c r="I729" s="171"/>
      <c r="J729" s="172">
        <f>ROUND($I$729*$H$729,2)</f>
        <v>0</v>
      </c>
      <c r="K729" s="168"/>
      <c r="L729" s="43"/>
      <c r="M729" s="173"/>
      <c r="N729" s="174" t="s">
        <v>161</v>
      </c>
      <c r="O729" s="24"/>
      <c r="P729" s="24"/>
      <c r="Q729" s="161">
        <v>0</v>
      </c>
      <c r="R729" s="161">
        <f>$Q$729*$H$729</f>
        <v>0</v>
      </c>
      <c r="S729" s="161">
        <v>0</v>
      </c>
      <c r="T729" s="162">
        <f>$S$729*$H$729</f>
        <v>0</v>
      </c>
      <c r="AR729" s="97" t="s">
        <v>270</v>
      </c>
      <c r="AT729" s="97" t="s">
        <v>380</v>
      </c>
      <c r="AU729" s="97" t="s">
        <v>139</v>
      </c>
      <c r="AY729" s="6" t="s">
        <v>264</v>
      </c>
      <c r="BE729" s="163">
        <f>IF($N$729="základní",$J$729,0)</f>
        <v>0</v>
      </c>
      <c r="BF729" s="163">
        <f>IF($N$729="snížená",$J$729,0)</f>
        <v>0</v>
      </c>
      <c r="BG729" s="163">
        <f>IF($N$729="zákl. přenesená",$J$729,0)</f>
        <v>0</v>
      </c>
      <c r="BH729" s="163">
        <f>IF($N$729="sníž. přenesená",$J$729,0)</f>
        <v>0</v>
      </c>
      <c r="BI729" s="163">
        <f>IF($N$729="nulová",$J$729,0)</f>
        <v>0</v>
      </c>
      <c r="BJ729" s="97" t="s">
        <v>139</v>
      </c>
      <c r="BK729" s="163">
        <f>ROUND($I$729*$H$729,2)</f>
        <v>0</v>
      </c>
      <c r="BL729" s="97" t="s">
        <v>270</v>
      </c>
      <c r="BM729" s="97" t="s">
        <v>1040</v>
      </c>
    </row>
    <row r="730" spans="2:47" s="6" customFormat="1" ht="16.5" customHeight="1">
      <c r="B730" s="23"/>
      <c r="C730" s="24"/>
      <c r="D730" s="164" t="s">
        <v>272</v>
      </c>
      <c r="E730" s="24"/>
      <c r="F730" s="165" t="s">
        <v>696</v>
      </c>
      <c r="G730" s="24"/>
      <c r="H730" s="24"/>
      <c r="J730" s="24"/>
      <c r="K730" s="24"/>
      <c r="L730" s="43"/>
      <c r="M730" s="56"/>
      <c r="N730" s="24"/>
      <c r="O730" s="24"/>
      <c r="P730" s="24"/>
      <c r="Q730" s="24"/>
      <c r="R730" s="24"/>
      <c r="S730" s="24"/>
      <c r="T730" s="57"/>
      <c r="AT730" s="6" t="s">
        <v>272</v>
      </c>
      <c r="AU730" s="6" t="s">
        <v>139</v>
      </c>
    </row>
    <row r="731" spans="2:63" s="140" customFormat="1" ht="37.5" customHeight="1">
      <c r="B731" s="141"/>
      <c r="C731" s="142"/>
      <c r="D731" s="142" t="s">
        <v>189</v>
      </c>
      <c r="E731" s="143" t="s">
        <v>1042</v>
      </c>
      <c r="F731" s="143" t="s">
        <v>1043</v>
      </c>
      <c r="G731" s="142"/>
      <c r="H731" s="142"/>
      <c r="J731" s="144">
        <f>$BK$731</f>
        <v>0</v>
      </c>
      <c r="K731" s="142"/>
      <c r="L731" s="145"/>
      <c r="M731" s="146"/>
      <c r="N731" s="142"/>
      <c r="O731" s="142"/>
      <c r="P731" s="147">
        <f>SUM($P$732:$P$765)</f>
        <v>0</v>
      </c>
      <c r="Q731" s="142"/>
      <c r="R731" s="147">
        <f>SUM($R$732:$R$765)</f>
        <v>0</v>
      </c>
      <c r="S731" s="142"/>
      <c r="T731" s="148">
        <f>SUM($T$732:$T$765)</f>
        <v>0</v>
      </c>
      <c r="AR731" s="149" t="s">
        <v>263</v>
      </c>
      <c r="AT731" s="149" t="s">
        <v>189</v>
      </c>
      <c r="AU731" s="149" t="s">
        <v>190</v>
      </c>
      <c r="AY731" s="149" t="s">
        <v>264</v>
      </c>
      <c r="BK731" s="150">
        <f>SUM($BK$732:$BK$765)</f>
        <v>0</v>
      </c>
    </row>
    <row r="732" spans="2:65" s="6" customFormat="1" ht="15.75" customHeight="1">
      <c r="B732" s="23"/>
      <c r="C732" s="151" t="s">
        <v>1044</v>
      </c>
      <c r="D732" s="151" t="s">
        <v>265</v>
      </c>
      <c r="E732" s="152" t="s">
        <v>757</v>
      </c>
      <c r="F732" s="153" t="s">
        <v>758</v>
      </c>
      <c r="G732" s="154" t="s">
        <v>268</v>
      </c>
      <c r="H732" s="155">
        <v>12</v>
      </c>
      <c r="I732" s="156"/>
      <c r="J732" s="157">
        <f>ROUND($I$732*$H$732,2)</f>
        <v>0</v>
      </c>
      <c r="K732" s="153"/>
      <c r="L732" s="158"/>
      <c r="M732" s="159"/>
      <c r="N732" s="160" t="s">
        <v>161</v>
      </c>
      <c r="O732" s="24"/>
      <c r="P732" s="24"/>
      <c r="Q732" s="161">
        <v>0</v>
      </c>
      <c r="R732" s="161">
        <f>$Q$732*$H$732</f>
        <v>0</v>
      </c>
      <c r="S732" s="161">
        <v>0</v>
      </c>
      <c r="T732" s="162">
        <f>$S$732*$H$732</f>
        <v>0</v>
      </c>
      <c r="AR732" s="97" t="s">
        <v>269</v>
      </c>
      <c r="AT732" s="97" t="s">
        <v>265</v>
      </c>
      <c r="AU732" s="97" t="s">
        <v>139</v>
      </c>
      <c r="AY732" s="6" t="s">
        <v>264</v>
      </c>
      <c r="BE732" s="163">
        <f>IF($N$732="základní",$J$732,0)</f>
        <v>0</v>
      </c>
      <c r="BF732" s="163">
        <f>IF($N$732="snížená",$J$732,0)</f>
        <v>0</v>
      </c>
      <c r="BG732" s="163">
        <f>IF($N$732="zákl. přenesená",$J$732,0)</f>
        <v>0</v>
      </c>
      <c r="BH732" s="163">
        <f>IF($N$732="sníž. přenesená",$J$732,0)</f>
        <v>0</v>
      </c>
      <c r="BI732" s="163">
        <f>IF($N$732="nulová",$J$732,0)</f>
        <v>0</v>
      </c>
      <c r="BJ732" s="97" t="s">
        <v>139</v>
      </c>
      <c r="BK732" s="163">
        <f>ROUND($I$732*$H$732,2)</f>
        <v>0</v>
      </c>
      <c r="BL732" s="97" t="s">
        <v>270</v>
      </c>
      <c r="BM732" s="97" t="s">
        <v>1045</v>
      </c>
    </row>
    <row r="733" spans="2:47" s="6" customFormat="1" ht="16.5" customHeight="1">
      <c r="B733" s="23"/>
      <c r="C733" s="24"/>
      <c r="D733" s="164" t="s">
        <v>272</v>
      </c>
      <c r="E733" s="24"/>
      <c r="F733" s="165" t="s">
        <v>758</v>
      </c>
      <c r="G733" s="24"/>
      <c r="H733" s="24"/>
      <c r="J733" s="24"/>
      <c r="K733" s="24"/>
      <c r="L733" s="43"/>
      <c r="M733" s="56"/>
      <c r="N733" s="24"/>
      <c r="O733" s="24"/>
      <c r="P733" s="24"/>
      <c r="Q733" s="24"/>
      <c r="R733" s="24"/>
      <c r="S733" s="24"/>
      <c r="T733" s="57"/>
      <c r="AT733" s="6" t="s">
        <v>272</v>
      </c>
      <c r="AU733" s="6" t="s">
        <v>139</v>
      </c>
    </row>
    <row r="734" spans="2:65" s="6" customFormat="1" ht="15.75" customHeight="1">
      <c r="B734" s="23"/>
      <c r="C734" s="151" t="s">
        <v>1046</v>
      </c>
      <c r="D734" s="151" t="s">
        <v>265</v>
      </c>
      <c r="E734" s="152" t="s">
        <v>761</v>
      </c>
      <c r="F734" s="153" t="s">
        <v>762</v>
      </c>
      <c r="G734" s="154" t="s">
        <v>268</v>
      </c>
      <c r="H734" s="155">
        <v>12</v>
      </c>
      <c r="I734" s="156"/>
      <c r="J734" s="157">
        <f>ROUND($I$734*$H$734,2)</f>
        <v>0</v>
      </c>
      <c r="K734" s="153"/>
      <c r="L734" s="158"/>
      <c r="M734" s="159"/>
      <c r="N734" s="160" t="s">
        <v>161</v>
      </c>
      <c r="O734" s="24"/>
      <c r="P734" s="24"/>
      <c r="Q734" s="161">
        <v>0</v>
      </c>
      <c r="R734" s="161">
        <f>$Q$734*$H$734</f>
        <v>0</v>
      </c>
      <c r="S734" s="161">
        <v>0</v>
      </c>
      <c r="T734" s="162">
        <f>$S$734*$H$734</f>
        <v>0</v>
      </c>
      <c r="AR734" s="97" t="s">
        <v>269</v>
      </c>
      <c r="AT734" s="97" t="s">
        <v>265</v>
      </c>
      <c r="AU734" s="97" t="s">
        <v>139</v>
      </c>
      <c r="AY734" s="6" t="s">
        <v>264</v>
      </c>
      <c r="BE734" s="163">
        <f>IF($N$734="základní",$J$734,0)</f>
        <v>0</v>
      </c>
      <c r="BF734" s="163">
        <f>IF($N$734="snížená",$J$734,0)</f>
        <v>0</v>
      </c>
      <c r="BG734" s="163">
        <f>IF($N$734="zákl. přenesená",$J$734,0)</f>
        <v>0</v>
      </c>
      <c r="BH734" s="163">
        <f>IF($N$734="sníž. přenesená",$J$734,0)</f>
        <v>0</v>
      </c>
      <c r="BI734" s="163">
        <f>IF($N$734="nulová",$J$734,0)</f>
        <v>0</v>
      </c>
      <c r="BJ734" s="97" t="s">
        <v>139</v>
      </c>
      <c r="BK734" s="163">
        <f>ROUND($I$734*$H$734,2)</f>
        <v>0</v>
      </c>
      <c r="BL734" s="97" t="s">
        <v>270</v>
      </c>
      <c r="BM734" s="97" t="s">
        <v>1047</v>
      </c>
    </row>
    <row r="735" spans="2:47" s="6" customFormat="1" ht="16.5" customHeight="1">
      <c r="B735" s="23"/>
      <c r="C735" s="24"/>
      <c r="D735" s="164" t="s">
        <v>272</v>
      </c>
      <c r="E735" s="24"/>
      <c r="F735" s="165" t="s">
        <v>762</v>
      </c>
      <c r="G735" s="24"/>
      <c r="H735" s="24"/>
      <c r="J735" s="24"/>
      <c r="K735" s="24"/>
      <c r="L735" s="43"/>
      <c r="M735" s="56"/>
      <c r="N735" s="24"/>
      <c r="O735" s="24"/>
      <c r="P735" s="24"/>
      <c r="Q735" s="24"/>
      <c r="R735" s="24"/>
      <c r="S735" s="24"/>
      <c r="T735" s="57"/>
      <c r="AT735" s="6" t="s">
        <v>272</v>
      </c>
      <c r="AU735" s="6" t="s">
        <v>139</v>
      </c>
    </row>
    <row r="736" spans="2:65" s="6" customFormat="1" ht="15.75" customHeight="1">
      <c r="B736" s="23"/>
      <c r="C736" s="151" t="s">
        <v>1048</v>
      </c>
      <c r="D736" s="151" t="s">
        <v>265</v>
      </c>
      <c r="E736" s="152" t="s">
        <v>765</v>
      </c>
      <c r="F736" s="153" t="s">
        <v>766</v>
      </c>
      <c r="G736" s="154" t="s">
        <v>373</v>
      </c>
      <c r="H736" s="155">
        <v>840</v>
      </c>
      <c r="I736" s="156"/>
      <c r="J736" s="157">
        <f>ROUND($I$736*$H$736,2)</f>
        <v>0</v>
      </c>
      <c r="K736" s="153"/>
      <c r="L736" s="158"/>
      <c r="M736" s="159"/>
      <c r="N736" s="160" t="s">
        <v>161</v>
      </c>
      <c r="O736" s="24"/>
      <c r="P736" s="24"/>
      <c r="Q736" s="161">
        <v>0</v>
      </c>
      <c r="R736" s="161">
        <f>$Q$736*$H$736</f>
        <v>0</v>
      </c>
      <c r="S736" s="161">
        <v>0</v>
      </c>
      <c r="T736" s="162">
        <f>$S$736*$H$736</f>
        <v>0</v>
      </c>
      <c r="AR736" s="97" t="s">
        <v>269</v>
      </c>
      <c r="AT736" s="97" t="s">
        <v>265</v>
      </c>
      <c r="AU736" s="97" t="s">
        <v>139</v>
      </c>
      <c r="AY736" s="6" t="s">
        <v>264</v>
      </c>
      <c r="BE736" s="163">
        <f>IF($N$736="základní",$J$736,0)</f>
        <v>0</v>
      </c>
      <c r="BF736" s="163">
        <f>IF($N$736="snížená",$J$736,0)</f>
        <v>0</v>
      </c>
      <c r="BG736" s="163">
        <f>IF($N$736="zákl. přenesená",$J$736,0)</f>
        <v>0</v>
      </c>
      <c r="BH736" s="163">
        <f>IF($N$736="sníž. přenesená",$J$736,0)</f>
        <v>0</v>
      </c>
      <c r="BI736" s="163">
        <f>IF($N$736="nulová",$J$736,0)</f>
        <v>0</v>
      </c>
      <c r="BJ736" s="97" t="s">
        <v>139</v>
      </c>
      <c r="BK736" s="163">
        <f>ROUND($I$736*$H$736,2)</f>
        <v>0</v>
      </c>
      <c r="BL736" s="97" t="s">
        <v>270</v>
      </c>
      <c r="BM736" s="97" t="s">
        <v>1049</v>
      </c>
    </row>
    <row r="737" spans="2:47" s="6" customFormat="1" ht="16.5" customHeight="1">
      <c r="B737" s="23"/>
      <c r="C737" s="24"/>
      <c r="D737" s="164" t="s">
        <v>272</v>
      </c>
      <c r="E737" s="24"/>
      <c r="F737" s="165" t="s">
        <v>766</v>
      </c>
      <c r="G737" s="24"/>
      <c r="H737" s="24"/>
      <c r="J737" s="24"/>
      <c r="K737" s="24"/>
      <c r="L737" s="43"/>
      <c r="M737" s="56"/>
      <c r="N737" s="24"/>
      <c r="O737" s="24"/>
      <c r="P737" s="24"/>
      <c r="Q737" s="24"/>
      <c r="R737" s="24"/>
      <c r="S737" s="24"/>
      <c r="T737" s="57"/>
      <c r="AT737" s="6" t="s">
        <v>272</v>
      </c>
      <c r="AU737" s="6" t="s">
        <v>139</v>
      </c>
    </row>
    <row r="738" spans="2:65" s="6" customFormat="1" ht="15.75" customHeight="1">
      <c r="B738" s="23"/>
      <c r="C738" s="151" t="s">
        <v>1050</v>
      </c>
      <c r="D738" s="151" t="s">
        <v>265</v>
      </c>
      <c r="E738" s="152" t="s">
        <v>769</v>
      </c>
      <c r="F738" s="153" t="s">
        <v>770</v>
      </c>
      <c r="G738" s="154" t="s">
        <v>373</v>
      </c>
      <c r="H738" s="155">
        <v>20</v>
      </c>
      <c r="I738" s="156"/>
      <c r="J738" s="157">
        <f>ROUND($I$738*$H$738,2)</f>
        <v>0</v>
      </c>
      <c r="K738" s="153"/>
      <c r="L738" s="158"/>
      <c r="M738" s="159"/>
      <c r="N738" s="160" t="s">
        <v>161</v>
      </c>
      <c r="O738" s="24"/>
      <c r="P738" s="24"/>
      <c r="Q738" s="161">
        <v>0</v>
      </c>
      <c r="R738" s="161">
        <f>$Q$738*$H$738</f>
        <v>0</v>
      </c>
      <c r="S738" s="161">
        <v>0</v>
      </c>
      <c r="T738" s="162">
        <f>$S$738*$H$738</f>
        <v>0</v>
      </c>
      <c r="AR738" s="97" t="s">
        <v>269</v>
      </c>
      <c r="AT738" s="97" t="s">
        <v>265</v>
      </c>
      <c r="AU738" s="97" t="s">
        <v>139</v>
      </c>
      <c r="AY738" s="6" t="s">
        <v>264</v>
      </c>
      <c r="BE738" s="163">
        <f>IF($N$738="základní",$J$738,0)</f>
        <v>0</v>
      </c>
      <c r="BF738" s="163">
        <f>IF($N$738="snížená",$J$738,0)</f>
        <v>0</v>
      </c>
      <c r="BG738" s="163">
        <f>IF($N$738="zákl. přenesená",$J$738,0)</f>
        <v>0</v>
      </c>
      <c r="BH738" s="163">
        <f>IF($N$738="sníž. přenesená",$J$738,0)</f>
        <v>0</v>
      </c>
      <c r="BI738" s="163">
        <f>IF($N$738="nulová",$J$738,0)</f>
        <v>0</v>
      </c>
      <c r="BJ738" s="97" t="s">
        <v>139</v>
      </c>
      <c r="BK738" s="163">
        <f>ROUND($I$738*$H$738,2)</f>
        <v>0</v>
      </c>
      <c r="BL738" s="97" t="s">
        <v>270</v>
      </c>
      <c r="BM738" s="97" t="s">
        <v>1051</v>
      </c>
    </row>
    <row r="739" spans="2:47" s="6" customFormat="1" ht="16.5" customHeight="1">
      <c r="B739" s="23"/>
      <c r="C739" s="24"/>
      <c r="D739" s="164" t="s">
        <v>272</v>
      </c>
      <c r="E739" s="24"/>
      <c r="F739" s="165" t="s">
        <v>770</v>
      </c>
      <c r="G739" s="24"/>
      <c r="H739" s="24"/>
      <c r="J739" s="24"/>
      <c r="K739" s="24"/>
      <c r="L739" s="43"/>
      <c r="M739" s="56"/>
      <c r="N739" s="24"/>
      <c r="O739" s="24"/>
      <c r="P739" s="24"/>
      <c r="Q739" s="24"/>
      <c r="R739" s="24"/>
      <c r="S739" s="24"/>
      <c r="T739" s="57"/>
      <c r="AT739" s="6" t="s">
        <v>272</v>
      </c>
      <c r="AU739" s="6" t="s">
        <v>139</v>
      </c>
    </row>
    <row r="740" spans="2:65" s="6" customFormat="1" ht="15.75" customHeight="1">
      <c r="B740" s="23"/>
      <c r="C740" s="151" t="s">
        <v>1052</v>
      </c>
      <c r="D740" s="151" t="s">
        <v>265</v>
      </c>
      <c r="E740" s="152" t="s">
        <v>773</v>
      </c>
      <c r="F740" s="153" t="s">
        <v>774</v>
      </c>
      <c r="G740" s="154" t="s">
        <v>373</v>
      </c>
      <c r="H740" s="155">
        <v>5</v>
      </c>
      <c r="I740" s="156"/>
      <c r="J740" s="157">
        <f>ROUND($I$740*$H$740,2)</f>
        <v>0</v>
      </c>
      <c r="K740" s="153"/>
      <c r="L740" s="158"/>
      <c r="M740" s="159"/>
      <c r="N740" s="160" t="s">
        <v>161</v>
      </c>
      <c r="O740" s="24"/>
      <c r="P740" s="24"/>
      <c r="Q740" s="161">
        <v>0</v>
      </c>
      <c r="R740" s="161">
        <f>$Q$740*$H$740</f>
        <v>0</v>
      </c>
      <c r="S740" s="161">
        <v>0</v>
      </c>
      <c r="T740" s="162">
        <f>$S$740*$H$740</f>
        <v>0</v>
      </c>
      <c r="AR740" s="97" t="s">
        <v>269</v>
      </c>
      <c r="AT740" s="97" t="s">
        <v>265</v>
      </c>
      <c r="AU740" s="97" t="s">
        <v>139</v>
      </c>
      <c r="AY740" s="6" t="s">
        <v>264</v>
      </c>
      <c r="BE740" s="163">
        <f>IF($N$740="základní",$J$740,0)</f>
        <v>0</v>
      </c>
      <c r="BF740" s="163">
        <f>IF($N$740="snížená",$J$740,0)</f>
        <v>0</v>
      </c>
      <c r="BG740" s="163">
        <f>IF($N$740="zákl. přenesená",$J$740,0)</f>
        <v>0</v>
      </c>
      <c r="BH740" s="163">
        <f>IF($N$740="sníž. přenesená",$J$740,0)</f>
        <v>0</v>
      </c>
      <c r="BI740" s="163">
        <f>IF($N$740="nulová",$J$740,0)</f>
        <v>0</v>
      </c>
      <c r="BJ740" s="97" t="s">
        <v>139</v>
      </c>
      <c r="BK740" s="163">
        <f>ROUND($I$740*$H$740,2)</f>
        <v>0</v>
      </c>
      <c r="BL740" s="97" t="s">
        <v>270</v>
      </c>
      <c r="BM740" s="97" t="s">
        <v>1053</v>
      </c>
    </row>
    <row r="741" spans="2:47" s="6" customFormat="1" ht="16.5" customHeight="1">
      <c r="B741" s="23"/>
      <c r="C741" s="24"/>
      <c r="D741" s="164" t="s">
        <v>272</v>
      </c>
      <c r="E741" s="24"/>
      <c r="F741" s="165" t="s">
        <v>774</v>
      </c>
      <c r="G741" s="24"/>
      <c r="H741" s="24"/>
      <c r="J741" s="24"/>
      <c r="K741" s="24"/>
      <c r="L741" s="43"/>
      <c r="M741" s="56"/>
      <c r="N741" s="24"/>
      <c r="O741" s="24"/>
      <c r="P741" s="24"/>
      <c r="Q741" s="24"/>
      <c r="R741" s="24"/>
      <c r="S741" s="24"/>
      <c r="T741" s="57"/>
      <c r="AT741" s="6" t="s">
        <v>272</v>
      </c>
      <c r="AU741" s="6" t="s">
        <v>139</v>
      </c>
    </row>
    <row r="742" spans="2:65" s="6" customFormat="1" ht="15.75" customHeight="1">
      <c r="B742" s="23"/>
      <c r="C742" s="151" t="s">
        <v>1054</v>
      </c>
      <c r="D742" s="151" t="s">
        <v>265</v>
      </c>
      <c r="E742" s="152" t="s">
        <v>777</v>
      </c>
      <c r="F742" s="153" t="s">
        <v>778</v>
      </c>
      <c r="G742" s="154" t="s">
        <v>373</v>
      </c>
      <c r="H742" s="155">
        <v>30</v>
      </c>
      <c r="I742" s="156"/>
      <c r="J742" s="157">
        <f>ROUND($I$742*$H$742,2)</f>
        <v>0</v>
      </c>
      <c r="K742" s="153"/>
      <c r="L742" s="158"/>
      <c r="M742" s="159"/>
      <c r="N742" s="160" t="s">
        <v>161</v>
      </c>
      <c r="O742" s="24"/>
      <c r="P742" s="24"/>
      <c r="Q742" s="161">
        <v>0</v>
      </c>
      <c r="R742" s="161">
        <f>$Q$742*$H$742</f>
        <v>0</v>
      </c>
      <c r="S742" s="161">
        <v>0</v>
      </c>
      <c r="T742" s="162">
        <f>$S$742*$H$742</f>
        <v>0</v>
      </c>
      <c r="AR742" s="97" t="s">
        <v>269</v>
      </c>
      <c r="AT742" s="97" t="s">
        <v>265</v>
      </c>
      <c r="AU742" s="97" t="s">
        <v>139</v>
      </c>
      <c r="AY742" s="6" t="s">
        <v>264</v>
      </c>
      <c r="BE742" s="163">
        <f>IF($N$742="základní",$J$742,0)</f>
        <v>0</v>
      </c>
      <c r="BF742" s="163">
        <f>IF($N$742="snížená",$J$742,0)</f>
        <v>0</v>
      </c>
      <c r="BG742" s="163">
        <f>IF($N$742="zákl. přenesená",$J$742,0)</f>
        <v>0</v>
      </c>
      <c r="BH742" s="163">
        <f>IF($N$742="sníž. přenesená",$J$742,0)</f>
        <v>0</v>
      </c>
      <c r="BI742" s="163">
        <f>IF($N$742="nulová",$J$742,0)</f>
        <v>0</v>
      </c>
      <c r="BJ742" s="97" t="s">
        <v>139</v>
      </c>
      <c r="BK742" s="163">
        <f>ROUND($I$742*$H$742,2)</f>
        <v>0</v>
      </c>
      <c r="BL742" s="97" t="s">
        <v>270</v>
      </c>
      <c r="BM742" s="97" t="s">
        <v>1055</v>
      </c>
    </row>
    <row r="743" spans="2:47" s="6" customFormat="1" ht="16.5" customHeight="1">
      <c r="B743" s="23"/>
      <c r="C743" s="24"/>
      <c r="D743" s="164" t="s">
        <v>272</v>
      </c>
      <c r="E743" s="24"/>
      <c r="F743" s="165" t="s">
        <v>778</v>
      </c>
      <c r="G743" s="24"/>
      <c r="H743" s="24"/>
      <c r="J743" s="24"/>
      <c r="K743" s="24"/>
      <c r="L743" s="43"/>
      <c r="M743" s="56"/>
      <c r="N743" s="24"/>
      <c r="O743" s="24"/>
      <c r="P743" s="24"/>
      <c r="Q743" s="24"/>
      <c r="R743" s="24"/>
      <c r="S743" s="24"/>
      <c r="T743" s="57"/>
      <c r="AT743" s="6" t="s">
        <v>272</v>
      </c>
      <c r="AU743" s="6" t="s">
        <v>139</v>
      </c>
    </row>
    <row r="744" spans="2:65" s="6" customFormat="1" ht="15.75" customHeight="1">
      <c r="B744" s="23"/>
      <c r="C744" s="151" t="s">
        <v>1056</v>
      </c>
      <c r="D744" s="151" t="s">
        <v>265</v>
      </c>
      <c r="E744" s="152" t="s">
        <v>676</v>
      </c>
      <c r="F744" s="153" t="s">
        <v>677</v>
      </c>
      <c r="G744" s="154" t="s">
        <v>373</v>
      </c>
      <c r="H744" s="155">
        <v>50</v>
      </c>
      <c r="I744" s="156"/>
      <c r="J744" s="157">
        <f>ROUND($I$744*$H$744,2)</f>
        <v>0</v>
      </c>
      <c r="K744" s="153"/>
      <c r="L744" s="158"/>
      <c r="M744" s="159"/>
      <c r="N744" s="160" t="s">
        <v>161</v>
      </c>
      <c r="O744" s="24"/>
      <c r="P744" s="24"/>
      <c r="Q744" s="161">
        <v>0</v>
      </c>
      <c r="R744" s="161">
        <f>$Q$744*$H$744</f>
        <v>0</v>
      </c>
      <c r="S744" s="161">
        <v>0</v>
      </c>
      <c r="T744" s="162">
        <f>$S$744*$H$744</f>
        <v>0</v>
      </c>
      <c r="AR744" s="97" t="s">
        <v>269</v>
      </c>
      <c r="AT744" s="97" t="s">
        <v>265</v>
      </c>
      <c r="AU744" s="97" t="s">
        <v>139</v>
      </c>
      <c r="AY744" s="6" t="s">
        <v>264</v>
      </c>
      <c r="BE744" s="163">
        <f>IF($N$744="základní",$J$744,0)</f>
        <v>0</v>
      </c>
      <c r="BF744" s="163">
        <f>IF($N$744="snížená",$J$744,0)</f>
        <v>0</v>
      </c>
      <c r="BG744" s="163">
        <f>IF($N$744="zákl. přenesená",$J$744,0)</f>
        <v>0</v>
      </c>
      <c r="BH744" s="163">
        <f>IF($N$744="sníž. přenesená",$J$744,0)</f>
        <v>0</v>
      </c>
      <c r="BI744" s="163">
        <f>IF($N$744="nulová",$J$744,0)</f>
        <v>0</v>
      </c>
      <c r="BJ744" s="97" t="s">
        <v>139</v>
      </c>
      <c r="BK744" s="163">
        <f>ROUND($I$744*$H$744,2)</f>
        <v>0</v>
      </c>
      <c r="BL744" s="97" t="s">
        <v>270</v>
      </c>
      <c r="BM744" s="97" t="s">
        <v>1057</v>
      </c>
    </row>
    <row r="745" spans="2:47" s="6" customFormat="1" ht="16.5" customHeight="1">
      <c r="B745" s="23"/>
      <c r="C745" s="24"/>
      <c r="D745" s="164" t="s">
        <v>272</v>
      </c>
      <c r="E745" s="24"/>
      <c r="F745" s="165" t="s">
        <v>677</v>
      </c>
      <c r="G745" s="24"/>
      <c r="H745" s="24"/>
      <c r="J745" s="24"/>
      <c r="K745" s="24"/>
      <c r="L745" s="43"/>
      <c r="M745" s="56"/>
      <c r="N745" s="24"/>
      <c r="O745" s="24"/>
      <c r="P745" s="24"/>
      <c r="Q745" s="24"/>
      <c r="R745" s="24"/>
      <c r="S745" s="24"/>
      <c r="T745" s="57"/>
      <c r="AT745" s="6" t="s">
        <v>272</v>
      </c>
      <c r="AU745" s="6" t="s">
        <v>139</v>
      </c>
    </row>
    <row r="746" spans="2:65" s="6" customFormat="1" ht="15.75" customHeight="1">
      <c r="B746" s="23"/>
      <c r="C746" s="151" t="s">
        <v>1058</v>
      </c>
      <c r="D746" s="151" t="s">
        <v>265</v>
      </c>
      <c r="E746" s="152" t="s">
        <v>783</v>
      </c>
      <c r="F746" s="153" t="s">
        <v>784</v>
      </c>
      <c r="G746" s="154" t="s">
        <v>373</v>
      </c>
      <c r="H746" s="155">
        <v>100</v>
      </c>
      <c r="I746" s="156"/>
      <c r="J746" s="157">
        <f>ROUND($I$746*$H$746,2)</f>
        <v>0</v>
      </c>
      <c r="K746" s="153"/>
      <c r="L746" s="158"/>
      <c r="M746" s="159"/>
      <c r="N746" s="160" t="s">
        <v>161</v>
      </c>
      <c r="O746" s="24"/>
      <c r="P746" s="24"/>
      <c r="Q746" s="161">
        <v>0</v>
      </c>
      <c r="R746" s="161">
        <f>$Q$746*$H$746</f>
        <v>0</v>
      </c>
      <c r="S746" s="161">
        <v>0</v>
      </c>
      <c r="T746" s="162">
        <f>$S$746*$H$746</f>
        <v>0</v>
      </c>
      <c r="AR746" s="97" t="s">
        <v>269</v>
      </c>
      <c r="AT746" s="97" t="s">
        <v>265</v>
      </c>
      <c r="AU746" s="97" t="s">
        <v>139</v>
      </c>
      <c r="AY746" s="6" t="s">
        <v>264</v>
      </c>
      <c r="BE746" s="163">
        <f>IF($N$746="základní",$J$746,0)</f>
        <v>0</v>
      </c>
      <c r="BF746" s="163">
        <f>IF($N$746="snížená",$J$746,0)</f>
        <v>0</v>
      </c>
      <c r="BG746" s="163">
        <f>IF($N$746="zákl. přenesená",$J$746,0)</f>
        <v>0</v>
      </c>
      <c r="BH746" s="163">
        <f>IF($N$746="sníž. přenesená",$J$746,0)</f>
        <v>0</v>
      </c>
      <c r="BI746" s="163">
        <f>IF($N$746="nulová",$J$746,0)</f>
        <v>0</v>
      </c>
      <c r="BJ746" s="97" t="s">
        <v>139</v>
      </c>
      <c r="BK746" s="163">
        <f>ROUND($I$746*$H$746,2)</f>
        <v>0</v>
      </c>
      <c r="BL746" s="97" t="s">
        <v>270</v>
      </c>
      <c r="BM746" s="97" t="s">
        <v>1059</v>
      </c>
    </row>
    <row r="747" spans="2:47" s="6" customFormat="1" ht="16.5" customHeight="1">
      <c r="B747" s="23"/>
      <c r="C747" s="24"/>
      <c r="D747" s="164" t="s">
        <v>272</v>
      </c>
      <c r="E747" s="24"/>
      <c r="F747" s="165" t="s">
        <v>784</v>
      </c>
      <c r="G747" s="24"/>
      <c r="H747" s="24"/>
      <c r="J747" s="24"/>
      <c r="K747" s="24"/>
      <c r="L747" s="43"/>
      <c r="M747" s="56"/>
      <c r="N747" s="24"/>
      <c r="O747" s="24"/>
      <c r="P747" s="24"/>
      <c r="Q747" s="24"/>
      <c r="R747" s="24"/>
      <c r="S747" s="24"/>
      <c r="T747" s="57"/>
      <c r="AT747" s="6" t="s">
        <v>272</v>
      </c>
      <c r="AU747" s="6" t="s">
        <v>139</v>
      </c>
    </row>
    <row r="748" spans="2:65" s="6" customFormat="1" ht="15.75" customHeight="1">
      <c r="B748" s="23"/>
      <c r="C748" s="151" t="s">
        <v>1060</v>
      </c>
      <c r="D748" s="151" t="s">
        <v>265</v>
      </c>
      <c r="E748" s="152" t="s">
        <v>684</v>
      </c>
      <c r="F748" s="153" t="s">
        <v>685</v>
      </c>
      <c r="G748" s="154" t="s">
        <v>268</v>
      </c>
      <c r="H748" s="155">
        <v>10</v>
      </c>
      <c r="I748" s="156"/>
      <c r="J748" s="157">
        <f>ROUND($I$748*$H$748,2)</f>
        <v>0</v>
      </c>
      <c r="K748" s="153"/>
      <c r="L748" s="158"/>
      <c r="M748" s="159"/>
      <c r="N748" s="160" t="s">
        <v>161</v>
      </c>
      <c r="O748" s="24"/>
      <c r="P748" s="24"/>
      <c r="Q748" s="161">
        <v>0</v>
      </c>
      <c r="R748" s="161">
        <f>$Q$748*$H$748</f>
        <v>0</v>
      </c>
      <c r="S748" s="161">
        <v>0</v>
      </c>
      <c r="T748" s="162">
        <f>$S$748*$H$748</f>
        <v>0</v>
      </c>
      <c r="AR748" s="97" t="s">
        <v>269</v>
      </c>
      <c r="AT748" s="97" t="s">
        <v>265</v>
      </c>
      <c r="AU748" s="97" t="s">
        <v>139</v>
      </c>
      <c r="AY748" s="6" t="s">
        <v>264</v>
      </c>
      <c r="BE748" s="163">
        <f>IF($N$748="základní",$J$748,0)</f>
        <v>0</v>
      </c>
      <c r="BF748" s="163">
        <f>IF($N$748="snížená",$J$748,0)</f>
        <v>0</v>
      </c>
      <c r="BG748" s="163">
        <f>IF($N$748="zákl. přenesená",$J$748,0)</f>
        <v>0</v>
      </c>
      <c r="BH748" s="163">
        <f>IF($N$748="sníž. přenesená",$J$748,0)</f>
        <v>0</v>
      </c>
      <c r="BI748" s="163">
        <f>IF($N$748="nulová",$J$748,0)</f>
        <v>0</v>
      </c>
      <c r="BJ748" s="97" t="s">
        <v>139</v>
      </c>
      <c r="BK748" s="163">
        <f>ROUND($I$748*$H$748,2)</f>
        <v>0</v>
      </c>
      <c r="BL748" s="97" t="s">
        <v>270</v>
      </c>
      <c r="BM748" s="97" t="s">
        <v>1061</v>
      </c>
    </row>
    <row r="749" spans="2:47" s="6" customFormat="1" ht="16.5" customHeight="1">
      <c r="B749" s="23"/>
      <c r="C749" s="24"/>
      <c r="D749" s="164" t="s">
        <v>272</v>
      </c>
      <c r="E749" s="24"/>
      <c r="F749" s="165" t="s">
        <v>685</v>
      </c>
      <c r="G749" s="24"/>
      <c r="H749" s="24"/>
      <c r="J749" s="24"/>
      <c r="K749" s="24"/>
      <c r="L749" s="43"/>
      <c r="M749" s="56"/>
      <c r="N749" s="24"/>
      <c r="O749" s="24"/>
      <c r="P749" s="24"/>
      <c r="Q749" s="24"/>
      <c r="R749" s="24"/>
      <c r="S749" s="24"/>
      <c r="T749" s="57"/>
      <c r="AT749" s="6" t="s">
        <v>272</v>
      </c>
      <c r="AU749" s="6" t="s">
        <v>139</v>
      </c>
    </row>
    <row r="750" spans="2:65" s="6" customFormat="1" ht="15.75" customHeight="1">
      <c r="B750" s="23"/>
      <c r="C750" s="151" t="s">
        <v>1062</v>
      </c>
      <c r="D750" s="151" t="s">
        <v>265</v>
      </c>
      <c r="E750" s="152" t="s">
        <v>789</v>
      </c>
      <c r="F750" s="153" t="s">
        <v>790</v>
      </c>
      <c r="G750" s="154" t="s">
        <v>268</v>
      </c>
      <c r="H750" s="155">
        <v>4</v>
      </c>
      <c r="I750" s="156"/>
      <c r="J750" s="157">
        <f>ROUND($I$750*$H$750,2)</f>
        <v>0</v>
      </c>
      <c r="K750" s="153"/>
      <c r="L750" s="158"/>
      <c r="M750" s="159"/>
      <c r="N750" s="160" t="s">
        <v>161</v>
      </c>
      <c r="O750" s="24"/>
      <c r="P750" s="24"/>
      <c r="Q750" s="161">
        <v>0</v>
      </c>
      <c r="R750" s="161">
        <f>$Q$750*$H$750</f>
        <v>0</v>
      </c>
      <c r="S750" s="161">
        <v>0</v>
      </c>
      <c r="T750" s="162">
        <f>$S$750*$H$750</f>
        <v>0</v>
      </c>
      <c r="AR750" s="97" t="s">
        <v>269</v>
      </c>
      <c r="AT750" s="97" t="s">
        <v>265</v>
      </c>
      <c r="AU750" s="97" t="s">
        <v>139</v>
      </c>
      <c r="AY750" s="6" t="s">
        <v>264</v>
      </c>
      <c r="BE750" s="163">
        <f>IF($N$750="základní",$J$750,0)</f>
        <v>0</v>
      </c>
      <c r="BF750" s="163">
        <f>IF($N$750="snížená",$J$750,0)</f>
        <v>0</v>
      </c>
      <c r="BG750" s="163">
        <f>IF($N$750="zákl. přenesená",$J$750,0)</f>
        <v>0</v>
      </c>
      <c r="BH750" s="163">
        <f>IF($N$750="sníž. přenesená",$J$750,0)</f>
        <v>0</v>
      </c>
      <c r="BI750" s="163">
        <f>IF($N$750="nulová",$J$750,0)</f>
        <v>0</v>
      </c>
      <c r="BJ750" s="97" t="s">
        <v>139</v>
      </c>
      <c r="BK750" s="163">
        <f>ROUND($I$750*$H$750,2)</f>
        <v>0</v>
      </c>
      <c r="BL750" s="97" t="s">
        <v>270</v>
      </c>
      <c r="BM750" s="97" t="s">
        <v>1063</v>
      </c>
    </row>
    <row r="751" spans="2:47" s="6" customFormat="1" ht="16.5" customHeight="1">
      <c r="B751" s="23"/>
      <c r="C751" s="24"/>
      <c r="D751" s="164" t="s">
        <v>272</v>
      </c>
      <c r="E751" s="24"/>
      <c r="F751" s="165" t="s">
        <v>790</v>
      </c>
      <c r="G751" s="24"/>
      <c r="H751" s="24"/>
      <c r="J751" s="24"/>
      <c r="K751" s="24"/>
      <c r="L751" s="43"/>
      <c r="M751" s="56"/>
      <c r="N751" s="24"/>
      <c r="O751" s="24"/>
      <c r="P751" s="24"/>
      <c r="Q751" s="24"/>
      <c r="R751" s="24"/>
      <c r="S751" s="24"/>
      <c r="T751" s="57"/>
      <c r="AT751" s="6" t="s">
        <v>272</v>
      </c>
      <c r="AU751" s="6" t="s">
        <v>139</v>
      </c>
    </row>
    <row r="752" spans="2:65" s="6" customFormat="1" ht="15.75" customHeight="1">
      <c r="B752" s="23"/>
      <c r="C752" s="151" t="s">
        <v>1064</v>
      </c>
      <c r="D752" s="151" t="s">
        <v>265</v>
      </c>
      <c r="E752" s="152" t="s">
        <v>793</v>
      </c>
      <c r="F752" s="153" t="s">
        <v>794</v>
      </c>
      <c r="G752" s="154" t="s">
        <v>268</v>
      </c>
      <c r="H752" s="155">
        <v>10</v>
      </c>
      <c r="I752" s="156"/>
      <c r="J752" s="157">
        <f>ROUND($I$752*$H$752,2)</f>
        <v>0</v>
      </c>
      <c r="K752" s="153"/>
      <c r="L752" s="158"/>
      <c r="M752" s="159"/>
      <c r="N752" s="160" t="s">
        <v>161</v>
      </c>
      <c r="O752" s="24"/>
      <c r="P752" s="24"/>
      <c r="Q752" s="161">
        <v>0</v>
      </c>
      <c r="R752" s="161">
        <f>$Q$752*$H$752</f>
        <v>0</v>
      </c>
      <c r="S752" s="161">
        <v>0</v>
      </c>
      <c r="T752" s="162">
        <f>$S$752*$H$752</f>
        <v>0</v>
      </c>
      <c r="AR752" s="97" t="s">
        <v>269</v>
      </c>
      <c r="AT752" s="97" t="s">
        <v>265</v>
      </c>
      <c r="AU752" s="97" t="s">
        <v>139</v>
      </c>
      <c r="AY752" s="6" t="s">
        <v>264</v>
      </c>
      <c r="BE752" s="163">
        <f>IF($N$752="základní",$J$752,0)</f>
        <v>0</v>
      </c>
      <c r="BF752" s="163">
        <f>IF($N$752="snížená",$J$752,0)</f>
        <v>0</v>
      </c>
      <c r="BG752" s="163">
        <f>IF($N$752="zákl. přenesená",$J$752,0)</f>
        <v>0</v>
      </c>
      <c r="BH752" s="163">
        <f>IF($N$752="sníž. přenesená",$J$752,0)</f>
        <v>0</v>
      </c>
      <c r="BI752" s="163">
        <f>IF($N$752="nulová",$J$752,0)</f>
        <v>0</v>
      </c>
      <c r="BJ752" s="97" t="s">
        <v>139</v>
      </c>
      <c r="BK752" s="163">
        <f>ROUND($I$752*$H$752,2)</f>
        <v>0</v>
      </c>
      <c r="BL752" s="97" t="s">
        <v>270</v>
      </c>
      <c r="BM752" s="97" t="s">
        <v>1065</v>
      </c>
    </row>
    <row r="753" spans="2:47" s="6" customFormat="1" ht="16.5" customHeight="1">
      <c r="B753" s="23"/>
      <c r="C753" s="24"/>
      <c r="D753" s="164" t="s">
        <v>272</v>
      </c>
      <c r="E753" s="24"/>
      <c r="F753" s="165" t="s">
        <v>794</v>
      </c>
      <c r="G753" s="24"/>
      <c r="H753" s="24"/>
      <c r="J753" s="24"/>
      <c r="K753" s="24"/>
      <c r="L753" s="43"/>
      <c r="M753" s="56"/>
      <c r="N753" s="24"/>
      <c r="O753" s="24"/>
      <c r="P753" s="24"/>
      <c r="Q753" s="24"/>
      <c r="R753" s="24"/>
      <c r="S753" s="24"/>
      <c r="T753" s="57"/>
      <c r="AT753" s="6" t="s">
        <v>272</v>
      </c>
      <c r="AU753" s="6" t="s">
        <v>139</v>
      </c>
    </row>
    <row r="754" spans="2:65" s="6" customFormat="1" ht="27" customHeight="1">
      <c r="B754" s="23"/>
      <c r="C754" s="166" t="s">
        <v>1066</v>
      </c>
      <c r="D754" s="166" t="s">
        <v>380</v>
      </c>
      <c r="E754" s="167" t="s">
        <v>797</v>
      </c>
      <c r="F754" s="168" t="s">
        <v>798</v>
      </c>
      <c r="G754" s="169" t="s">
        <v>373</v>
      </c>
      <c r="H754" s="170">
        <v>5</v>
      </c>
      <c r="I754" s="171"/>
      <c r="J754" s="172">
        <f>ROUND($I$754*$H$754,2)</f>
        <v>0</v>
      </c>
      <c r="K754" s="168"/>
      <c r="L754" s="43"/>
      <c r="M754" s="173"/>
      <c r="N754" s="174" t="s">
        <v>161</v>
      </c>
      <c r="O754" s="24"/>
      <c r="P754" s="24"/>
      <c r="Q754" s="161">
        <v>0</v>
      </c>
      <c r="R754" s="161">
        <f>$Q$754*$H$754</f>
        <v>0</v>
      </c>
      <c r="S754" s="161">
        <v>0</v>
      </c>
      <c r="T754" s="162">
        <f>$S$754*$H$754</f>
        <v>0</v>
      </c>
      <c r="AR754" s="97" t="s">
        <v>270</v>
      </c>
      <c r="AT754" s="97" t="s">
        <v>380</v>
      </c>
      <c r="AU754" s="97" t="s">
        <v>139</v>
      </c>
      <c r="AY754" s="6" t="s">
        <v>264</v>
      </c>
      <c r="BE754" s="163">
        <f>IF($N$754="základní",$J$754,0)</f>
        <v>0</v>
      </c>
      <c r="BF754" s="163">
        <f>IF($N$754="snížená",$J$754,0)</f>
        <v>0</v>
      </c>
      <c r="BG754" s="163">
        <f>IF($N$754="zákl. přenesená",$J$754,0)</f>
        <v>0</v>
      </c>
      <c r="BH754" s="163">
        <f>IF($N$754="sníž. přenesená",$J$754,0)</f>
        <v>0</v>
      </c>
      <c r="BI754" s="163">
        <f>IF($N$754="nulová",$J$754,0)</f>
        <v>0</v>
      </c>
      <c r="BJ754" s="97" t="s">
        <v>139</v>
      </c>
      <c r="BK754" s="163">
        <f>ROUND($I$754*$H$754,2)</f>
        <v>0</v>
      </c>
      <c r="BL754" s="97" t="s">
        <v>270</v>
      </c>
      <c r="BM754" s="97" t="s">
        <v>1066</v>
      </c>
    </row>
    <row r="755" spans="2:47" s="6" customFormat="1" ht="27" customHeight="1">
      <c r="B755" s="23"/>
      <c r="C755" s="24"/>
      <c r="D755" s="164" t="s">
        <v>272</v>
      </c>
      <c r="E755" s="24"/>
      <c r="F755" s="165" t="s">
        <v>798</v>
      </c>
      <c r="G755" s="24"/>
      <c r="H755" s="24"/>
      <c r="J755" s="24"/>
      <c r="K755" s="24"/>
      <c r="L755" s="43"/>
      <c r="M755" s="56"/>
      <c r="N755" s="24"/>
      <c r="O755" s="24"/>
      <c r="P755" s="24"/>
      <c r="Q755" s="24"/>
      <c r="R755" s="24"/>
      <c r="S755" s="24"/>
      <c r="T755" s="57"/>
      <c r="AT755" s="6" t="s">
        <v>272</v>
      </c>
      <c r="AU755" s="6" t="s">
        <v>139</v>
      </c>
    </row>
    <row r="756" spans="2:65" s="6" customFormat="1" ht="27" customHeight="1">
      <c r="B756" s="23"/>
      <c r="C756" s="166" t="s">
        <v>1067</v>
      </c>
      <c r="D756" s="166" t="s">
        <v>380</v>
      </c>
      <c r="E756" s="167" t="s">
        <v>800</v>
      </c>
      <c r="F756" s="168" t="s">
        <v>801</v>
      </c>
      <c r="G756" s="169" t="s">
        <v>373</v>
      </c>
      <c r="H756" s="170">
        <v>30</v>
      </c>
      <c r="I756" s="171"/>
      <c r="J756" s="172">
        <f>ROUND($I$756*$H$756,2)</f>
        <v>0</v>
      </c>
      <c r="K756" s="168"/>
      <c r="L756" s="43"/>
      <c r="M756" s="173"/>
      <c r="N756" s="174" t="s">
        <v>161</v>
      </c>
      <c r="O756" s="24"/>
      <c r="P756" s="24"/>
      <c r="Q756" s="161">
        <v>0</v>
      </c>
      <c r="R756" s="161">
        <f>$Q$756*$H$756</f>
        <v>0</v>
      </c>
      <c r="S756" s="161">
        <v>0</v>
      </c>
      <c r="T756" s="162">
        <f>$S$756*$H$756</f>
        <v>0</v>
      </c>
      <c r="AR756" s="97" t="s">
        <v>270</v>
      </c>
      <c r="AT756" s="97" t="s">
        <v>380</v>
      </c>
      <c r="AU756" s="97" t="s">
        <v>139</v>
      </c>
      <c r="AY756" s="6" t="s">
        <v>264</v>
      </c>
      <c r="BE756" s="163">
        <f>IF($N$756="základní",$J$756,0)</f>
        <v>0</v>
      </c>
      <c r="BF756" s="163">
        <f>IF($N$756="snížená",$J$756,0)</f>
        <v>0</v>
      </c>
      <c r="BG756" s="163">
        <f>IF($N$756="zákl. přenesená",$J$756,0)</f>
        <v>0</v>
      </c>
      <c r="BH756" s="163">
        <f>IF($N$756="sníž. přenesená",$J$756,0)</f>
        <v>0</v>
      </c>
      <c r="BI756" s="163">
        <f>IF($N$756="nulová",$J$756,0)</f>
        <v>0</v>
      </c>
      <c r="BJ756" s="97" t="s">
        <v>139</v>
      </c>
      <c r="BK756" s="163">
        <f>ROUND($I$756*$H$756,2)</f>
        <v>0</v>
      </c>
      <c r="BL756" s="97" t="s">
        <v>270</v>
      </c>
      <c r="BM756" s="97" t="s">
        <v>1067</v>
      </c>
    </row>
    <row r="757" spans="2:47" s="6" customFormat="1" ht="27" customHeight="1">
      <c r="B757" s="23"/>
      <c r="C757" s="24"/>
      <c r="D757" s="164" t="s">
        <v>272</v>
      </c>
      <c r="E757" s="24"/>
      <c r="F757" s="165" t="s">
        <v>801</v>
      </c>
      <c r="G757" s="24"/>
      <c r="H757" s="24"/>
      <c r="J757" s="24"/>
      <c r="K757" s="24"/>
      <c r="L757" s="43"/>
      <c r="M757" s="56"/>
      <c r="N757" s="24"/>
      <c r="O757" s="24"/>
      <c r="P757" s="24"/>
      <c r="Q757" s="24"/>
      <c r="R757" s="24"/>
      <c r="S757" s="24"/>
      <c r="T757" s="57"/>
      <c r="AT757" s="6" t="s">
        <v>272</v>
      </c>
      <c r="AU757" s="6" t="s">
        <v>139</v>
      </c>
    </row>
    <row r="758" spans="2:65" s="6" customFormat="1" ht="15.75" customHeight="1">
      <c r="B758" s="23"/>
      <c r="C758" s="151" t="s">
        <v>1068</v>
      </c>
      <c r="D758" s="151" t="s">
        <v>265</v>
      </c>
      <c r="E758" s="152" t="s">
        <v>803</v>
      </c>
      <c r="F758" s="153" t="s">
        <v>689</v>
      </c>
      <c r="G758" s="154" t="s">
        <v>652</v>
      </c>
      <c r="H758" s="155">
        <v>1</v>
      </c>
      <c r="I758" s="156"/>
      <c r="J758" s="157">
        <f>ROUND($I$758*$H$758,2)</f>
        <v>0</v>
      </c>
      <c r="K758" s="153"/>
      <c r="L758" s="158"/>
      <c r="M758" s="159"/>
      <c r="N758" s="160" t="s">
        <v>161</v>
      </c>
      <c r="O758" s="24"/>
      <c r="P758" s="24"/>
      <c r="Q758" s="161">
        <v>0</v>
      </c>
      <c r="R758" s="161">
        <f>$Q$758*$H$758</f>
        <v>0</v>
      </c>
      <c r="S758" s="161">
        <v>0</v>
      </c>
      <c r="T758" s="162">
        <f>$S$758*$H$758</f>
        <v>0</v>
      </c>
      <c r="AR758" s="97" t="s">
        <v>269</v>
      </c>
      <c r="AT758" s="97" t="s">
        <v>265</v>
      </c>
      <c r="AU758" s="97" t="s">
        <v>139</v>
      </c>
      <c r="AY758" s="6" t="s">
        <v>264</v>
      </c>
      <c r="BE758" s="163">
        <f>IF($N$758="základní",$J$758,0)</f>
        <v>0</v>
      </c>
      <c r="BF758" s="163">
        <f>IF($N$758="snížená",$J$758,0)</f>
        <v>0</v>
      </c>
      <c r="BG758" s="163">
        <f>IF($N$758="zákl. přenesená",$J$758,0)</f>
        <v>0</v>
      </c>
      <c r="BH758" s="163">
        <f>IF($N$758="sníž. přenesená",$J$758,0)</f>
        <v>0</v>
      </c>
      <c r="BI758" s="163">
        <f>IF($N$758="nulová",$J$758,0)</f>
        <v>0</v>
      </c>
      <c r="BJ758" s="97" t="s">
        <v>139</v>
      </c>
      <c r="BK758" s="163">
        <f>ROUND($I$758*$H$758,2)</f>
        <v>0</v>
      </c>
      <c r="BL758" s="97" t="s">
        <v>270</v>
      </c>
      <c r="BM758" s="97" t="s">
        <v>1069</v>
      </c>
    </row>
    <row r="759" spans="2:47" s="6" customFormat="1" ht="16.5" customHeight="1">
      <c r="B759" s="23"/>
      <c r="C759" s="24"/>
      <c r="D759" s="164" t="s">
        <v>272</v>
      </c>
      <c r="E759" s="24"/>
      <c r="F759" s="165" t="s">
        <v>689</v>
      </c>
      <c r="G759" s="24"/>
      <c r="H759" s="24"/>
      <c r="J759" s="24"/>
      <c r="K759" s="24"/>
      <c r="L759" s="43"/>
      <c r="M759" s="56"/>
      <c r="N759" s="24"/>
      <c r="O759" s="24"/>
      <c r="P759" s="24"/>
      <c r="Q759" s="24"/>
      <c r="R759" s="24"/>
      <c r="S759" s="24"/>
      <c r="T759" s="57"/>
      <c r="AT759" s="6" t="s">
        <v>272</v>
      </c>
      <c r="AU759" s="6" t="s">
        <v>139</v>
      </c>
    </row>
    <row r="760" spans="2:65" s="6" customFormat="1" ht="15.75" customHeight="1">
      <c r="B760" s="23"/>
      <c r="C760" s="166" t="s">
        <v>1070</v>
      </c>
      <c r="D760" s="166" t="s">
        <v>380</v>
      </c>
      <c r="E760" s="167" t="s">
        <v>846</v>
      </c>
      <c r="F760" s="168" t="s">
        <v>810</v>
      </c>
      <c r="G760" s="169" t="s">
        <v>652</v>
      </c>
      <c r="H760" s="170">
        <v>1</v>
      </c>
      <c r="I760" s="171"/>
      <c r="J760" s="172">
        <f>ROUND($I$760*$H$760,2)</f>
        <v>0</v>
      </c>
      <c r="K760" s="168"/>
      <c r="L760" s="43"/>
      <c r="M760" s="173"/>
      <c r="N760" s="174" t="s">
        <v>161</v>
      </c>
      <c r="O760" s="24"/>
      <c r="P760" s="24"/>
      <c r="Q760" s="161">
        <v>0</v>
      </c>
      <c r="R760" s="161">
        <f>$Q$760*$H$760</f>
        <v>0</v>
      </c>
      <c r="S760" s="161">
        <v>0</v>
      </c>
      <c r="T760" s="162">
        <f>$S$760*$H$760</f>
        <v>0</v>
      </c>
      <c r="AR760" s="97" t="s">
        <v>270</v>
      </c>
      <c r="AT760" s="97" t="s">
        <v>380</v>
      </c>
      <c r="AU760" s="97" t="s">
        <v>139</v>
      </c>
      <c r="AY760" s="6" t="s">
        <v>264</v>
      </c>
      <c r="BE760" s="163">
        <f>IF($N$760="základní",$J$760,0)</f>
        <v>0</v>
      </c>
      <c r="BF760" s="163">
        <f>IF($N$760="snížená",$J$760,0)</f>
        <v>0</v>
      </c>
      <c r="BG760" s="163">
        <f>IF($N$760="zákl. přenesená",$J$760,0)</f>
        <v>0</v>
      </c>
      <c r="BH760" s="163">
        <f>IF($N$760="sníž. přenesená",$J$760,0)</f>
        <v>0</v>
      </c>
      <c r="BI760" s="163">
        <f>IF($N$760="nulová",$J$760,0)</f>
        <v>0</v>
      </c>
      <c r="BJ760" s="97" t="s">
        <v>139</v>
      </c>
      <c r="BK760" s="163">
        <f>ROUND($I$760*$H$760,2)</f>
        <v>0</v>
      </c>
      <c r="BL760" s="97" t="s">
        <v>270</v>
      </c>
      <c r="BM760" s="97" t="s">
        <v>1070</v>
      </c>
    </row>
    <row r="761" spans="2:47" s="6" customFormat="1" ht="16.5" customHeight="1">
      <c r="B761" s="23"/>
      <c r="C761" s="24"/>
      <c r="D761" s="164" t="s">
        <v>272</v>
      </c>
      <c r="E761" s="24"/>
      <c r="F761" s="165" t="s">
        <v>810</v>
      </c>
      <c r="G761" s="24"/>
      <c r="H761" s="24"/>
      <c r="J761" s="24"/>
      <c r="K761" s="24"/>
      <c r="L761" s="43"/>
      <c r="M761" s="56"/>
      <c r="N761" s="24"/>
      <c r="O761" s="24"/>
      <c r="P761" s="24"/>
      <c r="Q761" s="24"/>
      <c r="R761" s="24"/>
      <c r="S761" s="24"/>
      <c r="T761" s="57"/>
      <c r="AT761" s="6" t="s">
        <v>272</v>
      </c>
      <c r="AU761" s="6" t="s">
        <v>139</v>
      </c>
    </row>
    <row r="762" spans="2:65" s="6" customFormat="1" ht="15.75" customHeight="1">
      <c r="B762" s="23"/>
      <c r="C762" s="166" t="s">
        <v>1071</v>
      </c>
      <c r="D762" s="166" t="s">
        <v>380</v>
      </c>
      <c r="E762" s="167" t="s">
        <v>848</v>
      </c>
      <c r="F762" s="168" t="s">
        <v>807</v>
      </c>
      <c r="G762" s="169" t="s">
        <v>389</v>
      </c>
      <c r="H762" s="170">
        <v>20</v>
      </c>
      <c r="I762" s="171"/>
      <c r="J762" s="172">
        <f>ROUND($I$762*$H$762,2)</f>
        <v>0</v>
      </c>
      <c r="K762" s="168"/>
      <c r="L762" s="43"/>
      <c r="M762" s="173"/>
      <c r="N762" s="174" t="s">
        <v>161</v>
      </c>
      <c r="O762" s="24"/>
      <c r="P762" s="24"/>
      <c r="Q762" s="161">
        <v>0</v>
      </c>
      <c r="R762" s="161">
        <f>$Q$762*$H$762</f>
        <v>0</v>
      </c>
      <c r="S762" s="161">
        <v>0</v>
      </c>
      <c r="T762" s="162">
        <f>$S$762*$H$762</f>
        <v>0</v>
      </c>
      <c r="AR762" s="97" t="s">
        <v>270</v>
      </c>
      <c r="AT762" s="97" t="s">
        <v>380</v>
      </c>
      <c r="AU762" s="97" t="s">
        <v>139</v>
      </c>
      <c r="AY762" s="6" t="s">
        <v>264</v>
      </c>
      <c r="BE762" s="163">
        <f>IF($N$762="základní",$J$762,0)</f>
        <v>0</v>
      </c>
      <c r="BF762" s="163">
        <f>IF($N$762="snížená",$J$762,0)</f>
        <v>0</v>
      </c>
      <c r="BG762" s="163">
        <f>IF($N$762="zákl. přenesená",$J$762,0)</f>
        <v>0</v>
      </c>
      <c r="BH762" s="163">
        <f>IF($N$762="sníž. přenesená",$J$762,0)</f>
        <v>0</v>
      </c>
      <c r="BI762" s="163">
        <f>IF($N$762="nulová",$J$762,0)</f>
        <v>0</v>
      </c>
      <c r="BJ762" s="97" t="s">
        <v>139</v>
      </c>
      <c r="BK762" s="163">
        <f>ROUND($I$762*$H$762,2)</f>
        <v>0</v>
      </c>
      <c r="BL762" s="97" t="s">
        <v>270</v>
      </c>
      <c r="BM762" s="97" t="s">
        <v>1071</v>
      </c>
    </row>
    <row r="763" spans="2:47" s="6" customFormat="1" ht="16.5" customHeight="1">
      <c r="B763" s="23"/>
      <c r="C763" s="24"/>
      <c r="D763" s="164" t="s">
        <v>272</v>
      </c>
      <c r="E763" s="24"/>
      <c r="F763" s="165" t="s">
        <v>807</v>
      </c>
      <c r="G763" s="24"/>
      <c r="H763" s="24"/>
      <c r="J763" s="24"/>
      <c r="K763" s="24"/>
      <c r="L763" s="43"/>
      <c r="M763" s="56"/>
      <c r="N763" s="24"/>
      <c r="O763" s="24"/>
      <c r="P763" s="24"/>
      <c r="Q763" s="24"/>
      <c r="R763" s="24"/>
      <c r="S763" s="24"/>
      <c r="T763" s="57"/>
      <c r="AT763" s="6" t="s">
        <v>272</v>
      </c>
      <c r="AU763" s="6" t="s">
        <v>139</v>
      </c>
    </row>
    <row r="764" spans="2:65" s="6" customFormat="1" ht="15.75" customHeight="1">
      <c r="B764" s="23"/>
      <c r="C764" s="166" t="s">
        <v>1072</v>
      </c>
      <c r="D764" s="166" t="s">
        <v>380</v>
      </c>
      <c r="E764" s="167" t="s">
        <v>1073</v>
      </c>
      <c r="F764" s="168" t="s">
        <v>696</v>
      </c>
      <c r="G764" s="169" t="s">
        <v>652</v>
      </c>
      <c r="H764" s="170">
        <v>1</v>
      </c>
      <c r="I764" s="171"/>
      <c r="J764" s="172">
        <f>ROUND($I$764*$H$764,2)</f>
        <v>0</v>
      </c>
      <c r="K764" s="168"/>
      <c r="L764" s="43"/>
      <c r="M764" s="173"/>
      <c r="N764" s="174" t="s">
        <v>161</v>
      </c>
      <c r="O764" s="24"/>
      <c r="P764" s="24"/>
      <c r="Q764" s="161">
        <v>0</v>
      </c>
      <c r="R764" s="161">
        <f>$Q$764*$H$764</f>
        <v>0</v>
      </c>
      <c r="S764" s="161">
        <v>0</v>
      </c>
      <c r="T764" s="162">
        <f>$S$764*$H$764</f>
        <v>0</v>
      </c>
      <c r="AR764" s="97" t="s">
        <v>270</v>
      </c>
      <c r="AT764" s="97" t="s">
        <v>380</v>
      </c>
      <c r="AU764" s="97" t="s">
        <v>139</v>
      </c>
      <c r="AY764" s="6" t="s">
        <v>264</v>
      </c>
      <c r="BE764" s="163">
        <f>IF($N$764="základní",$J$764,0)</f>
        <v>0</v>
      </c>
      <c r="BF764" s="163">
        <f>IF($N$764="snížená",$J$764,0)</f>
        <v>0</v>
      </c>
      <c r="BG764" s="163">
        <f>IF($N$764="zákl. přenesená",$J$764,0)</f>
        <v>0</v>
      </c>
      <c r="BH764" s="163">
        <f>IF($N$764="sníž. přenesená",$J$764,0)</f>
        <v>0</v>
      </c>
      <c r="BI764" s="163">
        <f>IF($N$764="nulová",$J$764,0)</f>
        <v>0</v>
      </c>
      <c r="BJ764" s="97" t="s">
        <v>139</v>
      </c>
      <c r="BK764" s="163">
        <f>ROUND($I$764*$H$764,2)</f>
        <v>0</v>
      </c>
      <c r="BL764" s="97" t="s">
        <v>270</v>
      </c>
      <c r="BM764" s="97" t="s">
        <v>1072</v>
      </c>
    </row>
    <row r="765" spans="2:47" s="6" customFormat="1" ht="16.5" customHeight="1">
      <c r="B765" s="23"/>
      <c r="C765" s="24"/>
      <c r="D765" s="164" t="s">
        <v>272</v>
      </c>
      <c r="E765" s="24"/>
      <c r="F765" s="165" t="s">
        <v>696</v>
      </c>
      <c r="G765" s="24"/>
      <c r="H765" s="24"/>
      <c r="J765" s="24"/>
      <c r="K765" s="24"/>
      <c r="L765" s="43"/>
      <c r="M765" s="56"/>
      <c r="N765" s="24"/>
      <c r="O765" s="24"/>
      <c r="P765" s="24"/>
      <c r="Q765" s="24"/>
      <c r="R765" s="24"/>
      <c r="S765" s="24"/>
      <c r="T765" s="57"/>
      <c r="AT765" s="6" t="s">
        <v>272</v>
      </c>
      <c r="AU765" s="6" t="s">
        <v>139</v>
      </c>
    </row>
    <row r="766" spans="2:63" s="140" customFormat="1" ht="37.5" customHeight="1">
      <c r="B766" s="141"/>
      <c r="C766" s="142"/>
      <c r="D766" s="142" t="s">
        <v>189</v>
      </c>
      <c r="E766" s="143" t="s">
        <v>1074</v>
      </c>
      <c r="F766" s="143" t="s">
        <v>1075</v>
      </c>
      <c r="G766" s="142"/>
      <c r="H766" s="142"/>
      <c r="J766" s="144">
        <f>$BK$766</f>
        <v>0</v>
      </c>
      <c r="K766" s="142"/>
      <c r="L766" s="145"/>
      <c r="M766" s="146"/>
      <c r="N766" s="142"/>
      <c r="O766" s="142"/>
      <c r="P766" s="147">
        <f>SUM($P$767:$P$800)</f>
        <v>0</v>
      </c>
      <c r="Q766" s="142"/>
      <c r="R766" s="147">
        <f>SUM($R$767:$R$800)</f>
        <v>0</v>
      </c>
      <c r="S766" s="142"/>
      <c r="T766" s="148">
        <f>SUM($T$767:$T$800)</f>
        <v>0</v>
      </c>
      <c r="AR766" s="149" t="s">
        <v>263</v>
      </c>
      <c r="AT766" s="149" t="s">
        <v>189</v>
      </c>
      <c r="AU766" s="149" t="s">
        <v>190</v>
      </c>
      <c r="AY766" s="149" t="s">
        <v>264</v>
      </c>
      <c r="BK766" s="150">
        <f>SUM($BK$767:$BK$800)</f>
        <v>0</v>
      </c>
    </row>
    <row r="767" spans="2:65" s="6" customFormat="1" ht="15.75" customHeight="1">
      <c r="B767" s="23"/>
      <c r="C767" s="151" t="s">
        <v>1076</v>
      </c>
      <c r="D767" s="151" t="s">
        <v>265</v>
      </c>
      <c r="E767" s="152" t="s">
        <v>757</v>
      </c>
      <c r="F767" s="153" t="s">
        <v>758</v>
      </c>
      <c r="G767" s="154" t="s">
        <v>268</v>
      </c>
      <c r="H767" s="155">
        <v>14</v>
      </c>
      <c r="I767" s="156"/>
      <c r="J767" s="157">
        <f>ROUND($I$767*$H$767,2)</f>
        <v>0</v>
      </c>
      <c r="K767" s="153"/>
      <c r="L767" s="158"/>
      <c r="M767" s="159"/>
      <c r="N767" s="160" t="s">
        <v>161</v>
      </c>
      <c r="O767" s="24"/>
      <c r="P767" s="24"/>
      <c r="Q767" s="161">
        <v>0</v>
      </c>
      <c r="R767" s="161">
        <f>$Q$767*$H$767</f>
        <v>0</v>
      </c>
      <c r="S767" s="161">
        <v>0</v>
      </c>
      <c r="T767" s="162">
        <f>$S$767*$H$767</f>
        <v>0</v>
      </c>
      <c r="AR767" s="97" t="s">
        <v>269</v>
      </c>
      <c r="AT767" s="97" t="s">
        <v>265</v>
      </c>
      <c r="AU767" s="97" t="s">
        <v>139</v>
      </c>
      <c r="AY767" s="6" t="s">
        <v>264</v>
      </c>
      <c r="BE767" s="163">
        <f>IF($N$767="základní",$J$767,0)</f>
        <v>0</v>
      </c>
      <c r="BF767" s="163">
        <f>IF($N$767="snížená",$J$767,0)</f>
        <v>0</v>
      </c>
      <c r="BG767" s="163">
        <f>IF($N$767="zákl. přenesená",$J$767,0)</f>
        <v>0</v>
      </c>
      <c r="BH767" s="163">
        <f>IF($N$767="sníž. přenesená",$J$767,0)</f>
        <v>0</v>
      </c>
      <c r="BI767" s="163">
        <f>IF($N$767="nulová",$J$767,0)</f>
        <v>0</v>
      </c>
      <c r="BJ767" s="97" t="s">
        <v>139</v>
      </c>
      <c r="BK767" s="163">
        <f>ROUND($I$767*$H$767,2)</f>
        <v>0</v>
      </c>
      <c r="BL767" s="97" t="s">
        <v>270</v>
      </c>
      <c r="BM767" s="97" t="s">
        <v>1077</v>
      </c>
    </row>
    <row r="768" spans="2:47" s="6" customFormat="1" ht="16.5" customHeight="1">
      <c r="B768" s="23"/>
      <c r="C768" s="24"/>
      <c r="D768" s="164" t="s">
        <v>272</v>
      </c>
      <c r="E768" s="24"/>
      <c r="F768" s="165" t="s">
        <v>758</v>
      </c>
      <c r="G768" s="24"/>
      <c r="H768" s="24"/>
      <c r="J768" s="24"/>
      <c r="K768" s="24"/>
      <c r="L768" s="43"/>
      <c r="M768" s="56"/>
      <c r="N768" s="24"/>
      <c r="O768" s="24"/>
      <c r="P768" s="24"/>
      <c r="Q768" s="24"/>
      <c r="R768" s="24"/>
      <c r="S768" s="24"/>
      <c r="T768" s="57"/>
      <c r="AT768" s="6" t="s">
        <v>272</v>
      </c>
      <c r="AU768" s="6" t="s">
        <v>139</v>
      </c>
    </row>
    <row r="769" spans="2:65" s="6" customFormat="1" ht="15.75" customHeight="1">
      <c r="B769" s="23"/>
      <c r="C769" s="151" t="s">
        <v>1078</v>
      </c>
      <c r="D769" s="151" t="s">
        <v>265</v>
      </c>
      <c r="E769" s="152" t="s">
        <v>761</v>
      </c>
      <c r="F769" s="153" t="s">
        <v>762</v>
      </c>
      <c r="G769" s="154" t="s">
        <v>268</v>
      </c>
      <c r="H769" s="155">
        <v>14</v>
      </c>
      <c r="I769" s="156"/>
      <c r="J769" s="157">
        <f>ROUND($I$769*$H$769,2)</f>
        <v>0</v>
      </c>
      <c r="K769" s="153"/>
      <c r="L769" s="158"/>
      <c r="M769" s="159"/>
      <c r="N769" s="160" t="s">
        <v>161</v>
      </c>
      <c r="O769" s="24"/>
      <c r="P769" s="24"/>
      <c r="Q769" s="161">
        <v>0</v>
      </c>
      <c r="R769" s="161">
        <f>$Q$769*$H$769</f>
        <v>0</v>
      </c>
      <c r="S769" s="161">
        <v>0</v>
      </c>
      <c r="T769" s="162">
        <f>$S$769*$H$769</f>
        <v>0</v>
      </c>
      <c r="AR769" s="97" t="s">
        <v>269</v>
      </c>
      <c r="AT769" s="97" t="s">
        <v>265</v>
      </c>
      <c r="AU769" s="97" t="s">
        <v>139</v>
      </c>
      <c r="AY769" s="6" t="s">
        <v>264</v>
      </c>
      <c r="BE769" s="163">
        <f>IF($N$769="základní",$J$769,0)</f>
        <v>0</v>
      </c>
      <c r="BF769" s="163">
        <f>IF($N$769="snížená",$J$769,0)</f>
        <v>0</v>
      </c>
      <c r="BG769" s="163">
        <f>IF($N$769="zákl. přenesená",$J$769,0)</f>
        <v>0</v>
      </c>
      <c r="BH769" s="163">
        <f>IF($N$769="sníž. přenesená",$J$769,0)</f>
        <v>0</v>
      </c>
      <c r="BI769" s="163">
        <f>IF($N$769="nulová",$J$769,0)</f>
        <v>0</v>
      </c>
      <c r="BJ769" s="97" t="s">
        <v>139</v>
      </c>
      <c r="BK769" s="163">
        <f>ROUND($I$769*$H$769,2)</f>
        <v>0</v>
      </c>
      <c r="BL769" s="97" t="s">
        <v>270</v>
      </c>
      <c r="BM769" s="97" t="s">
        <v>1079</v>
      </c>
    </row>
    <row r="770" spans="2:47" s="6" customFormat="1" ht="16.5" customHeight="1">
      <c r="B770" s="23"/>
      <c r="C770" s="24"/>
      <c r="D770" s="164" t="s">
        <v>272</v>
      </c>
      <c r="E770" s="24"/>
      <c r="F770" s="165" t="s">
        <v>762</v>
      </c>
      <c r="G770" s="24"/>
      <c r="H770" s="24"/>
      <c r="J770" s="24"/>
      <c r="K770" s="24"/>
      <c r="L770" s="43"/>
      <c r="M770" s="56"/>
      <c r="N770" s="24"/>
      <c r="O770" s="24"/>
      <c r="P770" s="24"/>
      <c r="Q770" s="24"/>
      <c r="R770" s="24"/>
      <c r="S770" s="24"/>
      <c r="T770" s="57"/>
      <c r="AT770" s="6" t="s">
        <v>272</v>
      </c>
      <c r="AU770" s="6" t="s">
        <v>139</v>
      </c>
    </row>
    <row r="771" spans="2:65" s="6" customFormat="1" ht="15.75" customHeight="1">
      <c r="B771" s="23"/>
      <c r="C771" s="151" t="s">
        <v>1080</v>
      </c>
      <c r="D771" s="151" t="s">
        <v>265</v>
      </c>
      <c r="E771" s="152" t="s">
        <v>765</v>
      </c>
      <c r="F771" s="153" t="s">
        <v>766</v>
      </c>
      <c r="G771" s="154" t="s">
        <v>373</v>
      </c>
      <c r="H771" s="155">
        <v>1330</v>
      </c>
      <c r="I771" s="156"/>
      <c r="J771" s="157">
        <f>ROUND($I$771*$H$771,2)</f>
        <v>0</v>
      </c>
      <c r="K771" s="153"/>
      <c r="L771" s="158"/>
      <c r="M771" s="159"/>
      <c r="N771" s="160" t="s">
        <v>161</v>
      </c>
      <c r="O771" s="24"/>
      <c r="P771" s="24"/>
      <c r="Q771" s="161">
        <v>0</v>
      </c>
      <c r="R771" s="161">
        <f>$Q$771*$H$771</f>
        <v>0</v>
      </c>
      <c r="S771" s="161">
        <v>0</v>
      </c>
      <c r="T771" s="162">
        <f>$S$771*$H$771</f>
        <v>0</v>
      </c>
      <c r="AR771" s="97" t="s">
        <v>269</v>
      </c>
      <c r="AT771" s="97" t="s">
        <v>265</v>
      </c>
      <c r="AU771" s="97" t="s">
        <v>139</v>
      </c>
      <c r="AY771" s="6" t="s">
        <v>264</v>
      </c>
      <c r="BE771" s="163">
        <f>IF($N$771="základní",$J$771,0)</f>
        <v>0</v>
      </c>
      <c r="BF771" s="163">
        <f>IF($N$771="snížená",$J$771,0)</f>
        <v>0</v>
      </c>
      <c r="BG771" s="163">
        <f>IF($N$771="zákl. přenesená",$J$771,0)</f>
        <v>0</v>
      </c>
      <c r="BH771" s="163">
        <f>IF($N$771="sníž. přenesená",$J$771,0)</f>
        <v>0</v>
      </c>
      <c r="BI771" s="163">
        <f>IF($N$771="nulová",$J$771,0)</f>
        <v>0</v>
      </c>
      <c r="BJ771" s="97" t="s">
        <v>139</v>
      </c>
      <c r="BK771" s="163">
        <f>ROUND($I$771*$H$771,2)</f>
        <v>0</v>
      </c>
      <c r="BL771" s="97" t="s">
        <v>270</v>
      </c>
      <c r="BM771" s="97" t="s">
        <v>1081</v>
      </c>
    </row>
    <row r="772" spans="2:47" s="6" customFormat="1" ht="16.5" customHeight="1">
      <c r="B772" s="23"/>
      <c r="C772" s="24"/>
      <c r="D772" s="164" t="s">
        <v>272</v>
      </c>
      <c r="E772" s="24"/>
      <c r="F772" s="165" t="s">
        <v>766</v>
      </c>
      <c r="G772" s="24"/>
      <c r="H772" s="24"/>
      <c r="J772" s="24"/>
      <c r="K772" s="24"/>
      <c r="L772" s="43"/>
      <c r="M772" s="56"/>
      <c r="N772" s="24"/>
      <c r="O772" s="24"/>
      <c r="P772" s="24"/>
      <c r="Q772" s="24"/>
      <c r="R772" s="24"/>
      <c r="S772" s="24"/>
      <c r="T772" s="57"/>
      <c r="AT772" s="6" t="s">
        <v>272</v>
      </c>
      <c r="AU772" s="6" t="s">
        <v>139</v>
      </c>
    </row>
    <row r="773" spans="2:65" s="6" customFormat="1" ht="15.75" customHeight="1">
      <c r="B773" s="23"/>
      <c r="C773" s="151" t="s">
        <v>1082</v>
      </c>
      <c r="D773" s="151" t="s">
        <v>265</v>
      </c>
      <c r="E773" s="152" t="s">
        <v>769</v>
      </c>
      <c r="F773" s="153" t="s">
        <v>770</v>
      </c>
      <c r="G773" s="154" t="s">
        <v>373</v>
      </c>
      <c r="H773" s="155">
        <v>20</v>
      </c>
      <c r="I773" s="156"/>
      <c r="J773" s="157">
        <f>ROUND($I$773*$H$773,2)</f>
        <v>0</v>
      </c>
      <c r="K773" s="153"/>
      <c r="L773" s="158"/>
      <c r="M773" s="159"/>
      <c r="N773" s="160" t="s">
        <v>161</v>
      </c>
      <c r="O773" s="24"/>
      <c r="P773" s="24"/>
      <c r="Q773" s="161">
        <v>0</v>
      </c>
      <c r="R773" s="161">
        <f>$Q$773*$H$773</f>
        <v>0</v>
      </c>
      <c r="S773" s="161">
        <v>0</v>
      </c>
      <c r="T773" s="162">
        <f>$S$773*$H$773</f>
        <v>0</v>
      </c>
      <c r="AR773" s="97" t="s">
        <v>269</v>
      </c>
      <c r="AT773" s="97" t="s">
        <v>265</v>
      </c>
      <c r="AU773" s="97" t="s">
        <v>139</v>
      </c>
      <c r="AY773" s="6" t="s">
        <v>264</v>
      </c>
      <c r="BE773" s="163">
        <f>IF($N$773="základní",$J$773,0)</f>
        <v>0</v>
      </c>
      <c r="BF773" s="163">
        <f>IF($N$773="snížená",$J$773,0)</f>
        <v>0</v>
      </c>
      <c r="BG773" s="163">
        <f>IF($N$773="zákl. přenesená",$J$773,0)</f>
        <v>0</v>
      </c>
      <c r="BH773" s="163">
        <f>IF($N$773="sníž. přenesená",$J$773,0)</f>
        <v>0</v>
      </c>
      <c r="BI773" s="163">
        <f>IF($N$773="nulová",$J$773,0)</f>
        <v>0</v>
      </c>
      <c r="BJ773" s="97" t="s">
        <v>139</v>
      </c>
      <c r="BK773" s="163">
        <f>ROUND($I$773*$H$773,2)</f>
        <v>0</v>
      </c>
      <c r="BL773" s="97" t="s">
        <v>270</v>
      </c>
      <c r="BM773" s="97" t="s">
        <v>1083</v>
      </c>
    </row>
    <row r="774" spans="2:47" s="6" customFormat="1" ht="16.5" customHeight="1">
      <c r="B774" s="23"/>
      <c r="C774" s="24"/>
      <c r="D774" s="164" t="s">
        <v>272</v>
      </c>
      <c r="E774" s="24"/>
      <c r="F774" s="165" t="s">
        <v>770</v>
      </c>
      <c r="G774" s="24"/>
      <c r="H774" s="24"/>
      <c r="J774" s="24"/>
      <c r="K774" s="24"/>
      <c r="L774" s="43"/>
      <c r="M774" s="56"/>
      <c r="N774" s="24"/>
      <c r="O774" s="24"/>
      <c r="P774" s="24"/>
      <c r="Q774" s="24"/>
      <c r="R774" s="24"/>
      <c r="S774" s="24"/>
      <c r="T774" s="57"/>
      <c r="AT774" s="6" t="s">
        <v>272</v>
      </c>
      <c r="AU774" s="6" t="s">
        <v>139</v>
      </c>
    </row>
    <row r="775" spans="2:65" s="6" customFormat="1" ht="15.75" customHeight="1">
      <c r="B775" s="23"/>
      <c r="C775" s="151" t="s">
        <v>1084</v>
      </c>
      <c r="D775" s="151" t="s">
        <v>265</v>
      </c>
      <c r="E775" s="152" t="s">
        <v>773</v>
      </c>
      <c r="F775" s="153" t="s">
        <v>774</v>
      </c>
      <c r="G775" s="154" t="s">
        <v>373</v>
      </c>
      <c r="H775" s="155">
        <v>5</v>
      </c>
      <c r="I775" s="156"/>
      <c r="J775" s="157">
        <f>ROUND($I$775*$H$775,2)</f>
        <v>0</v>
      </c>
      <c r="K775" s="153"/>
      <c r="L775" s="158"/>
      <c r="M775" s="159"/>
      <c r="N775" s="160" t="s">
        <v>161</v>
      </c>
      <c r="O775" s="24"/>
      <c r="P775" s="24"/>
      <c r="Q775" s="161">
        <v>0</v>
      </c>
      <c r="R775" s="161">
        <f>$Q$775*$H$775</f>
        <v>0</v>
      </c>
      <c r="S775" s="161">
        <v>0</v>
      </c>
      <c r="T775" s="162">
        <f>$S$775*$H$775</f>
        <v>0</v>
      </c>
      <c r="AR775" s="97" t="s">
        <v>269</v>
      </c>
      <c r="AT775" s="97" t="s">
        <v>265</v>
      </c>
      <c r="AU775" s="97" t="s">
        <v>139</v>
      </c>
      <c r="AY775" s="6" t="s">
        <v>264</v>
      </c>
      <c r="BE775" s="163">
        <f>IF($N$775="základní",$J$775,0)</f>
        <v>0</v>
      </c>
      <c r="BF775" s="163">
        <f>IF($N$775="snížená",$J$775,0)</f>
        <v>0</v>
      </c>
      <c r="BG775" s="163">
        <f>IF($N$775="zákl. přenesená",$J$775,0)</f>
        <v>0</v>
      </c>
      <c r="BH775" s="163">
        <f>IF($N$775="sníž. přenesená",$J$775,0)</f>
        <v>0</v>
      </c>
      <c r="BI775" s="163">
        <f>IF($N$775="nulová",$J$775,0)</f>
        <v>0</v>
      </c>
      <c r="BJ775" s="97" t="s">
        <v>139</v>
      </c>
      <c r="BK775" s="163">
        <f>ROUND($I$775*$H$775,2)</f>
        <v>0</v>
      </c>
      <c r="BL775" s="97" t="s">
        <v>270</v>
      </c>
      <c r="BM775" s="97" t="s">
        <v>1085</v>
      </c>
    </row>
    <row r="776" spans="2:47" s="6" customFormat="1" ht="16.5" customHeight="1">
      <c r="B776" s="23"/>
      <c r="C776" s="24"/>
      <c r="D776" s="164" t="s">
        <v>272</v>
      </c>
      <c r="E776" s="24"/>
      <c r="F776" s="165" t="s">
        <v>774</v>
      </c>
      <c r="G776" s="24"/>
      <c r="H776" s="24"/>
      <c r="J776" s="24"/>
      <c r="K776" s="24"/>
      <c r="L776" s="43"/>
      <c r="M776" s="56"/>
      <c r="N776" s="24"/>
      <c r="O776" s="24"/>
      <c r="P776" s="24"/>
      <c r="Q776" s="24"/>
      <c r="R776" s="24"/>
      <c r="S776" s="24"/>
      <c r="T776" s="57"/>
      <c r="AT776" s="6" t="s">
        <v>272</v>
      </c>
      <c r="AU776" s="6" t="s">
        <v>139</v>
      </c>
    </row>
    <row r="777" spans="2:65" s="6" customFormat="1" ht="15.75" customHeight="1">
      <c r="B777" s="23"/>
      <c r="C777" s="151" t="s">
        <v>1086</v>
      </c>
      <c r="D777" s="151" t="s">
        <v>265</v>
      </c>
      <c r="E777" s="152" t="s">
        <v>777</v>
      </c>
      <c r="F777" s="153" t="s">
        <v>778</v>
      </c>
      <c r="G777" s="154" t="s">
        <v>373</v>
      </c>
      <c r="H777" s="155">
        <v>40</v>
      </c>
      <c r="I777" s="156"/>
      <c r="J777" s="157">
        <f>ROUND($I$777*$H$777,2)</f>
        <v>0</v>
      </c>
      <c r="K777" s="153"/>
      <c r="L777" s="158"/>
      <c r="M777" s="159"/>
      <c r="N777" s="160" t="s">
        <v>161</v>
      </c>
      <c r="O777" s="24"/>
      <c r="P777" s="24"/>
      <c r="Q777" s="161">
        <v>0</v>
      </c>
      <c r="R777" s="161">
        <f>$Q$777*$H$777</f>
        <v>0</v>
      </c>
      <c r="S777" s="161">
        <v>0</v>
      </c>
      <c r="T777" s="162">
        <f>$S$777*$H$777</f>
        <v>0</v>
      </c>
      <c r="AR777" s="97" t="s">
        <v>269</v>
      </c>
      <c r="AT777" s="97" t="s">
        <v>265</v>
      </c>
      <c r="AU777" s="97" t="s">
        <v>139</v>
      </c>
      <c r="AY777" s="6" t="s">
        <v>264</v>
      </c>
      <c r="BE777" s="163">
        <f>IF($N$777="základní",$J$777,0)</f>
        <v>0</v>
      </c>
      <c r="BF777" s="163">
        <f>IF($N$777="snížená",$J$777,0)</f>
        <v>0</v>
      </c>
      <c r="BG777" s="163">
        <f>IF($N$777="zákl. přenesená",$J$777,0)</f>
        <v>0</v>
      </c>
      <c r="BH777" s="163">
        <f>IF($N$777="sníž. přenesená",$J$777,0)</f>
        <v>0</v>
      </c>
      <c r="BI777" s="163">
        <f>IF($N$777="nulová",$J$777,0)</f>
        <v>0</v>
      </c>
      <c r="BJ777" s="97" t="s">
        <v>139</v>
      </c>
      <c r="BK777" s="163">
        <f>ROUND($I$777*$H$777,2)</f>
        <v>0</v>
      </c>
      <c r="BL777" s="97" t="s">
        <v>270</v>
      </c>
      <c r="BM777" s="97" t="s">
        <v>1087</v>
      </c>
    </row>
    <row r="778" spans="2:47" s="6" customFormat="1" ht="16.5" customHeight="1">
      <c r="B778" s="23"/>
      <c r="C778" s="24"/>
      <c r="D778" s="164" t="s">
        <v>272</v>
      </c>
      <c r="E778" s="24"/>
      <c r="F778" s="165" t="s">
        <v>778</v>
      </c>
      <c r="G778" s="24"/>
      <c r="H778" s="24"/>
      <c r="J778" s="24"/>
      <c r="K778" s="24"/>
      <c r="L778" s="43"/>
      <c r="M778" s="56"/>
      <c r="N778" s="24"/>
      <c r="O778" s="24"/>
      <c r="P778" s="24"/>
      <c r="Q778" s="24"/>
      <c r="R778" s="24"/>
      <c r="S778" s="24"/>
      <c r="T778" s="57"/>
      <c r="AT778" s="6" t="s">
        <v>272</v>
      </c>
      <c r="AU778" s="6" t="s">
        <v>139</v>
      </c>
    </row>
    <row r="779" spans="2:65" s="6" customFormat="1" ht="15.75" customHeight="1">
      <c r="B779" s="23"/>
      <c r="C779" s="151" t="s">
        <v>1088</v>
      </c>
      <c r="D779" s="151" t="s">
        <v>265</v>
      </c>
      <c r="E779" s="152" t="s">
        <v>676</v>
      </c>
      <c r="F779" s="153" t="s">
        <v>677</v>
      </c>
      <c r="G779" s="154" t="s">
        <v>373</v>
      </c>
      <c r="H779" s="155">
        <v>80</v>
      </c>
      <c r="I779" s="156"/>
      <c r="J779" s="157">
        <f>ROUND($I$779*$H$779,2)</f>
        <v>0</v>
      </c>
      <c r="K779" s="153"/>
      <c r="L779" s="158"/>
      <c r="M779" s="159"/>
      <c r="N779" s="160" t="s">
        <v>161</v>
      </c>
      <c r="O779" s="24"/>
      <c r="P779" s="24"/>
      <c r="Q779" s="161">
        <v>0</v>
      </c>
      <c r="R779" s="161">
        <f>$Q$779*$H$779</f>
        <v>0</v>
      </c>
      <c r="S779" s="161">
        <v>0</v>
      </c>
      <c r="T779" s="162">
        <f>$S$779*$H$779</f>
        <v>0</v>
      </c>
      <c r="AR779" s="97" t="s">
        <v>269</v>
      </c>
      <c r="AT779" s="97" t="s">
        <v>265</v>
      </c>
      <c r="AU779" s="97" t="s">
        <v>139</v>
      </c>
      <c r="AY779" s="6" t="s">
        <v>264</v>
      </c>
      <c r="BE779" s="163">
        <f>IF($N$779="základní",$J$779,0)</f>
        <v>0</v>
      </c>
      <c r="BF779" s="163">
        <f>IF($N$779="snížená",$J$779,0)</f>
        <v>0</v>
      </c>
      <c r="BG779" s="163">
        <f>IF($N$779="zákl. přenesená",$J$779,0)</f>
        <v>0</v>
      </c>
      <c r="BH779" s="163">
        <f>IF($N$779="sníž. přenesená",$J$779,0)</f>
        <v>0</v>
      </c>
      <c r="BI779" s="163">
        <f>IF($N$779="nulová",$J$779,0)</f>
        <v>0</v>
      </c>
      <c r="BJ779" s="97" t="s">
        <v>139</v>
      </c>
      <c r="BK779" s="163">
        <f>ROUND($I$779*$H$779,2)</f>
        <v>0</v>
      </c>
      <c r="BL779" s="97" t="s">
        <v>270</v>
      </c>
      <c r="BM779" s="97" t="s">
        <v>1089</v>
      </c>
    </row>
    <row r="780" spans="2:47" s="6" customFormat="1" ht="16.5" customHeight="1">
      <c r="B780" s="23"/>
      <c r="C780" s="24"/>
      <c r="D780" s="164" t="s">
        <v>272</v>
      </c>
      <c r="E780" s="24"/>
      <c r="F780" s="165" t="s">
        <v>677</v>
      </c>
      <c r="G780" s="24"/>
      <c r="H780" s="24"/>
      <c r="J780" s="24"/>
      <c r="K780" s="24"/>
      <c r="L780" s="43"/>
      <c r="M780" s="56"/>
      <c r="N780" s="24"/>
      <c r="O780" s="24"/>
      <c r="P780" s="24"/>
      <c r="Q780" s="24"/>
      <c r="R780" s="24"/>
      <c r="S780" s="24"/>
      <c r="T780" s="57"/>
      <c r="AT780" s="6" t="s">
        <v>272</v>
      </c>
      <c r="AU780" s="6" t="s">
        <v>139</v>
      </c>
    </row>
    <row r="781" spans="2:65" s="6" customFormat="1" ht="15.75" customHeight="1">
      <c r="B781" s="23"/>
      <c r="C781" s="151" t="s">
        <v>1090</v>
      </c>
      <c r="D781" s="151" t="s">
        <v>265</v>
      </c>
      <c r="E781" s="152" t="s">
        <v>783</v>
      </c>
      <c r="F781" s="153" t="s">
        <v>784</v>
      </c>
      <c r="G781" s="154" t="s">
        <v>373</v>
      </c>
      <c r="H781" s="155">
        <v>160</v>
      </c>
      <c r="I781" s="156"/>
      <c r="J781" s="157">
        <f>ROUND($I$781*$H$781,2)</f>
        <v>0</v>
      </c>
      <c r="K781" s="153"/>
      <c r="L781" s="158"/>
      <c r="M781" s="159"/>
      <c r="N781" s="160" t="s">
        <v>161</v>
      </c>
      <c r="O781" s="24"/>
      <c r="P781" s="24"/>
      <c r="Q781" s="161">
        <v>0</v>
      </c>
      <c r="R781" s="161">
        <f>$Q$781*$H$781</f>
        <v>0</v>
      </c>
      <c r="S781" s="161">
        <v>0</v>
      </c>
      <c r="T781" s="162">
        <f>$S$781*$H$781</f>
        <v>0</v>
      </c>
      <c r="AR781" s="97" t="s">
        <v>269</v>
      </c>
      <c r="AT781" s="97" t="s">
        <v>265</v>
      </c>
      <c r="AU781" s="97" t="s">
        <v>139</v>
      </c>
      <c r="AY781" s="6" t="s">
        <v>264</v>
      </c>
      <c r="BE781" s="163">
        <f>IF($N$781="základní",$J$781,0)</f>
        <v>0</v>
      </c>
      <c r="BF781" s="163">
        <f>IF($N$781="snížená",$J$781,0)</f>
        <v>0</v>
      </c>
      <c r="BG781" s="163">
        <f>IF($N$781="zákl. přenesená",$J$781,0)</f>
        <v>0</v>
      </c>
      <c r="BH781" s="163">
        <f>IF($N$781="sníž. přenesená",$J$781,0)</f>
        <v>0</v>
      </c>
      <c r="BI781" s="163">
        <f>IF($N$781="nulová",$J$781,0)</f>
        <v>0</v>
      </c>
      <c r="BJ781" s="97" t="s">
        <v>139</v>
      </c>
      <c r="BK781" s="163">
        <f>ROUND($I$781*$H$781,2)</f>
        <v>0</v>
      </c>
      <c r="BL781" s="97" t="s">
        <v>270</v>
      </c>
      <c r="BM781" s="97" t="s">
        <v>1091</v>
      </c>
    </row>
    <row r="782" spans="2:47" s="6" customFormat="1" ht="16.5" customHeight="1">
      <c r="B782" s="23"/>
      <c r="C782" s="24"/>
      <c r="D782" s="164" t="s">
        <v>272</v>
      </c>
      <c r="E782" s="24"/>
      <c r="F782" s="165" t="s">
        <v>784</v>
      </c>
      <c r="G782" s="24"/>
      <c r="H782" s="24"/>
      <c r="J782" s="24"/>
      <c r="K782" s="24"/>
      <c r="L782" s="43"/>
      <c r="M782" s="56"/>
      <c r="N782" s="24"/>
      <c r="O782" s="24"/>
      <c r="P782" s="24"/>
      <c r="Q782" s="24"/>
      <c r="R782" s="24"/>
      <c r="S782" s="24"/>
      <c r="T782" s="57"/>
      <c r="AT782" s="6" t="s">
        <v>272</v>
      </c>
      <c r="AU782" s="6" t="s">
        <v>139</v>
      </c>
    </row>
    <row r="783" spans="2:65" s="6" customFormat="1" ht="15.75" customHeight="1">
      <c r="B783" s="23"/>
      <c r="C783" s="151" t="s">
        <v>1092</v>
      </c>
      <c r="D783" s="151" t="s">
        <v>265</v>
      </c>
      <c r="E783" s="152" t="s">
        <v>684</v>
      </c>
      <c r="F783" s="153" t="s">
        <v>685</v>
      </c>
      <c r="G783" s="154" t="s">
        <v>268</v>
      </c>
      <c r="H783" s="155">
        <v>10</v>
      </c>
      <c r="I783" s="156"/>
      <c r="J783" s="157">
        <f>ROUND($I$783*$H$783,2)</f>
        <v>0</v>
      </c>
      <c r="K783" s="153"/>
      <c r="L783" s="158"/>
      <c r="M783" s="159"/>
      <c r="N783" s="160" t="s">
        <v>161</v>
      </c>
      <c r="O783" s="24"/>
      <c r="P783" s="24"/>
      <c r="Q783" s="161">
        <v>0</v>
      </c>
      <c r="R783" s="161">
        <f>$Q$783*$H$783</f>
        <v>0</v>
      </c>
      <c r="S783" s="161">
        <v>0</v>
      </c>
      <c r="T783" s="162">
        <f>$S$783*$H$783</f>
        <v>0</v>
      </c>
      <c r="AR783" s="97" t="s">
        <v>269</v>
      </c>
      <c r="AT783" s="97" t="s">
        <v>265</v>
      </c>
      <c r="AU783" s="97" t="s">
        <v>139</v>
      </c>
      <c r="AY783" s="6" t="s">
        <v>264</v>
      </c>
      <c r="BE783" s="163">
        <f>IF($N$783="základní",$J$783,0)</f>
        <v>0</v>
      </c>
      <c r="BF783" s="163">
        <f>IF($N$783="snížená",$J$783,0)</f>
        <v>0</v>
      </c>
      <c r="BG783" s="163">
        <f>IF($N$783="zákl. přenesená",$J$783,0)</f>
        <v>0</v>
      </c>
      <c r="BH783" s="163">
        <f>IF($N$783="sníž. přenesená",$J$783,0)</f>
        <v>0</v>
      </c>
      <c r="BI783" s="163">
        <f>IF($N$783="nulová",$J$783,0)</f>
        <v>0</v>
      </c>
      <c r="BJ783" s="97" t="s">
        <v>139</v>
      </c>
      <c r="BK783" s="163">
        <f>ROUND($I$783*$H$783,2)</f>
        <v>0</v>
      </c>
      <c r="BL783" s="97" t="s">
        <v>270</v>
      </c>
      <c r="BM783" s="97" t="s">
        <v>1093</v>
      </c>
    </row>
    <row r="784" spans="2:47" s="6" customFormat="1" ht="16.5" customHeight="1">
      <c r="B784" s="23"/>
      <c r="C784" s="24"/>
      <c r="D784" s="164" t="s">
        <v>272</v>
      </c>
      <c r="E784" s="24"/>
      <c r="F784" s="165" t="s">
        <v>685</v>
      </c>
      <c r="G784" s="24"/>
      <c r="H784" s="24"/>
      <c r="J784" s="24"/>
      <c r="K784" s="24"/>
      <c r="L784" s="43"/>
      <c r="M784" s="56"/>
      <c r="N784" s="24"/>
      <c r="O784" s="24"/>
      <c r="P784" s="24"/>
      <c r="Q784" s="24"/>
      <c r="R784" s="24"/>
      <c r="S784" s="24"/>
      <c r="T784" s="57"/>
      <c r="AT784" s="6" t="s">
        <v>272</v>
      </c>
      <c r="AU784" s="6" t="s">
        <v>139</v>
      </c>
    </row>
    <row r="785" spans="2:65" s="6" customFormat="1" ht="15.75" customHeight="1">
      <c r="B785" s="23"/>
      <c r="C785" s="151" t="s">
        <v>1094</v>
      </c>
      <c r="D785" s="151" t="s">
        <v>265</v>
      </c>
      <c r="E785" s="152" t="s">
        <v>789</v>
      </c>
      <c r="F785" s="153" t="s">
        <v>790</v>
      </c>
      <c r="G785" s="154" t="s">
        <v>268</v>
      </c>
      <c r="H785" s="155">
        <v>4</v>
      </c>
      <c r="I785" s="156"/>
      <c r="J785" s="157">
        <f>ROUND($I$785*$H$785,2)</f>
        <v>0</v>
      </c>
      <c r="K785" s="153"/>
      <c r="L785" s="158"/>
      <c r="M785" s="159"/>
      <c r="N785" s="160" t="s">
        <v>161</v>
      </c>
      <c r="O785" s="24"/>
      <c r="P785" s="24"/>
      <c r="Q785" s="161">
        <v>0</v>
      </c>
      <c r="R785" s="161">
        <f>$Q$785*$H$785</f>
        <v>0</v>
      </c>
      <c r="S785" s="161">
        <v>0</v>
      </c>
      <c r="T785" s="162">
        <f>$S$785*$H$785</f>
        <v>0</v>
      </c>
      <c r="AR785" s="97" t="s">
        <v>269</v>
      </c>
      <c r="AT785" s="97" t="s">
        <v>265</v>
      </c>
      <c r="AU785" s="97" t="s">
        <v>139</v>
      </c>
      <c r="AY785" s="6" t="s">
        <v>264</v>
      </c>
      <c r="BE785" s="163">
        <f>IF($N$785="základní",$J$785,0)</f>
        <v>0</v>
      </c>
      <c r="BF785" s="163">
        <f>IF($N$785="snížená",$J$785,0)</f>
        <v>0</v>
      </c>
      <c r="BG785" s="163">
        <f>IF($N$785="zákl. přenesená",$J$785,0)</f>
        <v>0</v>
      </c>
      <c r="BH785" s="163">
        <f>IF($N$785="sníž. přenesená",$J$785,0)</f>
        <v>0</v>
      </c>
      <c r="BI785" s="163">
        <f>IF($N$785="nulová",$J$785,0)</f>
        <v>0</v>
      </c>
      <c r="BJ785" s="97" t="s">
        <v>139</v>
      </c>
      <c r="BK785" s="163">
        <f>ROUND($I$785*$H$785,2)</f>
        <v>0</v>
      </c>
      <c r="BL785" s="97" t="s">
        <v>270</v>
      </c>
      <c r="BM785" s="97" t="s">
        <v>1095</v>
      </c>
    </row>
    <row r="786" spans="2:47" s="6" customFormat="1" ht="16.5" customHeight="1">
      <c r="B786" s="23"/>
      <c r="C786" s="24"/>
      <c r="D786" s="164" t="s">
        <v>272</v>
      </c>
      <c r="E786" s="24"/>
      <c r="F786" s="165" t="s">
        <v>790</v>
      </c>
      <c r="G786" s="24"/>
      <c r="H786" s="24"/>
      <c r="J786" s="24"/>
      <c r="K786" s="24"/>
      <c r="L786" s="43"/>
      <c r="M786" s="56"/>
      <c r="N786" s="24"/>
      <c r="O786" s="24"/>
      <c r="P786" s="24"/>
      <c r="Q786" s="24"/>
      <c r="R786" s="24"/>
      <c r="S786" s="24"/>
      <c r="T786" s="57"/>
      <c r="AT786" s="6" t="s">
        <v>272</v>
      </c>
      <c r="AU786" s="6" t="s">
        <v>139</v>
      </c>
    </row>
    <row r="787" spans="2:65" s="6" customFormat="1" ht="15.75" customHeight="1">
      <c r="B787" s="23"/>
      <c r="C787" s="151" t="s">
        <v>1096</v>
      </c>
      <c r="D787" s="151" t="s">
        <v>265</v>
      </c>
      <c r="E787" s="152" t="s">
        <v>793</v>
      </c>
      <c r="F787" s="153" t="s">
        <v>794</v>
      </c>
      <c r="G787" s="154" t="s">
        <v>268</v>
      </c>
      <c r="H787" s="155">
        <v>10</v>
      </c>
      <c r="I787" s="156"/>
      <c r="J787" s="157">
        <f>ROUND($I$787*$H$787,2)</f>
        <v>0</v>
      </c>
      <c r="K787" s="153"/>
      <c r="L787" s="158"/>
      <c r="M787" s="159"/>
      <c r="N787" s="160" t="s">
        <v>161</v>
      </c>
      <c r="O787" s="24"/>
      <c r="P787" s="24"/>
      <c r="Q787" s="161">
        <v>0</v>
      </c>
      <c r="R787" s="161">
        <f>$Q$787*$H$787</f>
        <v>0</v>
      </c>
      <c r="S787" s="161">
        <v>0</v>
      </c>
      <c r="T787" s="162">
        <f>$S$787*$H$787</f>
        <v>0</v>
      </c>
      <c r="AR787" s="97" t="s">
        <v>269</v>
      </c>
      <c r="AT787" s="97" t="s">
        <v>265</v>
      </c>
      <c r="AU787" s="97" t="s">
        <v>139</v>
      </c>
      <c r="AY787" s="6" t="s">
        <v>264</v>
      </c>
      <c r="BE787" s="163">
        <f>IF($N$787="základní",$J$787,0)</f>
        <v>0</v>
      </c>
      <c r="BF787" s="163">
        <f>IF($N$787="snížená",$J$787,0)</f>
        <v>0</v>
      </c>
      <c r="BG787" s="163">
        <f>IF($N$787="zákl. přenesená",$J$787,0)</f>
        <v>0</v>
      </c>
      <c r="BH787" s="163">
        <f>IF($N$787="sníž. přenesená",$J$787,0)</f>
        <v>0</v>
      </c>
      <c r="BI787" s="163">
        <f>IF($N$787="nulová",$J$787,0)</f>
        <v>0</v>
      </c>
      <c r="BJ787" s="97" t="s">
        <v>139</v>
      </c>
      <c r="BK787" s="163">
        <f>ROUND($I$787*$H$787,2)</f>
        <v>0</v>
      </c>
      <c r="BL787" s="97" t="s">
        <v>270</v>
      </c>
      <c r="BM787" s="97" t="s">
        <v>1097</v>
      </c>
    </row>
    <row r="788" spans="2:47" s="6" customFormat="1" ht="16.5" customHeight="1">
      <c r="B788" s="23"/>
      <c r="C788" s="24"/>
      <c r="D788" s="164" t="s">
        <v>272</v>
      </c>
      <c r="E788" s="24"/>
      <c r="F788" s="165" t="s">
        <v>794</v>
      </c>
      <c r="G788" s="24"/>
      <c r="H788" s="24"/>
      <c r="J788" s="24"/>
      <c r="K788" s="24"/>
      <c r="L788" s="43"/>
      <c r="M788" s="56"/>
      <c r="N788" s="24"/>
      <c r="O788" s="24"/>
      <c r="P788" s="24"/>
      <c r="Q788" s="24"/>
      <c r="R788" s="24"/>
      <c r="S788" s="24"/>
      <c r="T788" s="57"/>
      <c r="AT788" s="6" t="s">
        <v>272</v>
      </c>
      <c r="AU788" s="6" t="s">
        <v>139</v>
      </c>
    </row>
    <row r="789" spans="2:65" s="6" customFormat="1" ht="27" customHeight="1">
      <c r="B789" s="23"/>
      <c r="C789" s="166" t="s">
        <v>1098</v>
      </c>
      <c r="D789" s="166" t="s">
        <v>380</v>
      </c>
      <c r="E789" s="167" t="s">
        <v>797</v>
      </c>
      <c r="F789" s="168" t="s">
        <v>798</v>
      </c>
      <c r="G789" s="169" t="s">
        <v>373</v>
      </c>
      <c r="H789" s="170">
        <v>5</v>
      </c>
      <c r="I789" s="171"/>
      <c r="J789" s="172">
        <f>ROUND($I$789*$H$789,2)</f>
        <v>0</v>
      </c>
      <c r="K789" s="168"/>
      <c r="L789" s="43"/>
      <c r="M789" s="173"/>
      <c r="N789" s="174" t="s">
        <v>161</v>
      </c>
      <c r="O789" s="24"/>
      <c r="P789" s="24"/>
      <c r="Q789" s="161">
        <v>0</v>
      </c>
      <c r="R789" s="161">
        <f>$Q$789*$H$789</f>
        <v>0</v>
      </c>
      <c r="S789" s="161">
        <v>0</v>
      </c>
      <c r="T789" s="162">
        <f>$S$789*$H$789</f>
        <v>0</v>
      </c>
      <c r="AR789" s="97" t="s">
        <v>270</v>
      </c>
      <c r="AT789" s="97" t="s">
        <v>380</v>
      </c>
      <c r="AU789" s="97" t="s">
        <v>139</v>
      </c>
      <c r="AY789" s="6" t="s">
        <v>264</v>
      </c>
      <c r="BE789" s="163">
        <f>IF($N$789="základní",$J$789,0)</f>
        <v>0</v>
      </c>
      <c r="BF789" s="163">
        <f>IF($N$789="snížená",$J$789,0)</f>
        <v>0</v>
      </c>
      <c r="BG789" s="163">
        <f>IF($N$789="zákl. přenesená",$J$789,0)</f>
        <v>0</v>
      </c>
      <c r="BH789" s="163">
        <f>IF($N$789="sníž. přenesená",$J$789,0)</f>
        <v>0</v>
      </c>
      <c r="BI789" s="163">
        <f>IF($N$789="nulová",$J$789,0)</f>
        <v>0</v>
      </c>
      <c r="BJ789" s="97" t="s">
        <v>139</v>
      </c>
      <c r="BK789" s="163">
        <f>ROUND($I$789*$H$789,2)</f>
        <v>0</v>
      </c>
      <c r="BL789" s="97" t="s">
        <v>270</v>
      </c>
      <c r="BM789" s="97" t="s">
        <v>1098</v>
      </c>
    </row>
    <row r="790" spans="2:47" s="6" customFormat="1" ht="27" customHeight="1">
      <c r="B790" s="23"/>
      <c r="C790" s="24"/>
      <c r="D790" s="164" t="s">
        <v>272</v>
      </c>
      <c r="E790" s="24"/>
      <c r="F790" s="165" t="s">
        <v>798</v>
      </c>
      <c r="G790" s="24"/>
      <c r="H790" s="24"/>
      <c r="J790" s="24"/>
      <c r="K790" s="24"/>
      <c r="L790" s="43"/>
      <c r="M790" s="56"/>
      <c r="N790" s="24"/>
      <c r="O790" s="24"/>
      <c r="P790" s="24"/>
      <c r="Q790" s="24"/>
      <c r="R790" s="24"/>
      <c r="S790" s="24"/>
      <c r="T790" s="57"/>
      <c r="AT790" s="6" t="s">
        <v>272</v>
      </c>
      <c r="AU790" s="6" t="s">
        <v>139</v>
      </c>
    </row>
    <row r="791" spans="2:65" s="6" customFormat="1" ht="27" customHeight="1">
      <c r="B791" s="23"/>
      <c r="C791" s="166" t="s">
        <v>1099</v>
      </c>
      <c r="D791" s="166" t="s">
        <v>380</v>
      </c>
      <c r="E791" s="167" t="s">
        <v>800</v>
      </c>
      <c r="F791" s="168" t="s">
        <v>801</v>
      </c>
      <c r="G791" s="169" t="s">
        <v>373</v>
      </c>
      <c r="H791" s="170">
        <v>20</v>
      </c>
      <c r="I791" s="171"/>
      <c r="J791" s="172">
        <f>ROUND($I$791*$H$791,2)</f>
        <v>0</v>
      </c>
      <c r="K791" s="168"/>
      <c r="L791" s="43"/>
      <c r="M791" s="173"/>
      <c r="N791" s="174" t="s">
        <v>161</v>
      </c>
      <c r="O791" s="24"/>
      <c r="P791" s="24"/>
      <c r="Q791" s="161">
        <v>0</v>
      </c>
      <c r="R791" s="161">
        <f>$Q$791*$H$791</f>
        <v>0</v>
      </c>
      <c r="S791" s="161">
        <v>0</v>
      </c>
      <c r="T791" s="162">
        <f>$S$791*$H$791</f>
        <v>0</v>
      </c>
      <c r="AR791" s="97" t="s">
        <v>270</v>
      </c>
      <c r="AT791" s="97" t="s">
        <v>380</v>
      </c>
      <c r="AU791" s="97" t="s">
        <v>139</v>
      </c>
      <c r="AY791" s="6" t="s">
        <v>264</v>
      </c>
      <c r="BE791" s="163">
        <f>IF($N$791="základní",$J$791,0)</f>
        <v>0</v>
      </c>
      <c r="BF791" s="163">
        <f>IF($N$791="snížená",$J$791,0)</f>
        <v>0</v>
      </c>
      <c r="BG791" s="163">
        <f>IF($N$791="zákl. přenesená",$J$791,0)</f>
        <v>0</v>
      </c>
      <c r="BH791" s="163">
        <f>IF($N$791="sníž. přenesená",$J$791,0)</f>
        <v>0</v>
      </c>
      <c r="BI791" s="163">
        <f>IF($N$791="nulová",$J$791,0)</f>
        <v>0</v>
      </c>
      <c r="BJ791" s="97" t="s">
        <v>139</v>
      </c>
      <c r="BK791" s="163">
        <f>ROUND($I$791*$H$791,2)</f>
        <v>0</v>
      </c>
      <c r="BL791" s="97" t="s">
        <v>270</v>
      </c>
      <c r="BM791" s="97" t="s">
        <v>1099</v>
      </c>
    </row>
    <row r="792" spans="2:47" s="6" customFormat="1" ht="27" customHeight="1">
      <c r="B792" s="23"/>
      <c r="C792" s="24"/>
      <c r="D792" s="164" t="s">
        <v>272</v>
      </c>
      <c r="E792" s="24"/>
      <c r="F792" s="165" t="s">
        <v>801</v>
      </c>
      <c r="G792" s="24"/>
      <c r="H792" s="24"/>
      <c r="J792" s="24"/>
      <c r="K792" s="24"/>
      <c r="L792" s="43"/>
      <c r="M792" s="56"/>
      <c r="N792" s="24"/>
      <c r="O792" s="24"/>
      <c r="P792" s="24"/>
      <c r="Q792" s="24"/>
      <c r="R792" s="24"/>
      <c r="S792" s="24"/>
      <c r="T792" s="57"/>
      <c r="AT792" s="6" t="s">
        <v>272</v>
      </c>
      <c r="AU792" s="6" t="s">
        <v>139</v>
      </c>
    </row>
    <row r="793" spans="2:65" s="6" customFormat="1" ht="15.75" customHeight="1">
      <c r="B793" s="23"/>
      <c r="C793" s="151" t="s">
        <v>1100</v>
      </c>
      <c r="D793" s="151" t="s">
        <v>265</v>
      </c>
      <c r="E793" s="152" t="s">
        <v>803</v>
      </c>
      <c r="F793" s="153" t="s">
        <v>689</v>
      </c>
      <c r="G793" s="154" t="s">
        <v>652</v>
      </c>
      <c r="H793" s="155">
        <v>1</v>
      </c>
      <c r="I793" s="156"/>
      <c r="J793" s="157">
        <f>ROUND($I$793*$H$793,2)</f>
        <v>0</v>
      </c>
      <c r="K793" s="153"/>
      <c r="L793" s="158"/>
      <c r="M793" s="159"/>
      <c r="N793" s="160" t="s">
        <v>161</v>
      </c>
      <c r="O793" s="24"/>
      <c r="P793" s="24"/>
      <c r="Q793" s="161">
        <v>0</v>
      </c>
      <c r="R793" s="161">
        <f>$Q$793*$H$793</f>
        <v>0</v>
      </c>
      <c r="S793" s="161">
        <v>0</v>
      </c>
      <c r="T793" s="162">
        <f>$S$793*$H$793</f>
        <v>0</v>
      </c>
      <c r="AR793" s="97" t="s">
        <v>269</v>
      </c>
      <c r="AT793" s="97" t="s">
        <v>265</v>
      </c>
      <c r="AU793" s="97" t="s">
        <v>139</v>
      </c>
      <c r="AY793" s="6" t="s">
        <v>264</v>
      </c>
      <c r="BE793" s="163">
        <f>IF($N$793="základní",$J$793,0)</f>
        <v>0</v>
      </c>
      <c r="BF793" s="163">
        <f>IF($N$793="snížená",$J$793,0)</f>
        <v>0</v>
      </c>
      <c r="BG793" s="163">
        <f>IF($N$793="zákl. přenesená",$J$793,0)</f>
        <v>0</v>
      </c>
      <c r="BH793" s="163">
        <f>IF($N$793="sníž. přenesená",$J$793,0)</f>
        <v>0</v>
      </c>
      <c r="BI793" s="163">
        <f>IF($N$793="nulová",$J$793,0)</f>
        <v>0</v>
      </c>
      <c r="BJ793" s="97" t="s">
        <v>139</v>
      </c>
      <c r="BK793" s="163">
        <f>ROUND($I$793*$H$793,2)</f>
        <v>0</v>
      </c>
      <c r="BL793" s="97" t="s">
        <v>270</v>
      </c>
      <c r="BM793" s="97" t="s">
        <v>1101</v>
      </c>
    </row>
    <row r="794" spans="2:47" s="6" customFormat="1" ht="16.5" customHeight="1">
      <c r="B794" s="23"/>
      <c r="C794" s="24"/>
      <c r="D794" s="164" t="s">
        <v>272</v>
      </c>
      <c r="E794" s="24"/>
      <c r="F794" s="165" t="s">
        <v>689</v>
      </c>
      <c r="G794" s="24"/>
      <c r="H794" s="24"/>
      <c r="J794" s="24"/>
      <c r="K794" s="24"/>
      <c r="L794" s="43"/>
      <c r="M794" s="56"/>
      <c r="N794" s="24"/>
      <c r="O794" s="24"/>
      <c r="P794" s="24"/>
      <c r="Q794" s="24"/>
      <c r="R794" s="24"/>
      <c r="S794" s="24"/>
      <c r="T794" s="57"/>
      <c r="AT794" s="6" t="s">
        <v>272</v>
      </c>
      <c r="AU794" s="6" t="s">
        <v>139</v>
      </c>
    </row>
    <row r="795" spans="2:65" s="6" customFormat="1" ht="15.75" customHeight="1">
      <c r="B795" s="23"/>
      <c r="C795" s="166" t="s">
        <v>1102</v>
      </c>
      <c r="D795" s="166" t="s">
        <v>380</v>
      </c>
      <c r="E795" s="167" t="s">
        <v>846</v>
      </c>
      <c r="F795" s="168" t="s">
        <v>810</v>
      </c>
      <c r="G795" s="169" t="s">
        <v>652</v>
      </c>
      <c r="H795" s="170">
        <v>1</v>
      </c>
      <c r="I795" s="171"/>
      <c r="J795" s="172">
        <f>ROUND($I$795*$H$795,2)</f>
        <v>0</v>
      </c>
      <c r="K795" s="168"/>
      <c r="L795" s="43"/>
      <c r="M795" s="173"/>
      <c r="N795" s="174" t="s">
        <v>161</v>
      </c>
      <c r="O795" s="24"/>
      <c r="P795" s="24"/>
      <c r="Q795" s="161">
        <v>0</v>
      </c>
      <c r="R795" s="161">
        <f>$Q$795*$H$795</f>
        <v>0</v>
      </c>
      <c r="S795" s="161">
        <v>0</v>
      </c>
      <c r="T795" s="162">
        <f>$S$795*$H$795</f>
        <v>0</v>
      </c>
      <c r="AR795" s="97" t="s">
        <v>270</v>
      </c>
      <c r="AT795" s="97" t="s">
        <v>380</v>
      </c>
      <c r="AU795" s="97" t="s">
        <v>139</v>
      </c>
      <c r="AY795" s="6" t="s">
        <v>264</v>
      </c>
      <c r="BE795" s="163">
        <f>IF($N$795="základní",$J$795,0)</f>
        <v>0</v>
      </c>
      <c r="BF795" s="163">
        <f>IF($N$795="snížená",$J$795,0)</f>
        <v>0</v>
      </c>
      <c r="BG795" s="163">
        <f>IF($N$795="zákl. přenesená",$J$795,0)</f>
        <v>0</v>
      </c>
      <c r="BH795" s="163">
        <f>IF($N$795="sníž. přenesená",$J$795,0)</f>
        <v>0</v>
      </c>
      <c r="BI795" s="163">
        <f>IF($N$795="nulová",$J$795,0)</f>
        <v>0</v>
      </c>
      <c r="BJ795" s="97" t="s">
        <v>139</v>
      </c>
      <c r="BK795" s="163">
        <f>ROUND($I$795*$H$795,2)</f>
        <v>0</v>
      </c>
      <c r="BL795" s="97" t="s">
        <v>270</v>
      </c>
      <c r="BM795" s="97" t="s">
        <v>1102</v>
      </c>
    </row>
    <row r="796" spans="2:47" s="6" customFormat="1" ht="16.5" customHeight="1">
      <c r="B796" s="23"/>
      <c r="C796" s="24"/>
      <c r="D796" s="164" t="s">
        <v>272</v>
      </c>
      <c r="E796" s="24"/>
      <c r="F796" s="165" t="s">
        <v>810</v>
      </c>
      <c r="G796" s="24"/>
      <c r="H796" s="24"/>
      <c r="J796" s="24"/>
      <c r="K796" s="24"/>
      <c r="L796" s="43"/>
      <c r="M796" s="56"/>
      <c r="N796" s="24"/>
      <c r="O796" s="24"/>
      <c r="P796" s="24"/>
      <c r="Q796" s="24"/>
      <c r="R796" s="24"/>
      <c r="S796" s="24"/>
      <c r="T796" s="57"/>
      <c r="AT796" s="6" t="s">
        <v>272</v>
      </c>
      <c r="AU796" s="6" t="s">
        <v>139</v>
      </c>
    </row>
    <row r="797" spans="2:65" s="6" customFormat="1" ht="15.75" customHeight="1">
      <c r="B797" s="23"/>
      <c r="C797" s="166" t="s">
        <v>1103</v>
      </c>
      <c r="D797" s="166" t="s">
        <v>380</v>
      </c>
      <c r="E797" s="167" t="s">
        <v>848</v>
      </c>
      <c r="F797" s="168" t="s">
        <v>807</v>
      </c>
      <c r="G797" s="169" t="s">
        <v>389</v>
      </c>
      <c r="H797" s="170">
        <v>20</v>
      </c>
      <c r="I797" s="171"/>
      <c r="J797" s="172">
        <f>ROUND($I$797*$H$797,2)</f>
        <v>0</v>
      </c>
      <c r="K797" s="168"/>
      <c r="L797" s="43"/>
      <c r="M797" s="173"/>
      <c r="N797" s="174" t="s">
        <v>161</v>
      </c>
      <c r="O797" s="24"/>
      <c r="P797" s="24"/>
      <c r="Q797" s="161">
        <v>0</v>
      </c>
      <c r="R797" s="161">
        <f>$Q$797*$H$797</f>
        <v>0</v>
      </c>
      <c r="S797" s="161">
        <v>0</v>
      </c>
      <c r="T797" s="162">
        <f>$S$797*$H$797</f>
        <v>0</v>
      </c>
      <c r="AR797" s="97" t="s">
        <v>270</v>
      </c>
      <c r="AT797" s="97" t="s">
        <v>380</v>
      </c>
      <c r="AU797" s="97" t="s">
        <v>139</v>
      </c>
      <c r="AY797" s="6" t="s">
        <v>264</v>
      </c>
      <c r="BE797" s="163">
        <f>IF($N$797="základní",$J$797,0)</f>
        <v>0</v>
      </c>
      <c r="BF797" s="163">
        <f>IF($N$797="snížená",$J$797,0)</f>
        <v>0</v>
      </c>
      <c r="BG797" s="163">
        <f>IF($N$797="zákl. přenesená",$J$797,0)</f>
        <v>0</v>
      </c>
      <c r="BH797" s="163">
        <f>IF($N$797="sníž. přenesená",$J$797,0)</f>
        <v>0</v>
      </c>
      <c r="BI797" s="163">
        <f>IF($N$797="nulová",$J$797,0)</f>
        <v>0</v>
      </c>
      <c r="BJ797" s="97" t="s">
        <v>139</v>
      </c>
      <c r="BK797" s="163">
        <f>ROUND($I$797*$H$797,2)</f>
        <v>0</v>
      </c>
      <c r="BL797" s="97" t="s">
        <v>270</v>
      </c>
      <c r="BM797" s="97" t="s">
        <v>1103</v>
      </c>
    </row>
    <row r="798" spans="2:47" s="6" customFormat="1" ht="16.5" customHeight="1">
      <c r="B798" s="23"/>
      <c r="C798" s="24"/>
      <c r="D798" s="164" t="s">
        <v>272</v>
      </c>
      <c r="E798" s="24"/>
      <c r="F798" s="165" t="s">
        <v>807</v>
      </c>
      <c r="G798" s="24"/>
      <c r="H798" s="24"/>
      <c r="J798" s="24"/>
      <c r="K798" s="24"/>
      <c r="L798" s="43"/>
      <c r="M798" s="56"/>
      <c r="N798" s="24"/>
      <c r="O798" s="24"/>
      <c r="P798" s="24"/>
      <c r="Q798" s="24"/>
      <c r="R798" s="24"/>
      <c r="S798" s="24"/>
      <c r="T798" s="57"/>
      <c r="AT798" s="6" t="s">
        <v>272</v>
      </c>
      <c r="AU798" s="6" t="s">
        <v>139</v>
      </c>
    </row>
    <row r="799" spans="2:65" s="6" customFormat="1" ht="15.75" customHeight="1">
      <c r="B799" s="23"/>
      <c r="C799" s="166" t="s">
        <v>1104</v>
      </c>
      <c r="D799" s="166" t="s">
        <v>380</v>
      </c>
      <c r="E799" s="167" t="s">
        <v>1105</v>
      </c>
      <c r="F799" s="168" t="s">
        <v>696</v>
      </c>
      <c r="G799" s="169" t="s">
        <v>652</v>
      </c>
      <c r="H799" s="170">
        <v>1</v>
      </c>
      <c r="I799" s="171"/>
      <c r="J799" s="172">
        <f>ROUND($I$799*$H$799,2)</f>
        <v>0</v>
      </c>
      <c r="K799" s="168"/>
      <c r="L799" s="43"/>
      <c r="M799" s="173"/>
      <c r="N799" s="174" t="s">
        <v>161</v>
      </c>
      <c r="O799" s="24"/>
      <c r="P799" s="24"/>
      <c r="Q799" s="161">
        <v>0</v>
      </c>
      <c r="R799" s="161">
        <f>$Q$799*$H$799</f>
        <v>0</v>
      </c>
      <c r="S799" s="161">
        <v>0</v>
      </c>
      <c r="T799" s="162">
        <f>$S$799*$H$799</f>
        <v>0</v>
      </c>
      <c r="AR799" s="97" t="s">
        <v>270</v>
      </c>
      <c r="AT799" s="97" t="s">
        <v>380</v>
      </c>
      <c r="AU799" s="97" t="s">
        <v>139</v>
      </c>
      <c r="AY799" s="6" t="s">
        <v>264</v>
      </c>
      <c r="BE799" s="163">
        <f>IF($N$799="základní",$J$799,0)</f>
        <v>0</v>
      </c>
      <c r="BF799" s="163">
        <f>IF($N$799="snížená",$J$799,0)</f>
        <v>0</v>
      </c>
      <c r="BG799" s="163">
        <f>IF($N$799="zákl. přenesená",$J$799,0)</f>
        <v>0</v>
      </c>
      <c r="BH799" s="163">
        <f>IF($N$799="sníž. přenesená",$J$799,0)</f>
        <v>0</v>
      </c>
      <c r="BI799" s="163">
        <f>IF($N$799="nulová",$J$799,0)</f>
        <v>0</v>
      </c>
      <c r="BJ799" s="97" t="s">
        <v>139</v>
      </c>
      <c r="BK799" s="163">
        <f>ROUND($I$799*$H$799,2)</f>
        <v>0</v>
      </c>
      <c r="BL799" s="97" t="s">
        <v>270</v>
      </c>
      <c r="BM799" s="97" t="s">
        <v>1104</v>
      </c>
    </row>
    <row r="800" spans="2:47" s="6" customFormat="1" ht="16.5" customHeight="1">
      <c r="B800" s="23"/>
      <c r="C800" s="24"/>
      <c r="D800" s="164" t="s">
        <v>272</v>
      </c>
      <c r="E800" s="24"/>
      <c r="F800" s="165" t="s">
        <v>696</v>
      </c>
      <c r="G800" s="24"/>
      <c r="H800" s="24"/>
      <c r="J800" s="24"/>
      <c r="K800" s="24"/>
      <c r="L800" s="43"/>
      <c r="M800" s="56"/>
      <c r="N800" s="24"/>
      <c r="O800" s="24"/>
      <c r="P800" s="24"/>
      <c r="Q800" s="24"/>
      <c r="R800" s="24"/>
      <c r="S800" s="24"/>
      <c r="T800" s="57"/>
      <c r="AT800" s="6" t="s">
        <v>272</v>
      </c>
      <c r="AU800" s="6" t="s">
        <v>139</v>
      </c>
    </row>
    <row r="801" spans="2:63" s="140" customFormat="1" ht="37.5" customHeight="1">
      <c r="B801" s="141"/>
      <c r="C801" s="142"/>
      <c r="D801" s="142" t="s">
        <v>189</v>
      </c>
      <c r="E801" s="143" t="s">
        <v>1106</v>
      </c>
      <c r="F801" s="143" t="s">
        <v>1107</v>
      </c>
      <c r="G801" s="142"/>
      <c r="H801" s="142"/>
      <c r="J801" s="144">
        <f>$BK$801</f>
        <v>0</v>
      </c>
      <c r="K801" s="142"/>
      <c r="L801" s="145"/>
      <c r="M801" s="146"/>
      <c r="N801" s="142"/>
      <c r="O801" s="142"/>
      <c r="P801" s="147">
        <f>SUM($P$802:$P$835)</f>
        <v>0</v>
      </c>
      <c r="Q801" s="142"/>
      <c r="R801" s="147">
        <f>SUM($R$802:$R$835)</f>
        <v>0</v>
      </c>
      <c r="S801" s="142"/>
      <c r="T801" s="148">
        <f>SUM($T$802:$T$835)</f>
        <v>0</v>
      </c>
      <c r="AR801" s="149" t="s">
        <v>263</v>
      </c>
      <c r="AT801" s="149" t="s">
        <v>189</v>
      </c>
      <c r="AU801" s="149" t="s">
        <v>190</v>
      </c>
      <c r="AY801" s="149" t="s">
        <v>264</v>
      </c>
      <c r="BK801" s="150">
        <f>SUM($BK$802:$BK$835)</f>
        <v>0</v>
      </c>
    </row>
    <row r="802" spans="2:65" s="6" customFormat="1" ht="15.75" customHeight="1">
      <c r="B802" s="23"/>
      <c r="C802" s="151" t="s">
        <v>1108</v>
      </c>
      <c r="D802" s="151" t="s">
        <v>265</v>
      </c>
      <c r="E802" s="152" t="s">
        <v>757</v>
      </c>
      <c r="F802" s="153" t="s">
        <v>758</v>
      </c>
      <c r="G802" s="154" t="s">
        <v>268</v>
      </c>
      <c r="H802" s="155">
        <v>22</v>
      </c>
      <c r="I802" s="156"/>
      <c r="J802" s="157">
        <f>ROUND($I$802*$H$802,2)</f>
        <v>0</v>
      </c>
      <c r="K802" s="153"/>
      <c r="L802" s="158"/>
      <c r="M802" s="159"/>
      <c r="N802" s="160" t="s">
        <v>161</v>
      </c>
      <c r="O802" s="24"/>
      <c r="P802" s="24"/>
      <c r="Q802" s="161">
        <v>0</v>
      </c>
      <c r="R802" s="161">
        <f>$Q$802*$H$802</f>
        <v>0</v>
      </c>
      <c r="S802" s="161">
        <v>0</v>
      </c>
      <c r="T802" s="162">
        <f>$S$802*$H$802</f>
        <v>0</v>
      </c>
      <c r="AR802" s="97" t="s">
        <v>269</v>
      </c>
      <c r="AT802" s="97" t="s">
        <v>265</v>
      </c>
      <c r="AU802" s="97" t="s">
        <v>139</v>
      </c>
      <c r="AY802" s="6" t="s">
        <v>264</v>
      </c>
      <c r="BE802" s="163">
        <f>IF($N$802="základní",$J$802,0)</f>
        <v>0</v>
      </c>
      <c r="BF802" s="163">
        <f>IF($N$802="snížená",$J$802,0)</f>
        <v>0</v>
      </c>
      <c r="BG802" s="163">
        <f>IF($N$802="zákl. přenesená",$J$802,0)</f>
        <v>0</v>
      </c>
      <c r="BH802" s="163">
        <f>IF($N$802="sníž. přenesená",$J$802,0)</f>
        <v>0</v>
      </c>
      <c r="BI802" s="163">
        <f>IF($N$802="nulová",$J$802,0)</f>
        <v>0</v>
      </c>
      <c r="BJ802" s="97" t="s">
        <v>139</v>
      </c>
      <c r="BK802" s="163">
        <f>ROUND($I$802*$H$802,2)</f>
        <v>0</v>
      </c>
      <c r="BL802" s="97" t="s">
        <v>270</v>
      </c>
      <c r="BM802" s="97" t="s">
        <v>1109</v>
      </c>
    </row>
    <row r="803" spans="2:47" s="6" customFormat="1" ht="16.5" customHeight="1">
      <c r="B803" s="23"/>
      <c r="C803" s="24"/>
      <c r="D803" s="164" t="s">
        <v>272</v>
      </c>
      <c r="E803" s="24"/>
      <c r="F803" s="165" t="s">
        <v>758</v>
      </c>
      <c r="G803" s="24"/>
      <c r="H803" s="24"/>
      <c r="J803" s="24"/>
      <c r="K803" s="24"/>
      <c r="L803" s="43"/>
      <c r="M803" s="56"/>
      <c r="N803" s="24"/>
      <c r="O803" s="24"/>
      <c r="P803" s="24"/>
      <c r="Q803" s="24"/>
      <c r="R803" s="24"/>
      <c r="S803" s="24"/>
      <c r="T803" s="57"/>
      <c r="AT803" s="6" t="s">
        <v>272</v>
      </c>
      <c r="AU803" s="6" t="s">
        <v>139</v>
      </c>
    </row>
    <row r="804" spans="2:65" s="6" customFormat="1" ht="15.75" customHeight="1">
      <c r="B804" s="23"/>
      <c r="C804" s="151" t="s">
        <v>1110</v>
      </c>
      <c r="D804" s="151" t="s">
        <v>265</v>
      </c>
      <c r="E804" s="152" t="s">
        <v>761</v>
      </c>
      <c r="F804" s="153" t="s">
        <v>762</v>
      </c>
      <c r="G804" s="154" t="s">
        <v>268</v>
      </c>
      <c r="H804" s="155">
        <v>22</v>
      </c>
      <c r="I804" s="156"/>
      <c r="J804" s="157">
        <f>ROUND($I$804*$H$804,2)</f>
        <v>0</v>
      </c>
      <c r="K804" s="153"/>
      <c r="L804" s="158"/>
      <c r="M804" s="159"/>
      <c r="N804" s="160" t="s">
        <v>161</v>
      </c>
      <c r="O804" s="24"/>
      <c r="P804" s="24"/>
      <c r="Q804" s="161">
        <v>0</v>
      </c>
      <c r="R804" s="161">
        <f>$Q$804*$H$804</f>
        <v>0</v>
      </c>
      <c r="S804" s="161">
        <v>0</v>
      </c>
      <c r="T804" s="162">
        <f>$S$804*$H$804</f>
        <v>0</v>
      </c>
      <c r="AR804" s="97" t="s">
        <v>269</v>
      </c>
      <c r="AT804" s="97" t="s">
        <v>265</v>
      </c>
      <c r="AU804" s="97" t="s">
        <v>139</v>
      </c>
      <c r="AY804" s="6" t="s">
        <v>264</v>
      </c>
      <c r="BE804" s="163">
        <f>IF($N$804="základní",$J$804,0)</f>
        <v>0</v>
      </c>
      <c r="BF804" s="163">
        <f>IF($N$804="snížená",$J$804,0)</f>
        <v>0</v>
      </c>
      <c r="BG804" s="163">
        <f>IF($N$804="zákl. přenesená",$J$804,0)</f>
        <v>0</v>
      </c>
      <c r="BH804" s="163">
        <f>IF($N$804="sníž. přenesená",$J$804,0)</f>
        <v>0</v>
      </c>
      <c r="BI804" s="163">
        <f>IF($N$804="nulová",$J$804,0)</f>
        <v>0</v>
      </c>
      <c r="BJ804" s="97" t="s">
        <v>139</v>
      </c>
      <c r="BK804" s="163">
        <f>ROUND($I$804*$H$804,2)</f>
        <v>0</v>
      </c>
      <c r="BL804" s="97" t="s">
        <v>270</v>
      </c>
      <c r="BM804" s="97" t="s">
        <v>1111</v>
      </c>
    </row>
    <row r="805" spans="2:47" s="6" customFormat="1" ht="16.5" customHeight="1">
      <c r="B805" s="23"/>
      <c r="C805" s="24"/>
      <c r="D805" s="164" t="s">
        <v>272</v>
      </c>
      <c r="E805" s="24"/>
      <c r="F805" s="165" t="s">
        <v>762</v>
      </c>
      <c r="G805" s="24"/>
      <c r="H805" s="24"/>
      <c r="J805" s="24"/>
      <c r="K805" s="24"/>
      <c r="L805" s="43"/>
      <c r="M805" s="56"/>
      <c r="N805" s="24"/>
      <c r="O805" s="24"/>
      <c r="P805" s="24"/>
      <c r="Q805" s="24"/>
      <c r="R805" s="24"/>
      <c r="S805" s="24"/>
      <c r="T805" s="57"/>
      <c r="AT805" s="6" t="s">
        <v>272</v>
      </c>
      <c r="AU805" s="6" t="s">
        <v>139</v>
      </c>
    </row>
    <row r="806" spans="2:65" s="6" customFormat="1" ht="15.75" customHeight="1">
      <c r="B806" s="23"/>
      <c r="C806" s="151" t="s">
        <v>1112</v>
      </c>
      <c r="D806" s="151" t="s">
        <v>265</v>
      </c>
      <c r="E806" s="152" t="s">
        <v>765</v>
      </c>
      <c r="F806" s="153" t="s">
        <v>766</v>
      </c>
      <c r="G806" s="154" t="s">
        <v>373</v>
      </c>
      <c r="H806" s="155">
        <v>1760</v>
      </c>
      <c r="I806" s="156"/>
      <c r="J806" s="157">
        <f>ROUND($I$806*$H$806,2)</f>
        <v>0</v>
      </c>
      <c r="K806" s="153"/>
      <c r="L806" s="158"/>
      <c r="M806" s="159"/>
      <c r="N806" s="160" t="s">
        <v>161</v>
      </c>
      <c r="O806" s="24"/>
      <c r="P806" s="24"/>
      <c r="Q806" s="161">
        <v>0</v>
      </c>
      <c r="R806" s="161">
        <f>$Q$806*$H$806</f>
        <v>0</v>
      </c>
      <c r="S806" s="161">
        <v>0</v>
      </c>
      <c r="T806" s="162">
        <f>$S$806*$H$806</f>
        <v>0</v>
      </c>
      <c r="AR806" s="97" t="s">
        <v>269</v>
      </c>
      <c r="AT806" s="97" t="s">
        <v>265</v>
      </c>
      <c r="AU806" s="97" t="s">
        <v>139</v>
      </c>
      <c r="AY806" s="6" t="s">
        <v>264</v>
      </c>
      <c r="BE806" s="163">
        <f>IF($N$806="základní",$J$806,0)</f>
        <v>0</v>
      </c>
      <c r="BF806" s="163">
        <f>IF($N$806="snížená",$J$806,0)</f>
        <v>0</v>
      </c>
      <c r="BG806" s="163">
        <f>IF($N$806="zákl. přenesená",$J$806,0)</f>
        <v>0</v>
      </c>
      <c r="BH806" s="163">
        <f>IF($N$806="sníž. přenesená",$J$806,0)</f>
        <v>0</v>
      </c>
      <c r="BI806" s="163">
        <f>IF($N$806="nulová",$J$806,0)</f>
        <v>0</v>
      </c>
      <c r="BJ806" s="97" t="s">
        <v>139</v>
      </c>
      <c r="BK806" s="163">
        <f>ROUND($I$806*$H$806,2)</f>
        <v>0</v>
      </c>
      <c r="BL806" s="97" t="s">
        <v>270</v>
      </c>
      <c r="BM806" s="97" t="s">
        <v>1113</v>
      </c>
    </row>
    <row r="807" spans="2:47" s="6" customFormat="1" ht="16.5" customHeight="1">
      <c r="B807" s="23"/>
      <c r="C807" s="24"/>
      <c r="D807" s="164" t="s">
        <v>272</v>
      </c>
      <c r="E807" s="24"/>
      <c r="F807" s="165" t="s">
        <v>766</v>
      </c>
      <c r="G807" s="24"/>
      <c r="H807" s="24"/>
      <c r="J807" s="24"/>
      <c r="K807" s="24"/>
      <c r="L807" s="43"/>
      <c r="M807" s="56"/>
      <c r="N807" s="24"/>
      <c r="O807" s="24"/>
      <c r="P807" s="24"/>
      <c r="Q807" s="24"/>
      <c r="R807" s="24"/>
      <c r="S807" s="24"/>
      <c r="T807" s="57"/>
      <c r="AT807" s="6" t="s">
        <v>272</v>
      </c>
      <c r="AU807" s="6" t="s">
        <v>139</v>
      </c>
    </row>
    <row r="808" spans="2:65" s="6" customFormat="1" ht="15.75" customHeight="1">
      <c r="B808" s="23"/>
      <c r="C808" s="151" t="s">
        <v>1114</v>
      </c>
      <c r="D808" s="151" t="s">
        <v>265</v>
      </c>
      <c r="E808" s="152" t="s">
        <v>769</v>
      </c>
      <c r="F808" s="153" t="s">
        <v>770</v>
      </c>
      <c r="G808" s="154" t="s">
        <v>373</v>
      </c>
      <c r="H808" s="155">
        <v>40</v>
      </c>
      <c r="I808" s="156"/>
      <c r="J808" s="157">
        <f>ROUND($I$808*$H$808,2)</f>
        <v>0</v>
      </c>
      <c r="K808" s="153"/>
      <c r="L808" s="158"/>
      <c r="M808" s="159"/>
      <c r="N808" s="160" t="s">
        <v>161</v>
      </c>
      <c r="O808" s="24"/>
      <c r="P808" s="24"/>
      <c r="Q808" s="161">
        <v>0</v>
      </c>
      <c r="R808" s="161">
        <f>$Q$808*$H$808</f>
        <v>0</v>
      </c>
      <c r="S808" s="161">
        <v>0</v>
      </c>
      <c r="T808" s="162">
        <f>$S$808*$H$808</f>
        <v>0</v>
      </c>
      <c r="AR808" s="97" t="s">
        <v>269</v>
      </c>
      <c r="AT808" s="97" t="s">
        <v>265</v>
      </c>
      <c r="AU808" s="97" t="s">
        <v>139</v>
      </c>
      <c r="AY808" s="6" t="s">
        <v>264</v>
      </c>
      <c r="BE808" s="163">
        <f>IF($N$808="základní",$J$808,0)</f>
        <v>0</v>
      </c>
      <c r="BF808" s="163">
        <f>IF($N$808="snížená",$J$808,0)</f>
        <v>0</v>
      </c>
      <c r="BG808" s="163">
        <f>IF($N$808="zákl. přenesená",$J$808,0)</f>
        <v>0</v>
      </c>
      <c r="BH808" s="163">
        <f>IF($N$808="sníž. přenesená",$J$808,0)</f>
        <v>0</v>
      </c>
      <c r="BI808" s="163">
        <f>IF($N$808="nulová",$J$808,0)</f>
        <v>0</v>
      </c>
      <c r="BJ808" s="97" t="s">
        <v>139</v>
      </c>
      <c r="BK808" s="163">
        <f>ROUND($I$808*$H$808,2)</f>
        <v>0</v>
      </c>
      <c r="BL808" s="97" t="s">
        <v>270</v>
      </c>
      <c r="BM808" s="97" t="s">
        <v>1115</v>
      </c>
    </row>
    <row r="809" spans="2:47" s="6" customFormat="1" ht="16.5" customHeight="1">
      <c r="B809" s="23"/>
      <c r="C809" s="24"/>
      <c r="D809" s="164" t="s">
        <v>272</v>
      </c>
      <c r="E809" s="24"/>
      <c r="F809" s="165" t="s">
        <v>770</v>
      </c>
      <c r="G809" s="24"/>
      <c r="H809" s="24"/>
      <c r="J809" s="24"/>
      <c r="K809" s="24"/>
      <c r="L809" s="43"/>
      <c r="M809" s="56"/>
      <c r="N809" s="24"/>
      <c r="O809" s="24"/>
      <c r="P809" s="24"/>
      <c r="Q809" s="24"/>
      <c r="R809" s="24"/>
      <c r="S809" s="24"/>
      <c r="T809" s="57"/>
      <c r="AT809" s="6" t="s">
        <v>272</v>
      </c>
      <c r="AU809" s="6" t="s">
        <v>139</v>
      </c>
    </row>
    <row r="810" spans="2:65" s="6" customFormat="1" ht="15.75" customHeight="1">
      <c r="B810" s="23"/>
      <c r="C810" s="151" t="s">
        <v>1116</v>
      </c>
      <c r="D810" s="151" t="s">
        <v>265</v>
      </c>
      <c r="E810" s="152" t="s">
        <v>773</v>
      </c>
      <c r="F810" s="153" t="s">
        <v>774</v>
      </c>
      <c r="G810" s="154" t="s">
        <v>373</v>
      </c>
      <c r="H810" s="155">
        <v>40</v>
      </c>
      <c r="I810" s="156"/>
      <c r="J810" s="157">
        <f>ROUND($I$810*$H$810,2)</f>
        <v>0</v>
      </c>
      <c r="K810" s="153"/>
      <c r="L810" s="158"/>
      <c r="M810" s="159"/>
      <c r="N810" s="160" t="s">
        <v>161</v>
      </c>
      <c r="O810" s="24"/>
      <c r="P810" s="24"/>
      <c r="Q810" s="161">
        <v>0</v>
      </c>
      <c r="R810" s="161">
        <f>$Q$810*$H$810</f>
        <v>0</v>
      </c>
      <c r="S810" s="161">
        <v>0</v>
      </c>
      <c r="T810" s="162">
        <f>$S$810*$H$810</f>
        <v>0</v>
      </c>
      <c r="AR810" s="97" t="s">
        <v>269</v>
      </c>
      <c r="AT810" s="97" t="s">
        <v>265</v>
      </c>
      <c r="AU810" s="97" t="s">
        <v>139</v>
      </c>
      <c r="AY810" s="6" t="s">
        <v>264</v>
      </c>
      <c r="BE810" s="163">
        <f>IF($N$810="základní",$J$810,0)</f>
        <v>0</v>
      </c>
      <c r="BF810" s="163">
        <f>IF($N$810="snížená",$J$810,0)</f>
        <v>0</v>
      </c>
      <c r="BG810" s="163">
        <f>IF($N$810="zákl. přenesená",$J$810,0)</f>
        <v>0</v>
      </c>
      <c r="BH810" s="163">
        <f>IF($N$810="sníž. přenesená",$J$810,0)</f>
        <v>0</v>
      </c>
      <c r="BI810" s="163">
        <f>IF($N$810="nulová",$J$810,0)</f>
        <v>0</v>
      </c>
      <c r="BJ810" s="97" t="s">
        <v>139</v>
      </c>
      <c r="BK810" s="163">
        <f>ROUND($I$810*$H$810,2)</f>
        <v>0</v>
      </c>
      <c r="BL810" s="97" t="s">
        <v>270</v>
      </c>
      <c r="BM810" s="97" t="s">
        <v>1117</v>
      </c>
    </row>
    <row r="811" spans="2:47" s="6" customFormat="1" ht="16.5" customHeight="1">
      <c r="B811" s="23"/>
      <c r="C811" s="24"/>
      <c r="D811" s="164" t="s">
        <v>272</v>
      </c>
      <c r="E811" s="24"/>
      <c r="F811" s="165" t="s">
        <v>774</v>
      </c>
      <c r="G811" s="24"/>
      <c r="H811" s="24"/>
      <c r="J811" s="24"/>
      <c r="K811" s="24"/>
      <c r="L811" s="43"/>
      <c r="M811" s="56"/>
      <c r="N811" s="24"/>
      <c r="O811" s="24"/>
      <c r="P811" s="24"/>
      <c r="Q811" s="24"/>
      <c r="R811" s="24"/>
      <c r="S811" s="24"/>
      <c r="T811" s="57"/>
      <c r="AT811" s="6" t="s">
        <v>272</v>
      </c>
      <c r="AU811" s="6" t="s">
        <v>139</v>
      </c>
    </row>
    <row r="812" spans="2:65" s="6" customFormat="1" ht="15.75" customHeight="1">
      <c r="B812" s="23"/>
      <c r="C812" s="151" t="s">
        <v>1118</v>
      </c>
      <c r="D812" s="151" t="s">
        <v>265</v>
      </c>
      <c r="E812" s="152" t="s">
        <v>777</v>
      </c>
      <c r="F812" s="153" t="s">
        <v>778</v>
      </c>
      <c r="G812" s="154" t="s">
        <v>373</v>
      </c>
      <c r="H812" s="155">
        <v>45</v>
      </c>
      <c r="I812" s="156"/>
      <c r="J812" s="157">
        <f>ROUND($I$812*$H$812,2)</f>
        <v>0</v>
      </c>
      <c r="K812" s="153"/>
      <c r="L812" s="158"/>
      <c r="M812" s="159"/>
      <c r="N812" s="160" t="s">
        <v>161</v>
      </c>
      <c r="O812" s="24"/>
      <c r="P812" s="24"/>
      <c r="Q812" s="161">
        <v>0</v>
      </c>
      <c r="R812" s="161">
        <f>$Q$812*$H$812</f>
        <v>0</v>
      </c>
      <c r="S812" s="161">
        <v>0</v>
      </c>
      <c r="T812" s="162">
        <f>$S$812*$H$812</f>
        <v>0</v>
      </c>
      <c r="AR812" s="97" t="s">
        <v>269</v>
      </c>
      <c r="AT812" s="97" t="s">
        <v>265</v>
      </c>
      <c r="AU812" s="97" t="s">
        <v>139</v>
      </c>
      <c r="AY812" s="6" t="s">
        <v>264</v>
      </c>
      <c r="BE812" s="163">
        <f>IF($N$812="základní",$J$812,0)</f>
        <v>0</v>
      </c>
      <c r="BF812" s="163">
        <f>IF($N$812="snížená",$J$812,0)</f>
        <v>0</v>
      </c>
      <c r="BG812" s="163">
        <f>IF($N$812="zákl. přenesená",$J$812,0)</f>
        <v>0</v>
      </c>
      <c r="BH812" s="163">
        <f>IF($N$812="sníž. přenesená",$J$812,0)</f>
        <v>0</v>
      </c>
      <c r="BI812" s="163">
        <f>IF($N$812="nulová",$J$812,0)</f>
        <v>0</v>
      </c>
      <c r="BJ812" s="97" t="s">
        <v>139</v>
      </c>
      <c r="BK812" s="163">
        <f>ROUND($I$812*$H$812,2)</f>
        <v>0</v>
      </c>
      <c r="BL812" s="97" t="s">
        <v>270</v>
      </c>
      <c r="BM812" s="97" t="s">
        <v>1119</v>
      </c>
    </row>
    <row r="813" spans="2:47" s="6" customFormat="1" ht="16.5" customHeight="1">
      <c r="B813" s="23"/>
      <c r="C813" s="24"/>
      <c r="D813" s="164" t="s">
        <v>272</v>
      </c>
      <c r="E813" s="24"/>
      <c r="F813" s="165" t="s">
        <v>778</v>
      </c>
      <c r="G813" s="24"/>
      <c r="H813" s="24"/>
      <c r="J813" s="24"/>
      <c r="K813" s="24"/>
      <c r="L813" s="43"/>
      <c r="M813" s="56"/>
      <c r="N813" s="24"/>
      <c r="O813" s="24"/>
      <c r="P813" s="24"/>
      <c r="Q813" s="24"/>
      <c r="R813" s="24"/>
      <c r="S813" s="24"/>
      <c r="T813" s="57"/>
      <c r="AT813" s="6" t="s">
        <v>272</v>
      </c>
      <c r="AU813" s="6" t="s">
        <v>139</v>
      </c>
    </row>
    <row r="814" spans="2:65" s="6" customFormat="1" ht="15.75" customHeight="1">
      <c r="B814" s="23"/>
      <c r="C814" s="151" t="s">
        <v>1120</v>
      </c>
      <c r="D814" s="151" t="s">
        <v>265</v>
      </c>
      <c r="E814" s="152" t="s">
        <v>676</v>
      </c>
      <c r="F814" s="153" t="s">
        <v>677</v>
      </c>
      <c r="G814" s="154" t="s">
        <v>373</v>
      </c>
      <c r="H814" s="155">
        <v>160</v>
      </c>
      <c r="I814" s="156"/>
      <c r="J814" s="157">
        <f>ROUND($I$814*$H$814,2)</f>
        <v>0</v>
      </c>
      <c r="K814" s="153"/>
      <c r="L814" s="158"/>
      <c r="M814" s="159"/>
      <c r="N814" s="160" t="s">
        <v>161</v>
      </c>
      <c r="O814" s="24"/>
      <c r="P814" s="24"/>
      <c r="Q814" s="161">
        <v>0</v>
      </c>
      <c r="R814" s="161">
        <f>$Q$814*$H$814</f>
        <v>0</v>
      </c>
      <c r="S814" s="161">
        <v>0</v>
      </c>
      <c r="T814" s="162">
        <f>$S$814*$H$814</f>
        <v>0</v>
      </c>
      <c r="AR814" s="97" t="s">
        <v>269</v>
      </c>
      <c r="AT814" s="97" t="s">
        <v>265</v>
      </c>
      <c r="AU814" s="97" t="s">
        <v>139</v>
      </c>
      <c r="AY814" s="6" t="s">
        <v>264</v>
      </c>
      <c r="BE814" s="163">
        <f>IF($N$814="základní",$J$814,0)</f>
        <v>0</v>
      </c>
      <c r="BF814" s="163">
        <f>IF($N$814="snížená",$J$814,0)</f>
        <v>0</v>
      </c>
      <c r="BG814" s="163">
        <f>IF($N$814="zákl. přenesená",$J$814,0)</f>
        <v>0</v>
      </c>
      <c r="BH814" s="163">
        <f>IF($N$814="sníž. přenesená",$J$814,0)</f>
        <v>0</v>
      </c>
      <c r="BI814" s="163">
        <f>IF($N$814="nulová",$J$814,0)</f>
        <v>0</v>
      </c>
      <c r="BJ814" s="97" t="s">
        <v>139</v>
      </c>
      <c r="BK814" s="163">
        <f>ROUND($I$814*$H$814,2)</f>
        <v>0</v>
      </c>
      <c r="BL814" s="97" t="s">
        <v>270</v>
      </c>
      <c r="BM814" s="97" t="s">
        <v>1121</v>
      </c>
    </row>
    <row r="815" spans="2:47" s="6" customFormat="1" ht="16.5" customHeight="1">
      <c r="B815" s="23"/>
      <c r="C815" s="24"/>
      <c r="D815" s="164" t="s">
        <v>272</v>
      </c>
      <c r="E815" s="24"/>
      <c r="F815" s="165" t="s">
        <v>677</v>
      </c>
      <c r="G815" s="24"/>
      <c r="H815" s="24"/>
      <c r="J815" s="24"/>
      <c r="K815" s="24"/>
      <c r="L815" s="43"/>
      <c r="M815" s="56"/>
      <c r="N815" s="24"/>
      <c r="O815" s="24"/>
      <c r="P815" s="24"/>
      <c r="Q815" s="24"/>
      <c r="R815" s="24"/>
      <c r="S815" s="24"/>
      <c r="T815" s="57"/>
      <c r="AT815" s="6" t="s">
        <v>272</v>
      </c>
      <c r="AU815" s="6" t="s">
        <v>139</v>
      </c>
    </row>
    <row r="816" spans="2:65" s="6" customFormat="1" ht="15.75" customHeight="1">
      <c r="B816" s="23"/>
      <c r="C816" s="151" t="s">
        <v>1122</v>
      </c>
      <c r="D816" s="151" t="s">
        <v>265</v>
      </c>
      <c r="E816" s="152" t="s">
        <v>783</v>
      </c>
      <c r="F816" s="153" t="s">
        <v>784</v>
      </c>
      <c r="G816" s="154" t="s">
        <v>373</v>
      </c>
      <c r="H816" s="155">
        <v>300</v>
      </c>
      <c r="I816" s="156"/>
      <c r="J816" s="157">
        <f>ROUND($I$816*$H$816,2)</f>
        <v>0</v>
      </c>
      <c r="K816" s="153"/>
      <c r="L816" s="158"/>
      <c r="M816" s="159"/>
      <c r="N816" s="160" t="s">
        <v>161</v>
      </c>
      <c r="O816" s="24"/>
      <c r="P816" s="24"/>
      <c r="Q816" s="161">
        <v>0</v>
      </c>
      <c r="R816" s="161">
        <f>$Q$816*$H$816</f>
        <v>0</v>
      </c>
      <c r="S816" s="161">
        <v>0</v>
      </c>
      <c r="T816" s="162">
        <f>$S$816*$H$816</f>
        <v>0</v>
      </c>
      <c r="AR816" s="97" t="s">
        <v>269</v>
      </c>
      <c r="AT816" s="97" t="s">
        <v>265</v>
      </c>
      <c r="AU816" s="97" t="s">
        <v>139</v>
      </c>
      <c r="AY816" s="6" t="s">
        <v>264</v>
      </c>
      <c r="BE816" s="163">
        <f>IF($N$816="základní",$J$816,0)</f>
        <v>0</v>
      </c>
      <c r="BF816" s="163">
        <f>IF($N$816="snížená",$J$816,0)</f>
        <v>0</v>
      </c>
      <c r="BG816" s="163">
        <f>IF($N$816="zákl. přenesená",$J$816,0)</f>
        <v>0</v>
      </c>
      <c r="BH816" s="163">
        <f>IF($N$816="sníž. přenesená",$J$816,0)</f>
        <v>0</v>
      </c>
      <c r="BI816" s="163">
        <f>IF($N$816="nulová",$J$816,0)</f>
        <v>0</v>
      </c>
      <c r="BJ816" s="97" t="s">
        <v>139</v>
      </c>
      <c r="BK816" s="163">
        <f>ROUND($I$816*$H$816,2)</f>
        <v>0</v>
      </c>
      <c r="BL816" s="97" t="s">
        <v>270</v>
      </c>
      <c r="BM816" s="97" t="s">
        <v>1123</v>
      </c>
    </row>
    <row r="817" spans="2:47" s="6" customFormat="1" ht="16.5" customHeight="1">
      <c r="B817" s="23"/>
      <c r="C817" s="24"/>
      <c r="D817" s="164" t="s">
        <v>272</v>
      </c>
      <c r="E817" s="24"/>
      <c r="F817" s="165" t="s">
        <v>784</v>
      </c>
      <c r="G817" s="24"/>
      <c r="H817" s="24"/>
      <c r="J817" s="24"/>
      <c r="K817" s="24"/>
      <c r="L817" s="43"/>
      <c r="M817" s="56"/>
      <c r="N817" s="24"/>
      <c r="O817" s="24"/>
      <c r="P817" s="24"/>
      <c r="Q817" s="24"/>
      <c r="R817" s="24"/>
      <c r="S817" s="24"/>
      <c r="T817" s="57"/>
      <c r="AT817" s="6" t="s">
        <v>272</v>
      </c>
      <c r="AU817" s="6" t="s">
        <v>139</v>
      </c>
    </row>
    <row r="818" spans="2:65" s="6" customFormat="1" ht="15.75" customHeight="1">
      <c r="B818" s="23"/>
      <c r="C818" s="151" t="s">
        <v>1124</v>
      </c>
      <c r="D818" s="151" t="s">
        <v>265</v>
      </c>
      <c r="E818" s="152" t="s">
        <v>684</v>
      </c>
      <c r="F818" s="153" t="s">
        <v>685</v>
      </c>
      <c r="G818" s="154" t="s">
        <v>268</v>
      </c>
      <c r="H818" s="155">
        <v>10</v>
      </c>
      <c r="I818" s="156"/>
      <c r="J818" s="157">
        <f>ROUND($I$818*$H$818,2)</f>
        <v>0</v>
      </c>
      <c r="K818" s="153"/>
      <c r="L818" s="158"/>
      <c r="M818" s="159"/>
      <c r="N818" s="160" t="s">
        <v>161</v>
      </c>
      <c r="O818" s="24"/>
      <c r="P818" s="24"/>
      <c r="Q818" s="161">
        <v>0</v>
      </c>
      <c r="R818" s="161">
        <f>$Q$818*$H$818</f>
        <v>0</v>
      </c>
      <c r="S818" s="161">
        <v>0</v>
      </c>
      <c r="T818" s="162">
        <f>$S$818*$H$818</f>
        <v>0</v>
      </c>
      <c r="AR818" s="97" t="s">
        <v>269</v>
      </c>
      <c r="AT818" s="97" t="s">
        <v>265</v>
      </c>
      <c r="AU818" s="97" t="s">
        <v>139</v>
      </c>
      <c r="AY818" s="6" t="s">
        <v>264</v>
      </c>
      <c r="BE818" s="163">
        <f>IF($N$818="základní",$J$818,0)</f>
        <v>0</v>
      </c>
      <c r="BF818" s="163">
        <f>IF($N$818="snížená",$J$818,0)</f>
        <v>0</v>
      </c>
      <c r="BG818" s="163">
        <f>IF($N$818="zákl. přenesená",$J$818,0)</f>
        <v>0</v>
      </c>
      <c r="BH818" s="163">
        <f>IF($N$818="sníž. přenesená",$J$818,0)</f>
        <v>0</v>
      </c>
      <c r="BI818" s="163">
        <f>IF($N$818="nulová",$J$818,0)</f>
        <v>0</v>
      </c>
      <c r="BJ818" s="97" t="s">
        <v>139</v>
      </c>
      <c r="BK818" s="163">
        <f>ROUND($I$818*$H$818,2)</f>
        <v>0</v>
      </c>
      <c r="BL818" s="97" t="s">
        <v>270</v>
      </c>
      <c r="BM818" s="97" t="s">
        <v>1125</v>
      </c>
    </row>
    <row r="819" spans="2:47" s="6" customFormat="1" ht="16.5" customHeight="1">
      <c r="B819" s="23"/>
      <c r="C819" s="24"/>
      <c r="D819" s="164" t="s">
        <v>272</v>
      </c>
      <c r="E819" s="24"/>
      <c r="F819" s="165" t="s">
        <v>685</v>
      </c>
      <c r="G819" s="24"/>
      <c r="H819" s="24"/>
      <c r="J819" s="24"/>
      <c r="K819" s="24"/>
      <c r="L819" s="43"/>
      <c r="M819" s="56"/>
      <c r="N819" s="24"/>
      <c r="O819" s="24"/>
      <c r="P819" s="24"/>
      <c r="Q819" s="24"/>
      <c r="R819" s="24"/>
      <c r="S819" s="24"/>
      <c r="T819" s="57"/>
      <c r="AT819" s="6" t="s">
        <v>272</v>
      </c>
      <c r="AU819" s="6" t="s">
        <v>139</v>
      </c>
    </row>
    <row r="820" spans="2:65" s="6" customFormat="1" ht="15.75" customHeight="1">
      <c r="B820" s="23"/>
      <c r="C820" s="151" t="s">
        <v>1126</v>
      </c>
      <c r="D820" s="151" t="s">
        <v>265</v>
      </c>
      <c r="E820" s="152" t="s">
        <v>789</v>
      </c>
      <c r="F820" s="153" t="s">
        <v>790</v>
      </c>
      <c r="G820" s="154" t="s">
        <v>268</v>
      </c>
      <c r="H820" s="155">
        <v>4</v>
      </c>
      <c r="I820" s="156"/>
      <c r="J820" s="157">
        <f>ROUND($I$820*$H$820,2)</f>
        <v>0</v>
      </c>
      <c r="K820" s="153"/>
      <c r="L820" s="158"/>
      <c r="M820" s="159"/>
      <c r="N820" s="160" t="s">
        <v>161</v>
      </c>
      <c r="O820" s="24"/>
      <c r="P820" s="24"/>
      <c r="Q820" s="161">
        <v>0</v>
      </c>
      <c r="R820" s="161">
        <f>$Q$820*$H$820</f>
        <v>0</v>
      </c>
      <c r="S820" s="161">
        <v>0</v>
      </c>
      <c r="T820" s="162">
        <f>$S$820*$H$820</f>
        <v>0</v>
      </c>
      <c r="AR820" s="97" t="s">
        <v>269</v>
      </c>
      <c r="AT820" s="97" t="s">
        <v>265</v>
      </c>
      <c r="AU820" s="97" t="s">
        <v>139</v>
      </c>
      <c r="AY820" s="6" t="s">
        <v>264</v>
      </c>
      <c r="BE820" s="163">
        <f>IF($N$820="základní",$J$820,0)</f>
        <v>0</v>
      </c>
      <c r="BF820" s="163">
        <f>IF($N$820="snížená",$J$820,0)</f>
        <v>0</v>
      </c>
      <c r="BG820" s="163">
        <f>IF($N$820="zákl. přenesená",$J$820,0)</f>
        <v>0</v>
      </c>
      <c r="BH820" s="163">
        <f>IF($N$820="sníž. přenesená",$J$820,0)</f>
        <v>0</v>
      </c>
      <c r="BI820" s="163">
        <f>IF($N$820="nulová",$J$820,0)</f>
        <v>0</v>
      </c>
      <c r="BJ820" s="97" t="s">
        <v>139</v>
      </c>
      <c r="BK820" s="163">
        <f>ROUND($I$820*$H$820,2)</f>
        <v>0</v>
      </c>
      <c r="BL820" s="97" t="s">
        <v>270</v>
      </c>
      <c r="BM820" s="97" t="s">
        <v>1127</v>
      </c>
    </row>
    <row r="821" spans="2:47" s="6" customFormat="1" ht="16.5" customHeight="1">
      <c r="B821" s="23"/>
      <c r="C821" s="24"/>
      <c r="D821" s="164" t="s">
        <v>272</v>
      </c>
      <c r="E821" s="24"/>
      <c r="F821" s="165" t="s">
        <v>790</v>
      </c>
      <c r="G821" s="24"/>
      <c r="H821" s="24"/>
      <c r="J821" s="24"/>
      <c r="K821" s="24"/>
      <c r="L821" s="43"/>
      <c r="M821" s="56"/>
      <c r="N821" s="24"/>
      <c r="O821" s="24"/>
      <c r="P821" s="24"/>
      <c r="Q821" s="24"/>
      <c r="R821" s="24"/>
      <c r="S821" s="24"/>
      <c r="T821" s="57"/>
      <c r="AT821" s="6" t="s">
        <v>272</v>
      </c>
      <c r="AU821" s="6" t="s">
        <v>139</v>
      </c>
    </row>
    <row r="822" spans="2:65" s="6" customFormat="1" ht="15.75" customHeight="1">
      <c r="B822" s="23"/>
      <c r="C822" s="151" t="s">
        <v>1128</v>
      </c>
      <c r="D822" s="151" t="s">
        <v>265</v>
      </c>
      <c r="E822" s="152" t="s">
        <v>793</v>
      </c>
      <c r="F822" s="153" t="s">
        <v>794</v>
      </c>
      <c r="G822" s="154" t="s">
        <v>268</v>
      </c>
      <c r="H822" s="155">
        <v>10</v>
      </c>
      <c r="I822" s="156"/>
      <c r="J822" s="157">
        <f>ROUND($I$822*$H$822,2)</f>
        <v>0</v>
      </c>
      <c r="K822" s="153"/>
      <c r="L822" s="158"/>
      <c r="M822" s="159"/>
      <c r="N822" s="160" t="s">
        <v>161</v>
      </c>
      <c r="O822" s="24"/>
      <c r="P822" s="24"/>
      <c r="Q822" s="161">
        <v>0</v>
      </c>
      <c r="R822" s="161">
        <f>$Q$822*$H$822</f>
        <v>0</v>
      </c>
      <c r="S822" s="161">
        <v>0</v>
      </c>
      <c r="T822" s="162">
        <f>$S$822*$H$822</f>
        <v>0</v>
      </c>
      <c r="AR822" s="97" t="s">
        <v>269</v>
      </c>
      <c r="AT822" s="97" t="s">
        <v>265</v>
      </c>
      <c r="AU822" s="97" t="s">
        <v>139</v>
      </c>
      <c r="AY822" s="6" t="s">
        <v>264</v>
      </c>
      <c r="BE822" s="163">
        <f>IF($N$822="základní",$J$822,0)</f>
        <v>0</v>
      </c>
      <c r="BF822" s="163">
        <f>IF($N$822="snížená",$J$822,0)</f>
        <v>0</v>
      </c>
      <c r="BG822" s="163">
        <f>IF($N$822="zákl. přenesená",$J$822,0)</f>
        <v>0</v>
      </c>
      <c r="BH822" s="163">
        <f>IF($N$822="sníž. přenesená",$J$822,0)</f>
        <v>0</v>
      </c>
      <c r="BI822" s="163">
        <f>IF($N$822="nulová",$J$822,0)</f>
        <v>0</v>
      </c>
      <c r="BJ822" s="97" t="s">
        <v>139</v>
      </c>
      <c r="BK822" s="163">
        <f>ROUND($I$822*$H$822,2)</f>
        <v>0</v>
      </c>
      <c r="BL822" s="97" t="s">
        <v>270</v>
      </c>
      <c r="BM822" s="97" t="s">
        <v>1129</v>
      </c>
    </row>
    <row r="823" spans="2:47" s="6" customFormat="1" ht="16.5" customHeight="1">
      <c r="B823" s="23"/>
      <c r="C823" s="24"/>
      <c r="D823" s="164" t="s">
        <v>272</v>
      </c>
      <c r="E823" s="24"/>
      <c r="F823" s="165" t="s">
        <v>794</v>
      </c>
      <c r="G823" s="24"/>
      <c r="H823" s="24"/>
      <c r="J823" s="24"/>
      <c r="K823" s="24"/>
      <c r="L823" s="43"/>
      <c r="M823" s="56"/>
      <c r="N823" s="24"/>
      <c r="O823" s="24"/>
      <c r="P823" s="24"/>
      <c r="Q823" s="24"/>
      <c r="R823" s="24"/>
      <c r="S823" s="24"/>
      <c r="T823" s="57"/>
      <c r="AT823" s="6" t="s">
        <v>272</v>
      </c>
      <c r="AU823" s="6" t="s">
        <v>139</v>
      </c>
    </row>
    <row r="824" spans="2:65" s="6" customFormat="1" ht="27" customHeight="1">
      <c r="B824" s="23"/>
      <c r="C824" s="166" t="s">
        <v>1130</v>
      </c>
      <c r="D824" s="166" t="s">
        <v>380</v>
      </c>
      <c r="E824" s="167" t="s">
        <v>797</v>
      </c>
      <c r="F824" s="168" t="s">
        <v>798</v>
      </c>
      <c r="G824" s="169" t="s">
        <v>373</v>
      </c>
      <c r="H824" s="170">
        <v>5</v>
      </c>
      <c r="I824" s="171"/>
      <c r="J824" s="172">
        <f>ROUND($I$824*$H$824,2)</f>
        <v>0</v>
      </c>
      <c r="K824" s="168"/>
      <c r="L824" s="43"/>
      <c r="M824" s="173"/>
      <c r="N824" s="174" t="s">
        <v>161</v>
      </c>
      <c r="O824" s="24"/>
      <c r="P824" s="24"/>
      <c r="Q824" s="161">
        <v>0</v>
      </c>
      <c r="R824" s="161">
        <f>$Q$824*$H$824</f>
        <v>0</v>
      </c>
      <c r="S824" s="161">
        <v>0</v>
      </c>
      <c r="T824" s="162">
        <f>$S$824*$H$824</f>
        <v>0</v>
      </c>
      <c r="AR824" s="97" t="s">
        <v>270</v>
      </c>
      <c r="AT824" s="97" t="s">
        <v>380</v>
      </c>
      <c r="AU824" s="97" t="s">
        <v>139</v>
      </c>
      <c r="AY824" s="6" t="s">
        <v>264</v>
      </c>
      <c r="BE824" s="163">
        <f>IF($N$824="základní",$J$824,0)</f>
        <v>0</v>
      </c>
      <c r="BF824" s="163">
        <f>IF($N$824="snížená",$J$824,0)</f>
        <v>0</v>
      </c>
      <c r="BG824" s="163">
        <f>IF($N$824="zákl. přenesená",$J$824,0)</f>
        <v>0</v>
      </c>
      <c r="BH824" s="163">
        <f>IF($N$824="sníž. přenesená",$J$824,0)</f>
        <v>0</v>
      </c>
      <c r="BI824" s="163">
        <f>IF($N$824="nulová",$J$824,0)</f>
        <v>0</v>
      </c>
      <c r="BJ824" s="97" t="s">
        <v>139</v>
      </c>
      <c r="BK824" s="163">
        <f>ROUND($I$824*$H$824,2)</f>
        <v>0</v>
      </c>
      <c r="BL824" s="97" t="s">
        <v>270</v>
      </c>
      <c r="BM824" s="97" t="s">
        <v>1130</v>
      </c>
    </row>
    <row r="825" spans="2:47" s="6" customFormat="1" ht="27" customHeight="1">
      <c r="B825" s="23"/>
      <c r="C825" s="24"/>
      <c r="D825" s="164" t="s">
        <v>272</v>
      </c>
      <c r="E825" s="24"/>
      <c r="F825" s="165" t="s">
        <v>798</v>
      </c>
      <c r="G825" s="24"/>
      <c r="H825" s="24"/>
      <c r="J825" s="24"/>
      <c r="K825" s="24"/>
      <c r="L825" s="43"/>
      <c r="M825" s="56"/>
      <c r="N825" s="24"/>
      <c r="O825" s="24"/>
      <c r="P825" s="24"/>
      <c r="Q825" s="24"/>
      <c r="R825" s="24"/>
      <c r="S825" s="24"/>
      <c r="T825" s="57"/>
      <c r="AT825" s="6" t="s">
        <v>272</v>
      </c>
      <c r="AU825" s="6" t="s">
        <v>139</v>
      </c>
    </row>
    <row r="826" spans="2:65" s="6" customFormat="1" ht="27" customHeight="1">
      <c r="B826" s="23"/>
      <c r="C826" s="166" t="s">
        <v>1131</v>
      </c>
      <c r="D826" s="166" t="s">
        <v>380</v>
      </c>
      <c r="E826" s="167" t="s">
        <v>800</v>
      </c>
      <c r="F826" s="168" t="s">
        <v>801</v>
      </c>
      <c r="G826" s="169" t="s">
        <v>373</v>
      </c>
      <c r="H826" s="170">
        <v>75</v>
      </c>
      <c r="I826" s="171"/>
      <c r="J826" s="172">
        <f>ROUND($I$826*$H$826,2)</f>
        <v>0</v>
      </c>
      <c r="K826" s="168"/>
      <c r="L826" s="43"/>
      <c r="M826" s="173"/>
      <c r="N826" s="174" t="s">
        <v>161</v>
      </c>
      <c r="O826" s="24"/>
      <c r="P826" s="24"/>
      <c r="Q826" s="161">
        <v>0</v>
      </c>
      <c r="R826" s="161">
        <f>$Q$826*$H$826</f>
        <v>0</v>
      </c>
      <c r="S826" s="161">
        <v>0</v>
      </c>
      <c r="T826" s="162">
        <f>$S$826*$H$826</f>
        <v>0</v>
      </c>
      <c r="AR826" s="97" t="s">
        <v>270</v>
      </c>
      <c r="AT826" s="97" t="s">
        <v>380</v>
      </c>
      <c r="AU826" s="97" t="s">
        <v>139</v>
      </c>
      <c r="AY826" s="6" t="s">
        <v>264</v>
      </c>
      <c r="BE826" s="163">
        <f>IF($N$826="základní",$J$826,0)</f>
        <v>0</v>
      </c>
      <c r="BF826" s="163">
        <f>IF($N$826="snížená",$J$826,0)</f>
        <v>0</v>
      </c>
      <c r="BG826" s="163">
        <f>IF($N$826="zákl. přenesená",$J$826,0)</f>
        <v>0</v>
      </c>
      <c r="BH826" s="163">
        <f>IF($N$826="sníž. přenesená",$J$826,0)</f>
        <v>0</v>
      </c>
      <c r="BI826" s="163">
        <f>IF($N$826="nulová",$J$826,0)</f>
        <v>0</v>
      </c>
      <c r="BJ826" s="97" t="s">
        <v>139</v>
      </c>
      <c r="BK826" s="163">
        <f>ROUND($I$826*$H$826,2)</f>
        <v>0</v>
      </c>
      <c r="BL826" s="97" t="s">
        <v>270</v>
      </c>
      <c r="BM826" s="97" t="s">
        <v>1131</v>
      </c>
    </row>
    <row r="827" spans="2:47" s="6" customFormat="1" ht="27" customHeight="1">
      <c r="B827" s="23"/>
      <c r="C827" s="24"/>
      <c r="D827" s="164" t="s">
        <v>272</v>
      </c>
      <c r="E827" s="24"/>
      <c r="F827" s="165" t="s">
        <v>801</v>
      </c>
      <c r="G827" s="24"/>
      <c r="H827" s="24"/>
      <c r="J827" s="24"/>
      <c r="K827" s="24"/>
      <c r="L827" s="43"/>
      <c r="M827" s="56"/>
      <c r="N827" s="24"/>
      <c r="O827" s="24"/>
      <c r="P827" s="24"/>
      <c r="Q827" s="24"/>
      <c r="R827" s="24"/>
      <c r="S827" s="24"/>
      <c r="T827" s="57"/>
      <c r="AT827" s="6" t="s">
        <v>272</v>
      </c>
      <c r="AU827" s="6" t="s">
        <v>139</v>
      </c>
    </row>
    <row r="828" spans="2:65" s="6" customFormat="1" ht="15.75" customHeight="1">
      <c r="B828" s="23"/>
      <c r="C828" s="151" t="s">
        <v>1132</v>
      </c>
      <c r="D828" s="151" t="s">
        <v>265</v>
      </c>
      <c r="E828" s="152" t="s">
        <v>803</v>
      </c>
      <c r="F828" s="153" t="s">
        <v>689</v>
      </c>
      <c r="G828" s="154" t="s">
        <v>652</v>
      </c>
      <c r="H828" s="155">
        <v>1</v>
      </c>
      <c r="I828" s="156"/>
      <c r="J828" s="157">
        <f>ROUND($I$828*$H$828,2)</f>
        <v>0</v>
      </c>
      <c r="K828" s="153"/>
      <c r="L828" s="158"/>
      <c r="M828" s="159"/>
      <c r="N828" s="160" t="s">
        <v>161</v>
      </c>
      <c r="O828" s="24"/>
      <c r="P828" s="24"/>
      <c r="Q828" s="161">
        <v>0</v>
      </c>
      <c r="R828" s="161">
        <f>$Q$828*$H$828</f>
        <v>0</v>
      </c>
      <c r="S828" s="161">
        <v>0</v>
      </c>
      <c r="T828" s="162">
        <f>$S$828*$H$828</f>
        <v>0</v>
      </c>
      <c r="AR828" s="97" t="s">
        <v>269</v>
      </c>
      <c r="AT828" s="97" t="s">
        <v>265</v>
      </c>
      <c r="AU828" s="97" t="s">
        <v>139</v>
      </c>
      <c r="AY828" s="6" t="s">
        <v>264</v>
      </c>
      <c r="BE828" s="163">
        <f>IF($N$828="základní",$J$828,0)</f>
        <v>0</v>
      </c>
      <c r="BF828" s="163">
        <f>IF($N$828="snížená",$J$828,0)</f>
        <v>0</v>
      </c>
      <c r="BG828" s="163">
        <f>IF($N$828="zákl. přenesená",$J$828,0)</f>
        <v>0</v>
      </c>
      <c r="BH828" s="163">
        <f>IF($N$828="sníž. přenesená",$J$828,0)</f>
        <v>0</v>
      </c>
      <c r="BI828" s="163">
        <f>IF($N$828="nulová",$J$828,0)</f>
        <v>0</v>
      </c>
      <c r="BJ828" s="97" t="s">
        <v>139</v>
      </c>
      <c r="BK828" s="163">
        <f>ROUND($I$828*$H$828,2)</f>
        <v>0</v>
      </c>
      <c r="BL828" s="97" t="s">
        <v>270</v>
      </c>
      <c r="BM828" s="97" t="s">
        <v>1133</v>
      </c>
    </row>
    <row r="829" spans="2:47" s="6" customFormat="1" ht="16.5" customHeight="1">
      <c r="B829" s="23"/>
      <c r="C829" s="24"/>
      <c r="D829" s="164" t="s">
        <v>272</v>
      </c>
      <c r="E829" s="24"/>
      <c r="F829" s="165" t="s">
        <v>689</v>
      </c>
      <c r="G829" s="24"/>
      <c r="H829" s="24"/>
      <c r="J829" s="24"/>
      <c r="K829" s="24"/>
      <c r="L829" s="43"/>
      <c r="M829" s="56"/>
      <c r="N829" s="24"/>
      <c r="O829" s="24"/>
      <c r="P829" s="24"/>
      <c r="Q829" s="24"/>
      <c r="R829" s="24"/>
      <c r="S829" s="24"/>
      <c r="T829" s="57"/>
      <c r="AT829" s="6" t="s">
        <v>272</v>
      </c>
      <c r="AU829" s="6" t="s">
        <v>139</v>
      </c>
    </row>
    <row r="830" spans="2:65" s="6" customFormat="1" ht="15.75" customHeight="1">
      <c r="B830" s="23"/>
      <c r="C830" s="166" t="s">
        <v>1134</v>
      </c>
      <c r="D830" s="166" t="s">
        <v>380</v>
      </c>
      <c r="E830" s="167" t="s">
        <v>846</v>
      </c>
      <c r="F830" s="168" t="s">
        <v>810</v>
      </c>
      <c r="G830" s="169" t="s">
        <v>652</v>
      </c>
      <c r="H830" s="170">
        <v>1</v>
      </c>
      <c r="I830" s="171"/>
      <c r="J830" s="172">
        <f>ROUND($I$830*$H$830,2)</f>
        <v>0</v>
      </c>
      <c r="K830" s="168"/>
      <c r="L830" s="43"/>
      <c r="M830" s="173"/>
      <c r="N830" s="174" t="s">
        <v>161</v>
      </c>
      <c r="O830" s="24"/>
      <c r="P830" s="24"/>
      <c r="Q830" s="161">
        <v>0</v>
      </c>
      <c r="R830" s="161">
        <f>$Q$830*$H$830</f>
        <v>0</v>
      </c>
      <c r="S830" s="161">
        <v>0</v>
      </c>
      <c r="T830" s="162">
        <f>$S$830*$H$830</f>
        <v>0</v>
      </c>
      <c r="AR830" s="97" t="s">
        <v>270</v>
      </c>
      <c r="AT830" s="97" t="s">
        <v>380</v>
      </c>
      <c r="AU830" s="97" t="s">
        <v>139</v>
      </c>
      <c r="AY830" s="6" t="s">
        <v>264</v>
      </c>
      <c r="BE830" s="163">
        <f>IF($N$830="základní",$J$830,0)</f>
        <v>0</v>
      </c>
      <c r="BF830" s="163">
        <f>IF($N$830="snížená",$J$830,0)</f>
        <v>0</v>
      </c>
      <c r="BG830" s="163">
        <f>IF($N$830="zákl. přenesená",$J$830,0)</f>
        <v>0</v>
      </c>
      <c r="BH830" s="163">
        <f>IF($N$830="sníž. přenesená",$J$830,0)</f>
        <v>0</v>
      </c>
      <c r="BI830" s="163">
        <f>IF($N$830="nulová",$J$830,0)</f>
        <v>0</v>
      </c>
      <c r="BJ830" s="97" t="s">
        <v>139</v>
      </c>
      <c r="BK830" s="163">
        <f>ROUND($I$830*$H$830,2)</f>
        <v>0</v>
      </c>
      <c r="BL830" s="97" t="s">
        <v>270</v>
      </c>
      <c r="BM830" s="97" t="s">
        <v>1134</v>
      </c>
    </row>
    <row r="831" spans="2:47" s="6" customFormat="1" ht="16.5" customHeight="1">
      <c r="B831" s="23"/>
      <c r="C831" s="24"/>
      <c r="D831" s="164" t="s">
        <v>272</v>
      </c>
      <c r="E831" s="24"/>
      <c r="F831" s="165" t="s">
        <v>810</v>
      </c>
      <c r="G831" s="24"/>
      <c r="H831" s="24"/>
      <c r="J831" s="24"/>
      <c r="K831" s="24"/>
      <c r="L831" s="43"/>
      <c r="M831" s="56"/>
      <c r="N831" s="24"/>
      <c r="O831" s="24"/>
      <c r="P831" s="24"/>
      <c r="Q831" s="24"/>
      <c r="R831" s="24"/>
      <c r="S831" s="24"/>
      <c r="T831" s="57"/>
      <c r="AT831" s="6" t="s">
        <v>272</v>
      </c>
      <c r="AU831" s="6" t="s">
        <v>139</v>
      </c>
    </row>
    <row r="832" spans="2:65" s="6" customFormat="1" ht="15.75" customHeight="1">
      <c r="B832" s="23"/>
      <c r="C832" s="166" t="s">
        <v>1135</v>
      </c>
      <c r="D832" s="166" t="s">
        <v>380</v>
      </c>
      <c r="E832" s="167" t="s">
        <v>848</v>
      </c>
      <c r="F832" s="168" t="s">
        <v>807</v>
      </c>
      <c r="G832" s="169" t="s">
        <v>389</v>
      </c>
      <c r="H832" s="170">
        <v>20</v>
      </c>
      <c r="I832" s="171"/>
      <c r="J832" s="172">
        <f>ROUND($I$832*$H$832,2)</f>
        <v>0</v>
      </c>
      <c r="K832" s="168"/>
      <c r="L832" s="43"/>
      <c r="M832" s="173"/>
      <c r="N832" s="174" t="s">
        <v>161</v>
      </c>
      <c r="O832" s="24"/>
      <c r="P832" s="24"/>
      <c r="Q832" s="161">
        <v>0</v>
      </c>
      <c r="R832" s="161">
        <f>$Q$832*$H$832</f>
        <v>0</v>
      </c>
      <c r="S832" s="161">
        <v>0</v>
      </c>
      <c r="T832" s="162">
        <f>$S$832*$H$832</f>
        <v>0</v>
      </c>
      <c r="AR832" s="97" t="s">
        <v>270</v>
      </c>
      <c r="AT832" s="97" t="s">
        <v>380</v>
      </c>
      <c r="AU832" s="97" t="s">
        <v>139</v>
      </c>
      <c r="AY832" s="6" t="s">
        <v>264</v>
      </c>
      <c r="BE832" s="163">
        <f>IF($N$832="základní",$J$832,0)</f>
        <v>0</v>
      </c>
      <c r="BF832" s="163">
        <f>IF($N$832="snížená",$J$832,0)</f>
        <v>0</v>
      </c>
      <c r="BG832" s="163">
        <f>IF($N$832="zákl. přenesená",$J$832,0)</f>
        <v>0</v>
      </c>
      <c r="BH832" s="163">
        <f>IF($N$832="sníž. přenesená",$J$832,0)</f>
        <v>0</v>
      </c>
      <c r="BI832" s="163">
        <f>IF($N$832="nulová",$J$832,0)</f>
        <v>0</v>
      </c>
      <c r="BJ832" s="97" t="s">
        <v>139</v>
      </c>
      <c r="BK832" s="163">
        <f>ROUND($I$832*$H$832,2)</f>
        <v>0</v>
      </c>
      <c r="BL832" s="97" t="s">
        <v>270</v>
      </c>
      <c r="BM832" s="97" t="s">
        <v>1135</v>
      </c>
    </row>
    <row r="833" spans="2:47" s="6" customFormat="1" ht="16.5" customHeight="1">
      <c r="B833" s="23"/>
      <c r="C833" s="24"/>
      <c r="D833" s="164" t="s">
        <v>272</v>
      </c>
      <c r="E833" s="24"/>
      <c r="F833" s="165" t="s">
        <v>807</v>
      </c>
      <c r="G833" s="24"/>
      <c r="H833" s="24"/>
      <c r="J833" s="24"/>
      <c r="K833" s="24"/>
      <c r="L833" s="43"/>
      <c r="M833" s="56"/>
      <c r="N833" s="24"/>
      <c r="O833" s="24"/>
      <c r="P833" s="24"/>
      <c r="Q833" s="24"/>
      <c r="R833" s="24"/>
      <c r="S833" s="24"/>
      <c r="T833" s="57"/>
      <c r="AT833" s="6" t="s">
        <v>272</v>
      </c>
      <c r="AU833" s="6" t="s">
        <v>139</v>
      </c>
    </row>
    <row r="834" spans="2:65" s="6" customFormat="1" ht="15.75" customHeight="1">
      <c r="B834" s="23"/>
      <c r="C834" s="166" t="s">
        <v>1136</v>
      </c>
      <c r="D834" s="166" t="s">
        <v>380</v>
      </c>
      <c r="E834" s="167" t="s">
        <v>1137</v>
      </c>
      <c r="F834" s="168" t="s">
        <v>696</v>
      </c>
      <c r="G834" s="169" t="s">
        <v>652</v>
      </c>
      <c r="H834" s="170">
        <v>1</v>
      </c>
      <c r="I834" s="171"/>
      <c r="J834" s="172">
        <f>ROUND($I$834*$H$834,2)</f>
        <v>0</v>
      </c>
      <c r="K834" s="168"/>
      <c r="L834" s="43"/>
      <c r="M834" s="173"/>
      <c r="N834" s="174" t="s">
        <v>161</v>
      </c>
      <c r="O834" s="24"/>
      <c r="P834" s="24"/>
      <c r="Q834" s="161">
        <v>0</v>
      </c>
      <c r="R834" s="161">
        <f>$Q$834*$H$834</f>
        <v>0</v>
      </c>
      <c r="S834" s="161">
        <v>0</v>
      </c>
      <c r="T834" s="162">
        <f>$S$834*$H$834</f>
        <v>0</v>
      </c>
      <c r="AR834" s="97" t="s">
        <v>270</v>
      </c>
      <c r="AT834" s="97" t="s">
        <v>380</v>
      </c>
      <c r="AU834" s="97" t="s">
        <v>139</v>
      </c>
      <c r="AY834" s="6" t="s">
        <v>264</v>
      </c>
      <c r="BE834" s="163">
        <f>IF($N$834="základní",$J$834,0)</f>
        <v>0</v>
      </c>
      <c r="BF834" s="163">
        <f>IF($N$834="snížená",$J$834,0)</f>
        <v>0</v>
      </c>
      <c r="BG834" s="163">
        <f>IF($N$834="zákl. přenesená",$J$834,0)</f>
        <v>0</v>
      </c>
      <c r="BH834" s="163">
        <f>IF($N$834="sníž. přenesená",$J$834,0)</f>
        <v>0</v>
      </c>
      <c r="BI834" s="163">
        <f>IF($N$834="nulová",$J$834,0)</f>
        <v>0</v>
      </c>
      <c r="BJ834" s="97" t="s">
        <v>139</v>
      </c>
      <c r="BK834" s="163">
        <f>ROUND($I$834*$H$834,2)</f>
        <v>0</v>
      </c>
      <c r="BL834" s="97" t="s">
        <v>270</v>
      </c>
      <c r="BM834" s="97" t="s">
        <v>1136</v>
      </c>
    </row>
    <row r="835" spans="2:47" s="6" customFormat="1" ht="16.5" customHeight="1">
      <c r="B835" s="23"/>
      <c r="C835" s="24"/>
      <c r="D835" s="164" t="s">
        <v>272</v>
      </c>
      <c r="E835" s="24"/>
      <c r="F835" s="165" t="s">
        <v>696</v>
      </c>
      <c r="G835" s="24"/>
      <c r="H835" s="24"/>
      <c r="J835" s="24"/>
      <c r="K835" s="24"/>
      <c r="L835" s="43"/>
      <c r="M835" s="56"/>
      <c r="N835" s="24"/>
      <c r="O835" s="24"/>
      <c r="P835" s="24"/>
      <c r="Q835" s="24"/>
      <c r="R835" s="24"/>
      <c r="S835" s="24"/>
      <c r="T835" s="57"/>
      <c r="AT835" s="6" t="s">
        <v>272</v>
      </c>
      <c r="AU835" s="6" t="s">
        <v>139</v>
      </c>
    </row>
    <row r="836" spans="2:63" s="140" customFormat="1" ht="37.5" customHeight="1">
      <c r="B836" s="141"/>
      <c r="C836" s="142"/>
      <c r="D836" s="142" t="s">
        <v>189</v>
      </c>
      <c r="E836" s="143" t="s">
        <v>1138</v>
      </c>
      <c r="F836" s="143" t="s">
        <v>1139</v>
      </c>
      <c r="G836" s="142"/>
      <c r="H836" s="142"/>
      <c r="J836" s="144">
        <f>$BK$836</f>
        <v>0</v>
      </c>
      <c r="K836" s="142"/>
      <c r="L836" s="145"/>
      <c r="M836" s="146"/>
      <c r="N836" s="142"/>
      <c r="O836" s="142"/>
      <c r="P836" s="147">
        <f>SUM($P$837:$P$870)</f>
        <v>0</v>
      </c>
      <c r="Q836" s="142"/>
      <c r="R836" s="147">
        <f>SUM($R$837:$R$870)</f>
        <v>0</v>
      </c>
      <c r="S836" s="142"/>
      <c r="T836" s="148">
        <f>SUM($T$837:$T$870)</f>
        <v>0</v>
      </c>
      <c r="AR836" s="149" t="s">
        <v>263</v>
      </c>
      <c r="AT836" s="149" t="s">
        <v>189</v>
      </c>
      <c r="AU836" s="149" t="s">
        <v>190</v>
      </c>
      <c r="AY836" s="149" t="s">
        <v>264</v>
      </c>
      <c r="BK836" s="150">
        <f>SUM($BK$837:$BK$870)</f>
        <v>0</v>
      </c>
    </row>
    <row r="837" spans="2:65" s="6" customFormat="1" ht="15.75" customHeight="1">
      <c r="B837" s="23"/>
      <c r="C837" s="151" t="s">
        <v>1140</v>
      </c>
      <c r="D837" s="151" t="s">
        <v>265</v>
      </c>
      <c r="E837" s="152" t="s">
        <v>757</v>
      </c>
      <c r="F837" s="153" t="s">
        <v>758</v>
      </c>
      <c r="G837" s="154" t="s">
        <v>268</v>
      </c>
      <c r="H837" s="155">
        <v>21</v>
      </c>
      <c r="I837" s="156"/>
      <c r="J837" s="157">
        <f>ROUND($I$837*$H$837,2)</f>
        <v>0</v>
      </c>
      <c r="K837" s="153"/>
      <c r="L837" s="158"/>
      <c r="M837" s="159"/>
      <c r="N837" s="160" t="s">
        <v>161</v>
      </c>
      <c r="O837" s="24"/>
      <c r="P837" s="24"/>
      <c r="Q837" s="161">
        <v>0</v>
      </c>
      <c r="R837" s="161">
        <f>$Q$837*$H$837</f>
        <v>0</v>
      </c>
      <c r="S837" s="161">
        <v>0</v>
      </c>
      <c r="T837" s="162">
        <f>$S$837*$H$837</f>
        <v>0</v>
      </c>
      <c r="AR837" s="97" t="s">
        <v>269</v>
      </c>
      <c r="AT837" s="97" t="s">
        <v>265</v>
      </c>
      <c r="AU837" s="97" t="s">
        <v>139</v>
      </c>
      <c r="AY837" s="6" t="s">
        <v>264</v>
      </c>
      <c r="BE837" s="163">
        <f>IF($N$837="základní",$J$837,0)</f>
        <v>0</v>
      </c>
      <c r="BF837" s="163">
        <f>IF($N$837="snížená",$J$837,0)</f>
        <v>0</v>
      </c>
      <c r="BG837" s="163">
        <f>IF($N$837="zákl. přenesená",$J$837,0)</f>
        <v>0</v>
      </c>
      <c r="BH837" s="163">
        <f>IF($N$837="sníž. přenesená",$J$837,0)</f>
        <v>0</v>
      </c>
      <c r="BI837" s="163">
        <f>IF($N$837="nulová",$J$837,0)</f>
        <v>0</v>
      </c>
      <c r="BJ837" s="97" t="s">
        <v>139</v>
      </c>
      <c r="BK837" s="163">
        <f>ROUND($I$837*$H$837,2)</f>
        <v>0</v>
      </c>
      <c r="BL837" s="97" t="s">
        <v>270</v>
      </c>
      <c r="BM837" s="97" t="s">
        <v>1141</v>
      </c>
    </row>
    <row r="838" spans="2:47" s="6" customFormat="1" ht="16.5" customHeight="1">
      <c r="B838" s="23"/>
      <c r="C838" s="24"/>
      <c r="D838" s="164" t="s">
        <v>272</v>
      </c>
      <c r="E838" s="24"/>
      <c r="F838" s="165" t="s">
        <v>758</v>
      </c>
      <c r="G838" s="24"/>
      <c r="H838" s="24"/>
      <c r="J838" s="24"/>
      <c r="K838" s="24"/>
      <c r="L838" s="43"/>
      <c r="M838" s="56"/>
      <c r="N838" s="24"/>
      <c r="O838" s="24"/>
      <c r="P838" s="24"/>
      <c r="Q838" s="24"/>
      <c r="R838" s="24"/>
      <c r="S838" s="24"/>
      <c r="T838" s="57"/>
      <c r="AT838" s="6" t="s">
        <v>272</v>
      </c>
      <c r="AU838" s="6" t="s">
        <v>139</v>
      </c>
    </row>
    <row r="839" spans="2:65" s="6" customFormat="1" ht="15.75" customHeight="1">
      <c r="B839" s="23"/>
      <c r="C839" s="151" t="s">
        <v>1142</v>
      </c>
      <c r="D839" s="151" t="s">
        <v>265</v>
      </c>
      <c r="E839" s="152" t="s">
        <v>761</v>
      </c>
      <c r="F839" s="153" t="s">
        <v>762</v>
      </c>
      <c r="G839" s="154" t="s">
        <v>268</v>
      </c>
      <c r="H839" s="155">
        <v>21</v>
      </c>
      <c r="I839" s="156"/>
      <c r="J839" s="157">
        <f>ROUND($I$839*$H$839,2)</f>
        <v>0</v>
      </c>
      <c r="K839" s="153"/>
      <c r="L839" s="158"/>
      <c r="M839" s="159"/>
      <c r="N839" s="160" t="s">
        <v>161</v>
      </c>
      <c r="O839" s="24"/>
      <c r="P839" s="24"/>
      <c r="Q839" s="161">
        <v>0</v>
      </c>
      <c r="R839" s="161">
        <f>$Q$839*$H$839</f>
        <v>0</v>
      </c>
      <c r="S839" s="161">
        <v>0</v>
      </c>
      <c r="T839" s="162">
        <f>$S$839*$H$839</f>
        <v>0</v>
      </c>
      <c r="AR839" s="97" t="s">
        <v>269</v>
      </c>
      <c r="AT839" s="97" t="s">
        <v>265</v>
      </c>
      <c r="AU839" s="97" t="s">
        <v>139</v>
      </c>
      <c r="AY839" s="6" t="s">
        <v>264</v>
      </c>
      <c r="BE839" s="163">
        <f>IF($N$839="základní",$J$839,0)</f>
        <v>0</v>
      </c>
      <c r="BF839" s="163">
        <f>IF($N$839="snížená",$J$839,0)</f>
        <v>0</v>
      </c>
      <c r="BG839" s="163">
        <f>IF($N$839="zákl. přenesená",$J$839,0)</f>
        <v>0</v>
      </c>
      <c r="BH839" s="163">
        <f>IF($N$839="sníž. přenesená",$J$839,0)</f>
        <v>0</v>
      </c>
      <c r="BI839" s="163">
        <f>IF($N$839="nulová",$J$839,0)</f>
        <v>0</v>
      </c>
      <c r="BJ839" s="97" t="s">
        <v>139</v>
      </c>
      <c r="BK839" s="163">
        <f>ROUND($I$839*$H$839,2)</f>
        <v>0</v>
      </c>
      <c r="BL839" s="97" t="s">
        <v>270</v>
      </c>
      <c r="BM839" s="97" t="s">
        <v>1143</v>
      </c>
    </row>
    <row r="840" spans="2:47" s="6" customFormat="1" ht="16.5" customHeight="1">
      <c r="B840" s="23"/>
      <c r="C840" s="24"/>
      <c r="D840" s="164" t="s">
        <v>272</v>
      </c>
      <c r="E840" s="24"/>
      <c r="F840" s="165" t="s">
        <v>762</v>
      </c>
      <c r="G840" s="24"/>
      <c r="H840" s="24"/>
      <c r="J840" s="24"/>
      <c r="K840" s="24"/>
      <c r="L840" s="43"/>
      <c r="M840" s="56"/>
      <c r="N840" s="24"/>
      <c r="O840" s="24"/>
      <c r="P840" s="24"/>
      <c r="Q840" s="24"/>
      <c r="R840" s="24"/>
      <c r="S840" s="24"/>
      <c r="T840" s="57"/>
      <c r="AT840" s="6" t="s">
        <v>272</v>
      </c>
      <c r="AU840" s="6" t="s">
        <v>139</v>
      </c>
    </row>
    <row r="841" spans="2:65" s="6" customFormat="1" ht="15.75" customHeight="1">
      <c r="B841" s="23"/>
      <c r="C841" s="151" t="s">
        <v>1144</v>
      </c>
      <c r="D841" s="151" t="s">
        <v>265</v>
      </c>
      <c r="E841" s="152" t="s">
        <v>765</v>
      </c>
      <c r="F841" s="153" t="s">
        <v>766</v>
      </c>
      <c r="G841" s="154" t="s">
        <v>373</v>
      </c>
      <c r="H841" s="155">
        <v>1575</v>
      </c>
      <c r="I841" s="156"/>
      <c r="J841" s="157">
        <f>ROUND($I$841*$H$841,2)</f>
        <v>0</v>
      </c>
      <c r="K841" s="153"/>
      <c r="L841" s="158"/>
      <c r="M841" s="159"/>
      <c r="N841" s="160" t="s">
        <v>161</v>
      </c>
      <c r="O841" s="24"/>
      <c r="P841" s="24"/>
      <c r="Q841" s="161">
        <v>0</v>
      </c>
      <c r="R841" s="161">
        <f>$Q$841*$H$841</f>
        <v>0</v>
      </c>
      <c r="S841" s="161">
        <v>0</v>
      </c>
      <c r="T841" s="162">
        <f>$S$841*$H$841</f>
        <v>0</v>
      </c>
      <c r="AR841" s="97" t="s">
        <v>269</v>
      </c>
      <c r="AT841" s="97" t="s">
        <v>265</v>
      </c>
      <c r="AU841" s="97" t="s">
        <v>139</v>
      </c>
      <c r="AY841" s="6" t="s">
        <v>264</v>
      </c>
      <c r="BE841" s="163">
        <f>IF($N$841="základní",$J$841,0)</f>
        <v>0</v>
      </c>
      <c r="BF841" s="163">
        <f>IF($N$841="snížená",$J$841,0)</f>
        <v>0</v>
      </c>
      <c r="BG841" s="163">
        <f>IF($N$841="zákl. přenesená",$J$841,0)</f>
        <v>0</v>
      </c>
      <c r="BH841" s="163">
        <f>IF($N$841="sníž. přenesená",$J$841,0)</f>
        <v>0</v>
      </c>
      <c r="BI841" s="163">
        <f>IF($N$841="nulová",$J$841,0)</f>
        <v>0</v>
      </c>
      <c r="BJ841" s="97" t="s">
        <v>139</v>
      </c>
      <c r="BK841" s="163">
        <f>ROUND($I$841*$H$841,2)</f>
        <v>0</v>
      </c>
      <c r="BL841" s="97" t="s">
        <v>270</v>
      </c>
      <c r="BM841" s="97" t="s">
        <v>1145</v>
      </c>
    </row>
    <row r="842" spans="2:47" s="6" customFormat="1" ht="16.5" customHeight="1">
      <c r="B842" s="23"/>
      <c r="C842" s="24"/>
      <c r="D842" s="164" t="s">
        <v>272</v>
      </c>
      <c r="E842" s="24"/>
      <c r="F842" s="165" t="s">
        <v>766</v>
      </c>
      <c r="G842" s="24"/>
      <c r="H842" s="24"/>
      <c r="J842" s="24"/>
      <c r="K842" s="24"/>
      <c r="L842" s="43"/>
      <c r="M842" s="56"/>
      <c r="N842" s="24"/>
      <c r="O842" s="24"/>
      <c r="P842" s="24"/>
      <c r="Q842" s="24"/>
      <c r="R842" s="24"/>
      <c r="S842" s="24"/>
      <c r="T842" s="57"/>
      <c r="AT842" s="6" t="s">
        <v>272</v>
      </c>
      <c r="AU842" s="6" t="s">
        <v>139</v>
      </c>
    </row>
    <row r="843" spans="2:65" s="6" customFormat="1" ht="15.75" customHeight="1">
      <c r="B843" s="23"/>
      <c r="C843" s="151" t="s">
        <v>1146</v>
      </c>
      <c r="D843" s="151" t="s">
        <v>265</v>
      </c>
      <c r="E843" s="152" t="s">
        <v>769</v>
      </c>
      <c r="F843" s="153" t="s">
        <v>770</v>
      </c>
      <c r="G843" s="154" t="s">
        <v>373</v>
      </c>
      <c r="H843" s="155">
        <v>30</v>
      </c>
      <c r="I843" s="156"/>
      <c r="J843" s="157">
        <f>ROUND($I$843*$H$843,2)</f>
        <v>0</v>
      </c>
      <c r="K843" s="153"/>
      <c r="L843" s="158"/>
      <c r="M843" s="159"/>
      <c r="N843" s="160" t="s">
        <v>161</v>
      </c>
      <c r="O843" s="24"/>
      <c r="P843" s="24"/>
      <c r="Q843" s="161">
        <v>0</v>
      </c>
      <c r="R843" s="161">
        <f>$Q$843*$H$843</f>
        <v>0</v>
      </c>
      <c r="S843" s="161">
        <v>0</v>
      </c>
      <c r="T843" s="162">
        <f>$S$843*$H$843</f>
        <v>0</v>
      </c>
      <c r="AR843" s="97" t="s">
        <v>269</v>
      </c>
      <c r="AT843" s="97" t="s">
        <v>265</v>
      </c>
      <c r="AU843" s="97" t="s">
        <v>139</v>
      </c>
      <c r="AY843" s="6" t="s">
        <v>264</v>
      </c>
      <c r="BE843" s="163">
        <f>IF($N$843="základní",$J$843,0)</f>
        <v>0</v>
      </c>
      <c r="BF843" s="163">
        <f>IF($N$843="snížená",$J$843,0)</f>
        <v>0</v>
      </c>
      <c r="BG843" s="163">
        <f>IF($N$843="zákl. přenesená",$J$843,0)</f>
        <v>0</v>
      </c>
      <c r="BH843" s="163">
        <f>IF($N$843="sníž. přenesená",$J$843,0)</f>
        <v>0</v>
      </c>
      <c r="BI843" s="163">
        <f>IF($N$843="nulová",$J$843,0)</f>
        <v>0</v>
      </c>
      <c r="BJ843" s="97" t="s">
        <v>139</v>
      </c>
      <c r="BK843" s="163">
        <f>ROUND($I$843*$H$843,2)</f>
        <v>0</v>
      </c>
      <c r="BL843" s="97" t="s">
        <v>270</v>
      </c>
      <c r="BM843" s="97" t="s">
        <v>1147</v>
      </c>
    </row>
    <row r="844" spans="2:47" s="6" customFormat="1" ht="16.5" customHeight="1">
      <c r="B844" s="23"/>
      <c r="C844" s="24"/>
      <c r="D844" s="164" t="s">
        <v>272</v>
      </c>
      <c r="E844" s="24"/>
      <c r="F844" s="165" t="s">
        <v>770</v>
      </c>
      <c r="G844" s="24"/>
      <c r="H844" s="24"/>
      <c r="J844" s="24"/>
      <c r="K844" s="24"/>
      <c r="L844" s="43"/>
      <c r="M844" s="56"/>
      <c r="N844" s="24"/>
      <c r="O844" s="24"/>
      <c r="P844" s="24"/>
      <c r="Q844" s="24"/>
      <c r="R844" s="24"/>
      <c r="S844" s="24"/>
      <c r="T844" s="57"/>
      <c r="AT844" s="6" t="s">
        <v>272</v>
      </c>
      <c r="AU844" s="6" t="s">
        <v>139</v>
      </c>
    </row>
    <row r="845" spans="2:65" s="6" customFormat="1" ht="15.75" customHeight="1">
      <c r="B845" s="23"/>
      <c r="C845" s="151" t="s">
        <v>1148</v>
      </c>
      <c r="D845" s="151" t="s">
        <v>265</v>
      </c>
      <c r="E845" s="152" t="s">
        <v>773</v>
      </c>
      <c r="F845" s="153" t="s">
        <v>774</v>
      </c>
      <c r="G845" s="154" t="s">
        <v>373</v>
      </c>
      <c r="H845" s="155">
        <v>5</v>
      </c>
      <c r="I845" s="156"/>
      <c r="J845" s="157">
        <f>ROUND($I$845*$H$845,2)</f>
        <v>0</v>
      </c>
      <c r="K845" s="153"/>
      <c r="L845" s="158"/>
      <c r="M845" s="159"/>
      <c r="N845" s="160" t="s">
        <v>161</v>
      </c>
      <c r="O845" s="24"/>
      <c r="P845" s="24"/>
      <c r="Q845" s="161">
        <v>0</v>
      </c>
      <c r="R845" s="161">
        <f>$Q$845*$H$845</f>
        <v>0</v>
      </c>
      <c r="S845" s="161">
        <v>0</v>
      </c>
      <c r="T845" s="162">
        <f>$S$845*$H$845</f>
        <v>0</v>
      </c>
      <c r="AR845" s="97" t="s">
        <v>269</v>
      </c>
      <c r="AT845" s="97" t="s">
        <v>265</v>
      </c>
      <c r="AU845" s="97" t="s">
        <v>139</v>
      </c>
      <c r="AY845" s="6" t="s">
        <v>264</v>
      </c>
      <c r="BE845" s="163">
        <f>IF($N$845="základní",$J$845,0)</f>
        <v>0</v>
      </c>
      <c r="BF845" s="163">
        <f>IF($N$845="snížená",$J$845,0)</f>
        <v>0</v>
      </c>
      <c r="BG845" s="163">
        <f>IF($N$845="zákl. přenesená",$J$845,0)</f>
        <v>0</v>
      </c>
      <c r="BH845" s="163">
        <f>IF($N$845="sníž. přenesená",$J$845,0)</f>
        <v>0</v>
      </c>
      <c r="BI845" s="163">
        <f>IF($N$845="nulová",$J$845,0)</f>
        <v>0</v>
      </c>
      <c r="BJ845" s="97" t="s">
        <v>139</v>
      </c>
      <c r="BK845" s="163">
        <f>ROUND($I$845*$H$845,2)</f>
        <v>0</v>
      </c>
      <c r="BL845" s="97" t="s">
        <v>270</v>
      </c>
      <c r="BM845" s="97" t="s">
        <v>1149</v>
      </c>
    </row>
    <row r="846" spans="2:47" s="6" customFormat="1" ht="16.5" customHeight="1">
      <c r="B846" s="23"/>
      <c r="C846" s="24"/>
      <c r="D846" s="164" t="s">
        <v>272</v>
      </c>
      <c r="E846" s="24"/>
      <c r="F846" s="165" t="s">
        <v>774</v>
      </c>
      <c r="G846" s="24"/>
      <c r="H846" s="24"/>
      <c r="J846" s="24"/>
      <c r="K846" s="24"/>
      <c r="L846" s="43"/>
      <c r="M846" s="56"/>
      <c r="N846" s="24"/>
      <c r="O846" s="24"/>
      <c r="P846" s="24"/>
      <c r="Q846" s="24"/>
      <c r="R846" s="24"/>
      <c r="S846" s="24"/>
      <c r="T846" s="57"/>
      <c r="AT846" s="6" t="s">
        <v>272</v>
      </c>
      <c r="AU846" s="6" t="s">
        <v>139</v>
      </c>
    </row>
    <row r="847" spans="2:65" s="6" customFormat="1" ht="15.75" customHeight="1">
      <c r="B847" s="23"/>
      <c r="C847" s="151" t="s">
        <v>1150</v>
      </c>
      <c r="D847" s="151" t="s">
        <v>265</v>
      </c>
      <c r="E847" s="152" t="s">
        <v>777</v>
      </c>
      <c r="F847" s="153" t="s">
        <v>778</v>
      </c>
      <c r="G847" s="154" t="s">
        <v>373</v>
      </c>
      <c r="H847" s="155">
        <v>40</v>
      </c>
      <c r="I847" s="156"/>
      <c r="J847" s="157">
        <f>ROUND($I$847*$H$847,2)</f>
        <v>0</v>
      </c>
      <c r="K847" s="153"/>
      <c r="L847" s="158"/>
      <c r="M847" s="159"/>
      <c r="N847" s="160" t="s">
        <v>161</v>
      </c>
      <c r="O847" s="24"/>
      <c r="P847" s="24"/>
      <c r="Q847" s="161">
        <v>0</v>
      </c>
      <c r="R847" s="161">
        <f>$Q$847*$H$847</f>
        <v>0</v>
      </c>
      <c r="S847" s="161">
        <v>0</v>
      </c>
      <c r="T847" s="162">
        <f>$S$847*$H$847</f>
        <v>0</v>
      </c>
      <c r="AR847" s="97" t="s">
        <v>269</v>
      </c>
      <c r="AT847" s="97" t="s">
        <v>265</v>
      </c>
      <c r="AU847" s="97" t="s">
        <v>139</v>
      </c>
      <c r="AY847" s="6" t="s">
        <v>264</v>
      </c>
      <c r="BE847" s="163">
        <f>IF($N$847="základní",$J$847,0)</f>
        <v>0</v>
      </c>
      <c r="BF847" s="163">
        <f>IF($N$847="snížená",$J$847,0)</f>
        <v>0</v>
      </c>
      <c r="BG847" s="163">
        <f>IF($N$847="zákl. přenesená",$J$847,0)</f>
        <v>0</v>
      </c>
      <c r="BH847" s="163">
        <f>IF($N$847="sníž. přenesená",$J$847,0)</f>
        <v>0</v>
      </c>
      <c r="BI847" s="163">
        <f>IF($N$847="nulová",$J$847,0)</f>
        <v>0</v>
      </c>
      <c r="BJ847" s="97" t="s">
        <v>139</v>
      </c>
      <c r="BK847" s="163">
        <f>ROUND($I$847*$H$847,2)</f>
        <v>0</v>
      </c>
      <c r="BL847" s="97" t="s">
        <v>270</v>
      </c>
      <c r="BM847" s="97" t="s">
        <v>1151</v>
      </c>
    </row>
    <row r="848" spans="2:47" s="6" customFormat="1" ht="16.5" customHeight="1">
      <c r="B848" s="23"/>
      <c r="C848" s="24"/>
      <c r="D848" s="164" t="s">
        <v>272</v>
      </c>
      <c r="E848" s="24"/>
      <c r="F848" s="165" t="s">
        <v>778</v>
      </c>
      <c r="G848" s="24"/>
      <c r="H848" s="24"/>
      <c r="J848" s="24"/>
      <c r="K848" s="24"/>
      <c r="L848" s="43"/>
      <c r="M848" s="56"/>
      <c r="N848" s="24"/>
      <c r="O848" s="24"/>
      <c r="P848" s="24"/>
      <c r="Q848" s="24"/>
      <c r="R848" s="24"/>
      <c r="S848" s="24"/>
      <c r="T848" s="57"/>
      <c r="AT848" s="6" t="s">
        <v>272</v>
      </c>
      <c r="AU848" s="6" t="s">
        <v>139</v>
      </c>
    </row>
    <row r="849" spans="2:65" s="6" customFormat="1" ht="15.75" customHeight="1">
      <c r="B849" s="23"/>
      <c r="C849" s="151" t="s">
        <v>1152</v>
      </c>
      <c r="D849" s="151" t="s">
        <v>265</v>
      </c>
      <c r="E849" s="152" t="s">
        <v>676</v>
      </c>
      <c r="F849" s="153" t="s">
        <v>677</v>
      </c>
      <c r="G849" s="154" t="s">
        <v>373</v>
      </c>
      <c r="H849" s="155">
        <v>120</v>
      </c>
      <c r="I849" s="156"/>
      <c r="J849" s="157">
        <f>ROUND($I$849*$H$849,2)</f>
        <v>0</v>
      </c>
      <c r="K849" s="153"/>
      <c r="L849" s="158"/>
      <c r="M849" s="159"/>
      <c r="N849" s="160" t="s">
        <v>161</v>
      </c>
      <c r="O849" s="24"/>
      <c r="P849" s="24"/>
      <c r="Q849" s="161">
        <v>0</v>
      </c>
      <c r="R849" s="161">
        <f>$Q$849*$H$849</f>
        <v>0</v>
      </c>
      <c r="S849" s="161">
        <v>0</v>
      </c>
      <c r="T849" s="162">
        <f>$S$849*$H$849</f>
        <v>0</v>
      </c>
      <c r="AR849" s="97" t="s">
        <v>269</v>
      </c>
      <c r="AT849" s="97" t="s">
        <v>265</v>
      </c>
      <c r="AU849" s="97" t="s">
        <v>139</v>
      </c>
      <c r="AY849" s="6" t="s">
        <v>264</v>
      </c>
      <c r="BE849" s="163">
        <f>IF($N$849="základní",$J$849,0)</f>
        <v>0</v>
      </c>
      <c r="BF849" s="163">
        <f>IF($N$849="snížená",$J$849,0)</f>
        <v>0</v>
      </c>
      <c r="BG849" s="163">
        <f>IF($N$849="zákl. přenesená",$J$849,0)</f>
        <v>0</v>
      </c>
      <c r="BH849" s="163">
        <f>IF($N$849="sníž. přenesená",$J$849,0)</f>
        <v>0</v>
      </c>
      <c r="BI849" s="163">
        <f>IF($N$849="nulová",$J$849,0)</f>
        <v>0</v>
      </c>
      <c r="BJ849" s="97" t="s">
        <v>139</v>
      </c>
      <c r="BK849" s="163">
        <f>ROUND($I$849*$H$849,2)</f>
        <v>0</v>
      </c>
      <c r="BL849" s="97" t="s">
        <v>270</v>
      </c>
      <c r="BM849" s="97" t="s">
        <v>1153</v>
      </c>
    </row>
    <row r="850" spans="2:47" s="6" customFormat="1" ht="16.5" customHeight="1">
      <c r="B850" s="23"/>
      <c r="C850" s="24"/>
      <c r="D850" s="164" t="s">
        <v>272</v>
      </c>
      <c r="E850" s="24"/>
      <c r="F850" s="165" t="s">
        <v>677</v>
      </c>
      <c r="G850" s="24"/>
      <c r="H850" s="24"/>
      <c r="J850" s="24"/>
      <c r="K850" s="24"/>
      <c r="L850" s="43"/>
      <c r="M850" s="56"/>
      <c r="N850" s="24"/>
      <c r="O850" s="24"/>
      <c r="P850" s="24"/>
      <c r="Q850" s="24"/>
      <c r="R850" s="24"/>
      <c r="S850" s="24"/>
      <c r="T850" s="57"/>
      <c r="AT850" s="6" t="s">
        <v>272</v>
      </c>
      <c r="AU850" s="6" t="s">
        <v>139</v>
      </c>
    </row>
    <row r="851" spans="2:65" s="6" customFormat="1" ht="15.75" customHeight="1">
      <c r="B851" s="23"/>
      <c r="C851" s="151" t="s">
        <v>1154</v>
      </c>
      <c r="D851" s="151" t="s">
        <v>265</v>
      </c>
      <c r="E851" s="152" t="s">
        <v>783</v>
      </c>
      <c r="F851" s="153" t="s">
        <v>784</v>
      </c>
      <c r="G851" s="154" t="s">
        <v>373</v>
      </c>
      <c r="H851" s="155">
        <v>240</v>
      </c>
      <c r="I851" s="156"/>
      <c r="J851" s="157">
        <f>ROUND($I$851*$H$851,2)</f>
        <v>0</v>
      </c>
      <c r="K851" s="153"/>
      <c r="L851" s="158"/>
      <c r="M851" s="159"/>
      <c r="N851" s="160" t="s">
        <v>161</v>
      </c>
      <c r="O851" s="24"/>
      <c r="P851" s="24"/>
      <c r="Q851" s="161">
        <v>0</v>
      </c>
      <c r="R851" s="161">
        <f>$Q$851*$H$851</f>
        <v>0</v>
      </c>
      <c r="S851" s="161">
        <v>0</v>
      </c>
      <c r="T851" s="162">
        <f>$S$851*$H$851</f>
        <v>0</v>
      </c>
      <c r="AR851" s="97" t="s">
        <v>269</v>
      </c>
      <c r="AT851" s="97" t="s">
        <v>265</v>
      </c>
      <c r="AU851" s="97" t="s">
        <v>139</v>
      </c>
      <c r="AY851" s="6" t="s">
        <v>264</v>
      </c>
      <c r="BE851" s="163">
        <f>IF($N$851="základní",$J$851,0)</f>
        <v>0</v>
      </c>
      <c r="BF851" s="163">
        <f>IF($N$851="snížená",$J$851,0)</f>
        <v>0</v>
      </c>
      <c r="BG851" s="163">
        <f>IF($N$851="zákl. přenesená",$J$851,0)</f>
        <v>0</v>
      </c>
      <c r="BH851" s="163">
        <f>IF($N$851="sníž. přenesená",$J$851,0)</f>
        <v>0</v>
      </c>
      <c r="BI851" s="163">
        <f>IF($N$851="nulová",$J$851,0)</f>
        <v>0</v>
      </c>
      <c r="BJ851" s="97" t="s">
        <v>139</v>
      </c>
      <c r="BK851" s="163">
        <f>ROUND($I$851*$H$851,2)</f>
        <v>0</v>
      </c>
      <c r="BL851" s="97" t="s">
        <v>270</v>
      </c>
      <c r="BM851" s="97" t="s">
        <v>1155</v>
      </c>
    </row>
    <row r="852" spans="2:47" s="6" customFormat="1" ht="16.5" customHeight="1">
      <c r="B852" s="23"/>
      <c r="C852" s="24"/>
      <c r="D852" s="164" t="s">
        <v>272</v>
      </c>
      <c r="E852" s="24"/>
      <c r="F852" s="165" t="s">
        <v>784</v>
      </c>
      <c r="G852" s="24"/>
      <c r="H852" s="24"/>
      <c r="J852" s="24"/>
      <c r="K852" s="24"/>
      <c r="L852" s="43"/>
      <c r="M852" s="56"/>
      <c r="N852" s="24"/>
      <c r="O852" s="24"/>
      <c r="P852" s="24"/>
      <c r="Q852" s="24"/>
      <c r="R852" s="24"/>
      <c r="S852" s="24"/>
      <c r="T852" s="57"/>
      <c r="AT852" s="6" t="s">
        <v>272</v>
      </c>
      <c r="AU852" s="6" t="s">
        <v>139</v>
      </c>
    </row>
    <row r="853" spans="2:65" s="6" customFormat="1" ht="15.75" customHeight="1">
      <c r="B853" s="23"/>
      <c r="C853" s="151" t="s">
        <v>1156</v>
      </c>
      <c r="D853" s="151" t="s">
        <v>265</v>
      </c>
      <c r="E853" s="152" t="s">
        <v>684</v>
      </c>
      <c r="F853" s="153" t="s">
        <v>685</v>
      </c>
      <c r="G853" s="154" t="s">
        <v>268</v>
      </c>
      <c r="H853" s="155">
        <v>10</v>
      </c>
      <c r="I853" s="156"/>
      <c r="J853" s="157">
        <f>ROUND($I$853*$H$853,2)</f>
        <v>0</v>
      </c>
      <c r="K853" s="153"/>
      <c r="L853" s="158"/>
      <c r="M853" s="159"/>
      <c r="N853" s="160" t="s">
        <v>161</v>
      </c>
      <c r="O853" s="24"/>
      <c r="P853" s="24"/>
      <c r="Q853" s="161">
        <v>0</v>
      </c>
      <c r="R853" s="161">
        <f>$Q$853*$H$853</f>
        <v>0</v>
      </c>
      <c r="S853" s="161">
        <v>0</v>
      </c>
      <c r="T853" s="162">
        <f>$S$853*$H$853</f>
        <v>0</v>
      </c>
      <c r="AR853" s="97" t="s">
        <v>269</v>
      </c>
      <c r="AT853" s="97" t="s">
        <v>265</v>
      </c>
      <c r="AU853" s="97" t="s">
        <v>139</v>
      </c>
      <c r="AY853" s="6" t="s">
        <v>264</v>
      </c>
      <c r="BE853" s="163">
        <f>IF($N$853="základní",$J$853,0)</f>
        <v>0</v>
      </c>
      <c r="BF853" s="163">
        <f>IF($N$853="snížená",$J$853,0)</f>
        <v>0</v>
      </c>
      <c r="BG853" s="163">
        <f>IF($N$853="zákl. přenesená",$J$853,0)</f>
        <v>0</v>
      </c>
      <c r="BH853" s="163">
        <f>IF($N$853="sníž. přenesená",$J$853,0)</f>
        <v>0</v>
      </c>
      <c r="BI853" s="163">
        <f>IF($N$853="nulová",$J$853,0)</f>
        <v>0</v>
      </c>
      <c r="BJ853" s="97" t="s">
        <v>139</v>
      </c>
      <c r="BK853" s="163">
        <f>ROUND($I$853*$H$853,2)</f>
        <v>0</v>
      </c>
      <c r="BL853" s="97" t="s">
        <v>270</v>
      </c>
      <c r="BM853" s="97" t="s">
        <v>1157</v>
      </c>
    </row>
    <row r="854" spans="2:47" s="6" customFormat="1" ht="16.5" customHeight="1">
      <c r="B854" s="23"/>
      <c r="C854" s="24"/>
      <c r="D854" s="164" t="s">
        <v>272</v>
      </c>
      <c r="E854" s="24"/>
      <c r="F854" s="165" t="s">
        <v>685</v>
      </c>
      <c r="G854" s="24"/>
      <c r="H854" s="24"/>
      <c r="J854" s="24"/>
      <c r="K854" s="24"/>
      <c r="L854" s="43"/>
      <c r="M854" s="56"/>
      <c r="N854" s="24"/>
      <c r="O854" s="24"/>
      <c r="P854" s="24"/>
      <c r="Q854" s="24"/>
      <c r="R854" s="24"/>
      <c r="S854" s="24"/>
      <c r="T854" s="57"/>
      <c r="AT854" s="6" t="s">
        <v>272</v>
      </c>
      <c r="AU854" s="6" t="s">
        <v>139</v>
      </c>
    </row>
    <row r="855" spans="2:65" s="6" customFormat="1" ht="15.75" customHeight="1">
      <c r="B855" s="23"/>
      <c r="C855" s="151" t="s">
        <v>1158</v>
      </c>
      <c r="D855" s="151" t="s">
        <v>265</v>
      </c>
      <c r="E855" s="152" t="s">
        <v>789</v>
      </c>
      <c r="F855" s="153" t="s">
        <v>790</v>
      </c>
      <c r="G855" s="154" t="s">
        <v>268</v>
      </c>
      <c r="H855" s="155">
        <v>4</v>
      </c>
      <c r="I855" s="156"/>
      <c r="J855" s="157">
        <f>ROUND($I$855*$H$855,2)</f>
        <v>0</v>
      </c>
      <c r="K855" s="153"/>
      <c r="L855" s="158"/>
      <c r="M855" s="159"/>
      <c r="N855" s="160" t="s">
        <v>161</v>
      </c>
      <c r="O855" s="24"/>
      <c r="P855" s="24"/>
      <c r="Q855" s="161">
        <v>0</v>
      </c>
      <c r="R855" s="161">
        <f>$Q$855*$H$855</f>
        <v>0</v>
      </c>
      <c r="S855" s="161">
        <v>0</v>
      </c>
      <c r="T855" s="162">
        <f>$S$855*$H$855</f>
        <v>0</v>
      </c>
      <c r="AR855" s="97" t="s">
        <v>269</v>
      </c>
      <c r="AT855" s="97" t="s">
        <v>265</v>
      </c>
      <c r="AU855" s="97" t="s">
        <v>139</v>
      </c>
      <c r="AY855" s="6" t="s">
        <v>264</v>
      </c>
      <c r="BE855" s="163">
        <f>IF($N$855="základní",$J$855,0)</f>
        <v>0</v>
      </c>
      <c r="BF855" s="163">
        <f>IF($N$855="snížená",$J$855,0)</f>
        <v>0</v>
      </c>
      <c r="BG855" s="163">
        <f>IF($N$855="zákl. přenesená",$J$855,0)</f>
        <v>0</v>
      </c>
      <c r="BH855" s="163">
        <f>IF($N$855="sníž. přenesená",$J$855,0)</f>
        <v>0</v>
      </c>
      <c r="BI855" s="163">
        <f>IF($N$855="nulová",$J$855,0)</f>
        <v>0</v>
      </c>
      <c r="BJ855" s="97" t="s">
        <v>139</v>
      </c>
      <c r="BK855" s="163">
        <f>ROUND($I$855*$H$855,2)</f>
        <v>0</v>
      </c>
      <c r="BL855" s="97" t="s">
        <v>270</v>
      </c>
      <c r="BM855" s="97" t="s">
        <v>1159</v>
      </c>
    </row>
    <row r="856" spans="2:47" s="6" customFormat="1" ht="16.5" customHeight="1">
      <c r="B856" s="23"/>
      <c r="C856" s="24"/>
      <c r="D856" s="164" t="s">
        <v>272</v>
      </c>
      <c r="E856" s="24"/>
      <c r="F856" s="165" t="s">
        <v>790</v>
      </c>
      <c r="G856" s="24"/>
      <c r="H856" s="24"/>
      <c r="J856" s="24"/>
      <c r="K856" s="24"/>
      <c r="L856" s="43"/>
      <c r="M856" s="56"/>
      <c r="N856" s="24"/>
      <c r="O856" s="24"/>
      <c r="P856" s="24"/>
      <c r="Q856" s="24"/>
      <c r="R856" s="24"/>
      <c r="S856" s="24"/>
      <c r="T856" s="57"/>
      <c r="AT856" s="6" t="s">
        <v>272</v>
      </c>
      <c r="AU856" s="6" t="s">
        <v>139</v>
      </c>
    </row>
    <row r="857" spans="2:65" s="6" customFormat="1" ht="15.75" customHeight="1">
      <c r="B857" s="23"/>
      <c r="C857" s="151" t="s">
        <v>1160</v>
      </c>
      <c r="D857" s="151" t="s">
        <v>265</v>
      </c>
      <c r="E857" s="152" t="s">
        <v>793</v>
      </c>
      <c r="F857" s="153" t="s">
        <v>794</v>
      </c>
      <c r="G857" s="154" t="s">
        <v>268</v>
      </c>
      <c r="H857" s="155">
        <v>10</v>
      </c>
      <c r="I857" s="156"/>
      <c r="J857" s="157">
        <f>ROUND($I$857*$H$857,2)</f>
        <v>0</v>
      </c>
      <c r="K857" s="153"/>
      <c r="L857" s="158"/>
      <c r="M857" s="159"/>
      <c r="N857" s="160" t="s">
        <v>161</v>
      </c>
      <c r="O857" s="24"/>
      <c r="P857" s="24"/>
      <c r="Q857" s="161">
        <v>0</v>
      </c>
      <c r="R857" s="161">
        <f>$Q$857*$H$857</f>
        <v>0</v>
      </c>
      <c r="S857" s="161">
        <v>0</v>
      </c>
      <c r="T857" s="162">
        <f>$S$857*$H$857</f>
        <v>0</v>
      </c>
      <c r="AR857" s="97" t="s">
        <v>269</v>
      </c>
      <c r="AT857" s="97" t="s">
        <v>265</v>
      </c>
      <c r="AU857" s="97" t="s">
        <v>139</v>
      </c>
      <c r="AY857" s="6" t="s">
        <v>264</v>
      </c>
      <c r="BE857" s="163">
        <f>IF($N$857="základní",$J$857,0)</f>
        <v>0</v>
      </c>
      <c r="BF857" s="163">
        <f>IF($N$857="snížená",$J$857,0)</f>
        <v>0</v>
      </c>
      <c r="BG857" s="163">
        <f>IF($N$857="zákl. přenesená",$J$857,0)</f>
        <v>0</v>
      </c>
      <c r="BH857" s="163">
        <f>IF($N$857="sníž. přenesená",$J$857,0)</f>
        <v>0</v>
      </c>
      <c r="BI857" s="163">
        <f>IF($N$857="nulová",$J$857,0)</f>
        <v>0</v>
      </c>
      <c r="BJ857" s="97" t="s">
        <v>139</v>
      </c>
      <c r="BK857" s="163">
        <f>ROUND($I$857*$H$857,2)</f>
        <v>0</v>
      </c>
      <c r="BL857" s="97" t="s">
        <v>270</v>
      </c>
      <c r="BM857" s="97" t="s">
        <v>1161</v>
      </c>
    </row>
    <row r="858" spans="2:47" s="6" customFormat="1" ht="16.5" customHeight="1">
      <c r="B858" s="23"/>
      <c r="C858" s="24"/>
      <c r="D858" s="164" t="s">
        <v>272</v>
      </c>
      <c r="E858" s="24"/>
      <c r="F858" s="165" t="s">
        <v>794</v>
      </c>
      <c r="G858" s="24"/>
      <c r="H858" s="24"/>
      <c r="J858" s="24"/>
      <c r="K858" s="24"/>
      <c r="L858" s="43"/>
      <c r="M858" s="56"/>
      <c r="N858" s="24"/>
      <c r="O858" s="24"/>
      <c r="P858" s="24"/>
      <c r="Q858" s="24"/>
      <c r="R858" s="24"/>
      <c r="S858" s="24"/>
      <c r="T858" s="57"/>
      <c r="AT858" s="6" t="s">
        <v>272</v>
      </c>
      <c r="AU858" s="6" t="s">
        <v>139</v>
      </c>
    </row>
    <row r="859" spans="2:65" s="6" customFormat="1" ht="27" customHeight="1">
      <c r="B859" s="23"/>
      <c r="C859" s="166" t="s">
        <v>1162</v>
      </c>
      <c r="D859" s="166" t="s">
        <v>380</v>
      </c>
      <c r="E859" s="167" t="s">
        <v>797</v>
      </c>
      <c r="F859" s="168" t="s">
        <v>798</v>
      </c>
      <c r="G859" s="169" t="s">
        <v>373</v>
      </c>
      <c r="H859" s="170">
        <v>5</v>
      </c>
      <c r="I859" s="171"/>
      <c r="J859" s="172">
        <f>ROUND($I$859*$H$859,2)</f>
        <v>0</v>
      </c>
      <c r="K859" s="168"/>
      <c r="L859" s="43"/>
      <c r="M859" s="173"/>
      <c r="N859" s="174" t="s">
        <v>161</v>
      </c>
      <c r="O859" s="24"/>
      <c r="P859" s="24"/>
      <c r="Q859" s="161">
        <v>0</v>
      </c>
      <c r="R859" s="161">
        <f>$Q$859*$H$859</f>
        <v>0</v>
      </c>
      <c r="S859" s="161">
        <v>0</v>
      </c>
      <c r="T859" s="162">
        <f>$S$859*$H$859</f>
        <v>0</v>
      </c>
      <c r="AR859" s="97" t="s">
        <v>270</v>
      </c>
      <c r="AT859" s="97" t="s">
        <v>380</v>
      </c>
      <c r="AU859" s="97" t="s">
        <v>139</v>
      </c>
      <c r="AY859" s="6" t="s">
        <v>264</v>
      </c>
      <c r="BE859" s="163">
        <f>IF($N$859="základní",$J$859,0)</f>
        <v>0</v>
      </c>
      <c r="BF859" s="163">
        <f>IF($N$859="snížená",$J$859,0)</f>
        <v>0</v>
      </c>
      <c r="BG859" s="163">
        <f>IF($N$859="zákl. přenesená",$J$859,0)</f>
        <v>0</v>
      </c>
      <c r="BH859" s="163">
        <f>IF($N$859="sníž. přenesená",$J$859,0)</f>
        <v>0</v>
      </c>
      <c r="BI859" s="163">
        <f>IF($N$859="nulová",$J$859,0)</f>
        <v>0</v>
      </c>
      <c r="BJ859" s="97" t="s">
        <v>139</v>
      </c>
      <c r="BK859" s="163">
        <f>ROUND($I$859*$H$859,2)</f>
        <v>0</v>
      </c>
      <c r="BL859" s="97" t="s">
        <v>270</v>
      </c>
      <c r="BM859" s="97" t="s">
        <v>1162</v>
      </c>
    </row>
    <row r="860" spans="2:47" s="6" customFormat="1" ht="27" customHeight="1">
      <c r="B860" s="23"/>
      <c r="C860" s="24"/>
      <c r="D860" s="164" t="s">
        <v>272</v>
      </c>
      <c r="E860" s="24"/>
      <c r="F860" s="165" t="s">
        <v>798</v>
      </c>
      <c r="G860" s="24"/>
      <c r="H860" s="24"/>
      <c r="J860" s="24"/>
      <c r="K860" s="24"/>
      <c r="L860" s="43"/>
      <c r="M860" s="56"/>
      <c r="N860" s="24"/>
      <c r="O860" s="24"/>
      <c r="P860" s="24"/>
      <c r="Q860" s="24"/>
      <c r="R860" s="24"/>
      <c r="S860" s="24"/>
      <c r="T860" s="57"/>
      <c r="AT860" s="6" t="s">
        <v>272</v>
      </c>
      <c r="AU860" s="6" t="s">
        <v>139</v>
      </c>
    </row>
    <row r="861" spans="2:65" s="6" customFormat="1" ht="27" customHeight="1">
      <c r="B861" s="23"/>
      <c r="C861" s="166" t="s">
        <v>1163</v>
      </c>
      <c r="D861" s="166" t="s">
        <v>380</v>
      </c>
      <c r="E861" s="167" t="s">
        <v>800</v>
      </c>
      <c r="F861" s="168" t="s">
        <v>801</v>
      </c>
      <c r="G861" s="169" t="s">
        <v>373</v>
      </c>
      <c r="H861" s="170">
        <v>30</v>
      </c>
      <c r="I861" s="171"/>
      <c r="J861" s="172">
        <f>ROUND($I$861*$H$861,2)</f>
        <v>0</v>
      </c>
      <c r="K861" s="168"/>
      <c r="L861" s="43"/>
      <c r="M861" s="173"/>
      <c r="N861" s="174" t="s">
        <v>161</v>
      </c>
      <c r="O861" s="24"/>
      <c r="P861" s="24"/>
      <c r="Q861" s="161">
        <v>0</v>
      </c>
      <c r="R861" s="161">
        <f>$Q$861*$H$861</f>
        <v>0</v>
      </c>
      <c r="S861" s="161">
        <v>0</v>
      </c>
      <c r="T861" s="162">
        <f>$S$861*$H$861</f>
        <v>0</v>
      </c>
      <c r="AR861" s="97" t="s">
        <v>270</v>
      </c>
      <c r="AT861" s="97" t="s">
        <v>380</v>
      </c>
      <c r="AU861" s="97" t="s">
        <v>139</v>
      </c>
      <c r="AY861" s="6" t="s">
        <v>264</v>
      </c>
      <c r="BE861" s="163">
        <f>IF($N$861="základní",$J$861,0)</f>
        <v>0</v>
      </c>
      <c r="BF861" s="163">
        <f>IF($N$861="snížená",$J$861,0)</f>
        <v>0</v>
      </c>
      <c r="BG861" s="163">
        <f>IF($N$861="zákl. přenesená",$J$861,0)</f>
        <v>0</v>
      </c>
      <c r="BH861" s="163">
        <f>IF($N$861="sníž. přenesená",$J$861,0)</f>
        <v>0</v>
      </c>
      <c r="BI861" s="163">
        <f>IF($N$861="nulová",$J$861,0)</f>
        <v>0</v>
      </c>
      <c r="BJ861" s="97" t="s">
        <v>139</v>
      </c>
      <c r="BK861" s="163">
        <f>ROUND($I$861*$H$861,2)</f>
        <v>0</v>
      </c>
      <c r="BL861" s="97" t="s">
        <v>270</v>
      </c>
      <c r="BM861" s="97" t="s">
        <v>1163</v>
      </c>
    </row>
    <row r="862" spans="2:47" s="6" customFormat="1" ht="27" customHeight="1">
      <c r="B862" s="23"/>
      <c r="C862" s="24"/>
      <c r="D862" s="164" t="s">
        <v>272</v>
      </c>
      <c r="E862" s="24"/>
      <c r="F862" s="165" t="s">
        <v>801</v>
      </c>
      <c r="G862" s="24"/>
      <c r="H862" s="24"/>
      <c r="J862" s="24"/>
      <c r="K862" s="24"/>
      <c r="L862" s="43"/>
      <c r="M862" s="56"/>
      <c r="N862" s="24"/>
      <c r="O862" s="24"/>
      <c r="P862" s="24"/>
      <c r="Q862" s="24"/>
      <c r="R862" s="24"/>
      <c r="S862" s="24"/>
      <c r="T862" s="57"/>
      <c r="AT862" s="6" t="s">
        <v>272</v>
      </c>
      <c r="AU862" s="6" t="s">
        <v>139</v>
      </c>
    </row>
    <row r="863" spans="2:65" s="6" customFormat="1" ht="15.75" customHeight="1">
      <c r="B863" s="23"/>
      <c r="C863" s="151" t="s">
        <v>1164</v>
      </c>
      <c r="D863" s="151" t="s">
        <v>265</v>
      </c>
      <c r="E863" s="152" t="s">
        <v>803</v>
      </c>
      <c r="F863" s="153" t="s">
        <v>689</v>
      </c>
      <c r="G863" s="154" t="s">
        <v>652</v>
      </c>
      <c r="H863" s="155">
        <v>1</v>
      </c>
      <c r="I863" s="156"/>
      <c r="J863" s="157">
        <f>ROUND($I$863*$H$863,2)</f>
        <v>0</v>
      </c>
      <c r="K863" s="153"/>
      <c r="L863" s="158"/>
      <c r="M863" s="159"/>
      <c r="N863" s="160" t="s">
        <v>161</v>
      </c>
      <c r="O863" s="24"/>
      <c r="P863" s="24"/>
      <c r="Q863" s="161">
        <v>0</v>
      </c>
      <c r="R863" s="161">
        <f>$Q$863*$H$863</f>
        <v>0</v>
      </c>
      <c r="S863" s="161">
        <v>0</v>
      </c>
      <c r="T863" s="162">
        <f>$S$863*$H$863</f>
        <v>0</v>
      </c>
      <c r="AR863" s="97" t="s">
        <v>269</v>
      </c>
      <c r="AT863" s="97" t="s">
        <v>265</v>
      </c>
      <c r="AU863" s="97" t="s">
        <v>139</v>
      </c>
      <c r="AY863" s="6" t="s">
        <v>264</v>
      </c>
      <c r="BE863" s="163">
        <f>IF($N$863="základní",$J$863,0)</f>
        <v>0</v>
      </c>
      <c r="BF863" s="163">
        <f>IF($N$863="snížená",$J$863,0)</f>
        <v>0</v>
      </c>
      <c r="BG863" s="163">
        <f>IF($N$863="zákl. přenesená",$J$863,0)</f>
        <v>0</v>
      </c>
      <c r="BH863" s="163">
        <f>IF($N$863="sníž. přenesená",$J$863,0)</f>
        <v>0</v>
      </c>
      <c r="BI863" s="163">
        <f>IF($N$863="nulová",$J$863,0)</f>
        <v>0</v>
      </c>
      <c r="BJ863" s="97" t="s">
        <v>139</v>
      </c>
      <c r="BK863" s="163">
        <f>ROUND($I$863*$H$863,2)</f>
        <v>0</v>
      </c>
      <c r="BL863" s="97" t="s">
        <v>270</v>
      </c>
      <c r="BM863" s="97" t="s">
        <v>1165</v>
      </c>
    </row>
    <row r="864" spans="2:47" s="6" customFormat="1" ht="16.5" customHeight="1">
      <c r="B864" s="23"/>
      <c r="C864" s="24"/>
      <c r="D864" s="164" t="s">
        <v>272</v>
      </c>
      <c r="E864" s="24"/>
      <c r="F864" s="165" t="s">
        <v>689</v>
      </c>
      <c r="G864" s="24"/>
      <c r="H864" s="24"/>
      <c r="J864" s="24"/>
      <c r="K864" s="24"/>
      <c r="L864" s="43"/>
      <c r="M864" s="56"/>
      <c r="N864" s="24"/>
      <c r="O864" s="24"/>
      <c r="P864" s="24"/>
      <c r="Q864" s="24"/>
      <c r="R864" s="24"/>
      <c r="S864" s="24"/>
      <c r="T864" s="57"/>
      <c r="AT864" s="6" t="s">
        <v>272</v>
      </c>
      <c r="AU864" s="6" t="s">
        <v>139</v>
      </c>
    </row>
    <row r="865" spans="2:65" s="6" customFormat="1" ht="15.75" customHeight="1">
      <c r="B865" s="23"/>
      <c r="C865" s="166" t="s">
        <v>1166</v>
      </c>
      <c r="D865" s="166" t="s">
        <v>380</v>
      </c>
      <c r="E865" s="167" t="s">
        <v>846</v>
      </c>
      <c r="F865" s="168" t="s">
        <v>810</v>
      </c>
      <c r="G865" s="169" t="s">
        <v>652</v>
      </c>
      <c r="H865" s="170">
        <v>1</v>
      </c>
      <c r="I865" s="171"/>
      <c r="J865" s="172">
        <f>ROUND($I$865*$H$865,2)</f>
        <v>0</v>
      </c>
      <c r="K865" s="168"/>
      <c r="L865" s="43"/>
      <c r="M865" s="173"/>
      <c r="N865" s="174" t="s">
        <v>161</v>
      </c>
      <c r="O865" s="24"/>
      <c r="P865" s="24"/>
      <c r="Q865" s="161">
        <v>0</v>
      </c>
      <c r="R865" s="161">
        <f>$Q$865*$H$865</f>
        <v>0</v>
      </c>
      <c r="S865" s="161">
        <v>0</v>
      </c>
      <c r="T865" s="162">
        <f>$S$865*$H$865</f>
        <v>0</v>
      </c>
      <c r="AR865" s="97" t="s">
        <v>270</v>
      </c>
      <c r="AT865" s="97" t="s">
        <v>380</v>
      </c>
      <c r="AU865" s="97" t="s">
        <v>139</v>
      </c>
      <c r="AY865" s="6" t="s">
        <v>264</v>
      </c>
      <c r="BE865" s="163">
        <f>IF($N$865="základní",$J$865,0)</f>
        <v>0</v>
      </c>
      <c r="BF865" s="163">
        <f>IF($N$865="snížená",$J$865,0)</f>
        <v>0</v>
      </c>
      <c r="BG865" s="163">
        <f>IF($N$865="zákl. přenesená",$J$865,0)</f>
        <v>0</v>
      </c>
      <c r="BH865" s="163">
        <f>IF($N$865="sníž. přenesená",$J$865,0)</f>
        <v>0</v>
      </c>
      <c r="BI865" s="163">
        <f>IF($N$865="nulová",$J$865,0)</f>
        <v>0</v>
      </c>
      <c r="BJ865" s="97" t="s">
        <v>139</v>
      </c>
      <c r="BK865" s="163">
        <f>ROUND($I$865*$H$865,2)</f>
        <v>0</v>
      </c>
      <c r="BL865" s="97" t="s">
        <v>270</v>
      </c>
      <c r="BM865" s="97" t="s">
        <v>1166</v>
      </c>
    </row>
    <row r="866" spans="2:47" s="6" customFormat="1" ht="16.5" customHeight="1">
      <c r="B866" s="23"/>
      <c r="C866" s="24"/>
      <c r="D866" s="164" t="s">
        <v>272</v>
      </c>
      <c r="E866" s="24"/>
      <c r="F866" s="165" t="s">
        <v>810</v>
      </c>
      <c r="G866" s="24"/>
      <c r="H866" s="24"/>
      <c r="J866" s="24"/>
      <c r="K866" s="24"/>
      <c r="L866" s="43"/>
      <c r="M866" s="56"/>
      <c r="N866" s="24"/>
      <c r="O866" s="24"/>
      <c r="P866" s="24"/>
      <c r="Q866" s="24"/>
      <c r="R866" s="24"/>
      <c r="S866" s="24"/>
      <c r="T866" s="57"/>
      <c r="AT866" s="6" t="s">
        <v>272</v>
      </c>
      <c r="AU866" s="6" t="s">
        <v>139</v>
      </c>
    </row>
    <row r="867" spans="2:65" s="6" customFormat="1" ht="15.75" customHeight="1">
      <c r="B867" s="23"/>
      <c r="C867" s="166" t="s">
        <v>1167</v>
      </c>
      <c r="D867" s="166" t="s">
        <v>380</v>
      </c>
      <c r="E867" s="167" t="s">
        <v>848</v>
      </c>
      <c r="F867" s="168" t="s">
        <v>807</v>
      </c>
      <c r="G867" s="169" t="s">
        <v>389</v>
      </c>
      <c r="H867" s="170">
        <v>20</v>
      </c>
      <c r="I867" s="171"/>
      <c r="J867" s="172">
        <f>ROUND($I$867*$H$867,2)</f>
        <v>0</v>
      </c>
      <c r="K867" s="168"/>
      <c r="L867" s="43"/>
      <c r="M867" s="173"/>
      <c r="N867" s="174" t="s">
        <v>161</v>
      </c>
      <c r="O867" s="24"/>
      <c r="P867" s="24"/>
      <c r="Q867" s="161">
        <v>0</v>
      </c>
      <c r="R867" s="161">
        <f>$Q$867*$H$867</f>
        <v>0</v>
      </c>
      <c r="S867" s="161">
        <v>0</v>
      </c>
      <c r="T867" s="162">
        <f>$S$867*$H$867</f>
        <v>0</v>
      </c>
      <c r="AR867" s="97" t="s">
        <v>270</v>
      </c>
      <c r="AT867" s="97" t="s">
        <v>380</v>
      </c>
      <c r="AU867" s="97" t="s">
        <v>139</v>
      </c>
      <c r="AY867" s="6" t="s">
        <v>264</v>
      </c>
      <c r="BE867" s="163">
        <f>IF($N$867="základní",$J$867,0)</f>
        <v>0</v>
      </c>
      <c r="BF867" s="163">
        <f>IF($N$867="snížená",$J$867,0)</f>
        <v>0</v>
      </c>
      <c r="BG867" s="163">
        <f>IF($N$867="zákl. přenesená",$J$867,0)</f>
        <v>0</v>
      </c>
      <c r="BH867" s="163">
        <f>IF($N$867="sníž. přenesená",$J$867,0)</f>
        <v>0</v>
      </c>
      <c r="BI867" s="163">
        <f>IF($N$867="nulová",$J$867,0)</f>
        <v>0</v>
      </c>
      <c r="BJ867" s="97" t="s">
        <v>139</v>
      </c>
      <c r="BK867" s="163">
        <f>ROUND($I$867*$H$867,2)</f>
        <v>0</v>
      </c>
      <c r="BL867" s="97" t="s">
        <v>270</v>
      </c>
      <c r="BM867" s="97" t="s">
        <v>1167</v>
      </c>
    </row>
    <row r="868" spans="2:47" s="6" customFormat="1" ht="16.5" customHeight="1">
      <c r="B868" s="23"/>
      <c r="C868" s="24"/>
      <c r="D868" s="164" t="s">
        <v>272</v>
      </c>
      <c r="E868" s="24"/>
      <c r="F868" s="165" t="s">
        <v>807</v>
      </c>
      <c r="G868" s="24"/>
      <c r="H868" s="24"/>
      <c r="J868" s="24"/>
      <c r="K868" s="24"/>
      <c r="L868" s="43"/>
      <c r="M868" s="56"/>
      <c r="N868" s="24"/>
      <c r="O868" s="24"/>
      <c r="P868" s="24"/>
      <c r="Q868" s="24"/>
      <c r="R868" s="24"/>
      <c r="S868" s="24"/>
      <c r="T868" s="57"/>
      <c r="AT868" s="6" t="s">
        <v>272</v>
      </c>
      <c r="AU868" s="6" t="s">
        <v>139</v>
      </c>
    </row>
    <row r="869" spans="2:65" s="6" customFormat="1" ht="15.75" customHeight="1">
      <c r="B869" s="23"/>
      <c r="C869" s="166" t="s">
        <v>1168</v>
      </c>
      <c r="D869" s="166" t="s">
        <v>380</v>
      </c>
      <c r="E869" s="167" t="s">
        <v>1169</v>
      </c>
      <c r="F869" s="168" t="s">
        <v>696</v>
      </c>
      <c r="G869" s="169" t="s">
        <v>652</v>
      </c>
      <c r="H869" s="170">
        <v>1</v>
      </c>
      <c r="I869" s="171"/>
      <c r="J869" s="172">
        <f>ROUND($I$869*$H$869,2)</f>
        <v>0</v>
      </c>
      <c r="K869" s="168"/>
      <c r="L869" s="43"/>
      <c r="M869" s="173"/>
      <c r="N869" s="174" t="s">
        <v>161</v>
      </c>
      <c r="O869" s="24"/>
      <c r="P869" s="24"/>
      <c r="Q869" s="161">
        <v>0</v>
      </c>
      <c r="R869" s="161">
        <f>$Q$869*$H$869</f>
        <v>0</v>
      </c>
      <c r="S869" s="161">
        <v>0</v>
      </c>
      <c r="T869" s="162">
        <f>$S$869*$H$869</f>
        <v>0</v>
      </c>
      <c r="AR869" s="97" t="s">
        <v>270</v>
      </c>
      <c r="AT869" s="97" t="s">
        <v>380</v>
      </c>
      <c r="AU869" s="97" t="s">
        <v>139</v>
      </c>
      <c r="AY869" s="6" t="s">
        <v>264</v>
      </c>
      <c r="BE869" s="163">
        <f>IF($N$869="základní",$J$869,0)</f>
        <v>0</v>
      </c>
      <c r="BF869" s="163">
        <f>IF($N$869="snížená",$J$869,0)</f>
        <v>0</v>
      </c>
      <c r="BG869" s="163">
        <f>IF($N$869="zákl. přenesená",$J$869,0)</f>
        <v>0</v>
      </c>
      <c r="BH869" s="163">
        <f>IF($N$869="sníž. přenesená",$J$869,0)</f>
        <v>0</v>
      </c>
      <c r="BI869" s="163">
        <f>IF($N$869="nulová",$J$869,0)</f>
        <v>0</v>
      </c>
      <c r="BJ869" s="97" t="s">
        <v>139</v>
      </c>
      <c r="BK869" s="163">
        <f>ROUND($I$869*$H$869,2)</f>
        <v>0</v>
      </c>
      <c r="BL869" s="97" t="s">
        <v>270</v>
      </c>
      <c r="BM869" s="97" t="s">
        <v>1168</v>
      </c>
    </row>
    <row r="870" spans="2:47" s="6" customFormat="1" ht="16.5" customHeight="1">
      <c r="B870" s="23"/>
      <c r="C870" s="24"/>
      <c r="D870" s="164" t="s">
        <v>272</v>
      </c>
      <c r="E870" s="24"/>
      <c r="F870" s="165" t="s">
        <v>696</v>
      </c>
      <c r="G870" s="24"/>
      <c r="H870" s="24"/>
      <c r="J870" s="24"/>
      <c r="K870" s="24"/>
      <c r="L870" s="43"/>
      <c r="M870" s="56"/>
      <c r="N870" s="24"/>
      <c r="O870" s="24"/>
      <c r="P870" s="24"/>
      <c r="Q870" s="24"/>
      <c r="R870" s="24"/>
      <c r="S870" s="24"/>
      <c r="T870" s="57"/>
      <c r="AT870" s="6" t="s">
        <v>272</v>
      </c>
      <c r="AU870" s="6" t="s">
        <v>139</v>
      </c>
    </row>
    <row r="871" spans="2:63" s="140" customFormat="1" ht="37.5" customHeight="1">
      <c r="B871" s="141"/>
      <c r="C871" s="142"/>
      <c r="D871" s="142" t="s">
        <v>189</v>
      </c>
      <c r="E871" s="143" t="s">
        <v>1170</v>
      </c>
      <c r="F871" s="143" t="s">
        <v>1171</v>
      </c>
      <c r="G871" s="142"/>
      <c r="H871" s="142"/>
      <c r="J871" s="144">
        <f>$BK$871</f>
        <v>0</v>
      </c>
      <c r="K871" s="142"/>
      <c r="L871" s="145"/>
      <c r="M871" s="146"/>
      <c r="N871" s="142"/>
      <c r="O871" s="142"/>
      <c r="P871" s="147">
        <f>SUM($P$872:$P$905)</f>
        <v>0</v>
      </c>
      <c r="Q871" s="142"/>
      <c r="R871" s="147">
        <f>SUM($R$872:$R$905)</f>
        <v>0</v>
      </c>
      <c r="S871" s="142"/>
      <c r="T871" s="148">
        <f>SUM($T$872:$T$905)</f>
        <v>0</v>
      </c>
      <c r="AR871" s="149" t="s">
        <v>263</v>
      </c>
      <c r="AT871" s="149" t="s">
        <v>189</v>
      </c>
      <c r="AU871" s="149" t="s">
        <v>190</v>
      </c>
      <c r="AY871" s="149" t="s">
        <v>264</v>
      </c>
      <c r="BK871" s="150">
        <f>SUM($BK$872:$BK$905)</f>
        <v>0</v>
      </c>
    </row>
    <row r="872" spans="2:65" s="6" customFormat="1" ht="15.75" customHeight="1">
      <c r="B872" s="23"/>
      <c r="C872" s="151" t="s">
        <v>1172</v>
      </c>
      <c r="D872" s="151" t="s">
        <v>265</v>
      </c>
      <c r="E872" s="152" t="s">
        <v>757</v>
      </c>
      <c r="F872" s="153" t="s">
        <v>758</v>
      </c>
      <c r="G872" s="154" t="s">
        <v>268</v>
      </c>
      <c r="H872" s="155">
        <v>18</v>
      </c>
      <c r="I872" s="156"/>
      <c r="J872" s="157">
        <f>ROUND($I$872*$H$872,2)</f>
        <v>0</v>
      </c>
      <c r="K872" s="153"/>
      <c r="L872" s="158"/>
      <c r="M872" s="159"/>
      <c r="N872" s="160" t="s">
        <v>161</v>
      </c>
      <c r="O872" s="24"/>
      <c r="P872" s="24"/>
      <c r="Q872" s="161">
        <v>0</v>
      </c>
      <c r="R872" s="161">
        <f>$Q$872*$H$872</f>
        <v>0</v>
      </c>
      <c r="S872" s="161">
        <v>0</v>
      </c>
      <c r="T872" s="162">
        <f>$S$872*$H$872</f>
        <v>0</v>
      </c>
      <c r="AR872" s="97" t="s">
        <v>269</v>
      </c>
      <c r="AT872" s="97" t="s">
        <v>265</v>
      </c>
      <c r="AU872" s="97" t="s">
        <v>139</v>
      </c>
      <c r="AY872" s="6" t="s">
        <v>264</v>
      </c>
      <c r="BE872" s="163">
        <f>IF($N$872="základní",$J$872,0)</f>
        <v>0</v>
      </c>
      <c r="BF872" s="163">
        <f>IF($N$872="snížená",$J$872,0)</f>
        <v>0</v>
      </c>
      <c r="BG872" s="163">
        <f>IF($N$872="zákl. přenesená",$J$872,0)</f>
        <v>0</v>
      </c>
      <c r="BH872" s="163">
        <f>IF($N$872="sníž. přenesená",$J$872,0)</f>
        <v>0</v>
      </c>
      <c r="BI872" s="163">
        <f>IF($N$872="nulová",$J$872,0)</f>
        <v>0</v>
      </c>
      <c r="BJ872" s="97" t="s">
        <v>139</v>
      </c>
      <c r="BK872" s="163">
        <f>ROUND($I$872*$H$872,2)</f>
        <v>0</v>
      </c>
      <c r="BL872" s="97" t="s">
        <v>270</v>
      </c>
      <c r="BM872" s="97" t="s">
        <v>1173</v>
      </c>
    </row>
    <row r="873" spans="2:47" s="6" customFormat="1" ht="16.5" customHeight="1">
      <c r="B873" s="23"/>
      <c r="C873" s="24"/>
      <c r="D873" s="164" t="s">
        <v>272</v>
      </c>
      <c r="E873" s="24"/>
      <c r="F873" s="165" t="s">
        <v>758</v>
      </c>
      <c r="G873" s="24"/>
      <c r="H873" s="24"/>
      <c r="J873" s="24"/>
      <c r="K873" s="24"/>
      <c r="L873" s="43"/>
      <c r="M873" s="56"/>
      <c r="N873" s="24"/>
      <c r="O873" s="24"/>
      <c r="P873" s="24"/>
      <c r="Q873" s="24"/>
      <c r="R873" s="24"/>
      <c r="S873" s="24"/>
      <c r="T873" s="57"/>
      <c r="AT873" s="6" t="s">
        <v>272</v>
      </c>
      <c r="AU873" s="6" t="s">
        <v>139</v>
      </c>
    </row>
    <row r="874" spans="2:65" s="6" customFormat="1" ht="15.75" customHeight="1">
      <c r="B874" s="23"/>
      <c r="C874" s="151" t="s">
        <v>1174</v>
      </c>
      <c r="D874" s="151" t="s">
        <v>265</v>
      </c>
      <c r="E874" s="152" t="s">
        <v>761</v>
      </c>
      <c r="F874" s="153" t="s">
        <v>762</v>
      </c>
      <c r="G874" s="154" t="s">
        <v>268</v>
      </c>
      <c r="H874" s="155">
        <v>18</v>
      </c>
      <c r="I874" s="156"/>
      <c r="J874" s="157">
        <f>ROUND($I$874*$H$874,2)</f>
        <v>0</v>
      </c>
      <c r="K874" s="153"/>
      <c r="L874" s="158"/>
      <c r="M874" s="159"/>
      <c r="N874" s="160" t="s">
        <v>161</v>
      </c>
      <c r="O874" s="24"/>
      <c r="P874" s="24"/>
      <c r="Q874" s="161">
        <v>0</v>
      </c>
      <c r="R874" s="161">
        <f>$Q$874*$H$874</f>
        <v>0</v>
      </c>
      <c r="S874" s="161">
        <v>0</v>
      </c>
      <c r="T874" s="162">
        <f>$S$874*$H$874</f>
        <v>0</v>
      </c>
      <c r="AR874" s="97" t="s">
        <v>269</v>
      </c>
      <c r="AT874" s="97" t="s">
        <v>265</v>
      </c>
      <c r="AU874" s="97" t="s">
        <v>139</v>
      </c>
      <c r="AY874" s="6" t="s">
        <v>264</v>
      </c>
      <c r="BE874" s="163">
        <f>IF($N$874="základní",$J$874,0)</f>
        <v>0</v>
      </c>
      <c r="BF874" s="163">
        <f>IF($N$874="snížená",$J$874,0)</f>
        <v>0</v>
      </c>
      <c r="BG874" s="163">
        <f>IF($N$874="zákl. přenesená",$J$874,0)</f>
        <v>0</v>
      </c>
      <c r="BH874" s="163">
        <f>IF($N$874="sníž. přenesená",$J$874,0)</f>
        <v>0</v>
      </c>
      <c r="BI874" s="163">
        <f>IF($N$874="nulová",$J$874,0)</f>
        <v>0</v>
      </c>
      <c r="BJ874" s="97" t="s">
        <v>139</v>
      </c>
      <c r="BK874" s="163">
        <f>ROUND($I$874*$H$874,2)</f>
        <v>0</v>
      </c>
      <c r="BL874" s="97" t="s">
        <v>270</v>
      </c>
      <c r="BM874" s="97" t="s">
        <v>1175</v>
      </c>
    </row>
    <row r="875" spans="2:47" s="6" customFormat="1" ht="16.5" customHeight="1">
      <c r="B875" s="23"/>
      <c r="C875" s="24"/>
      <c r="D875" s="164" t="s">
        <v>272</v>
      </c>
      <c r="E875" s="24"/>
      <c r="F875" s="165" t="s">
        <v>762</v>
      </c>
      <c r="G875" s="24"/>
      <c r="H875" s="24"/>
      <c r="J875" s="24"/>
      <c r="K875" s="24"/>
      <c r="L875" s="43"/>
      <c r="M875" s="56"/>
      <c r="N875" s="24"/>
      <c r="O875" s="24"/>
      <c r="P875" s="24"/>
      <c r="Q875" s="24"/>
      <c r="R875" s="24"/>
      <c r="S875" s="24"/>
      <c r="T875" s="57"/>
      <c r="AT875" s="6" t="s">
        <v>272</v>
      </c>
      <c r="AU875" s="6" t="s">
        <v>139</v>
      </c>
    </row>
    <row r="876" spans="2:65" s="6" customFormat="1" ht="15.75" customHeight="1">
      <c r="B876" s="23"/>
      <c r="C876" s="151" t="s">
        <v>1176</v>
      </c>
      <c r="D876" s="151" t="s">
        <v>265</v>
      </c>
      <c r="E876" s="152" t="s">
        <v>765</v>
      </c>
      <c r="F876" s="153" t="s">
        <v>766</v>
      </c>
      <c r="G876" s="154" t="s">
        <v>373</v>
      </c>
      <c r="H876" s="155">
        <v>1350</v>
      </c>
      <c r="I876" s="156"/>
      <c r="J876" s="157">
        <f>ROUND($I$876*$H$876,2)</f>
        <v>0</v>
      </c>
      <c r="K876" s="153"/>
      <c r="L876" s="158"/>
      <c r="M876" s="159"/>
      <c r="N876" s="160" t="s">
        <v>161</v>
      </c>
      <c r="O876" s="24"/>
      <c r="P876" s="24"/>
      <c r="Q876" s="161">
        <v>0</v>
      </c>
      <c r="R876" s="161">
        <f>$Q$876*$H$876</f>
        <v>0</v>
      </c>
      <c r="S876" s="161">
        <v>0</v>
      </c>
      <c r="T876" s="162">
        <f>$S$876*$H$876</f>
        <v>0</v>
      </c>
      <c r="AR876" s="97" t="s">
        <v>269</v>
      </c>
      <c r="AT876" s="97" t="s">
        <v>265</v>
      </c>
      <c r="AU876" s="97" t="s">
        <v>139</v>
      </c>
      <c r="AY876" s="6" t="s">
        <v>264</v>
      </c>
      <c r="BE876" s="163">
        <f>IF($N$876="základní",$J$876,0)</f>
        <v>0</v>
      </c>
      <c r="BF876" s="163">
        <f>IF($N$876="snížená",$J$876,0)</f>
        <v>0</v>
      </c>
      <c r="BG876" s="163">
        <f>IF($N$876="zákl. přenesená",$J$876,0)</f>
        <v>0</v>
      </c>
      <c r="BH876" s="163">
        <f>IF($N$876="sníž. přenesená",$J$876,0)</f>
        <v>0</v>
      </c>
      <c r="BI876" s="163">
        <f>IF($N$876="nulová",$J$876,0)</f>
        <v>0</v>
      </c>
      <c r="BJ876" s="97" t="s">
        <v>139</v>
      </c>
      <c r="BK876" s="163">
        <f>ROUND($I$876*$H$876,2)</f>
        <v>0</v>
      </c>
      <c r="BL876" s="97" t="s">
        <v>270</v>
      </c>
      <c r="BM876" s="97" t="s">
        <v>1177</v>
      </c>
    </row>
    <row r="877" spans="2:47" s="6" customFormat="1" ht="16.5" customHeight="1">
      <c r="B877" s="23"/>
      <c r="C877" s="24"/>
      <c r="D877" s="164" t="s">
        <v>272</v>
      </c>
      <c r="E877" s="24"/>
      <c r="F877" s="165" t="s">
        <v>766</v>
      </c>
      <c r="G877" s="24"/>
      <c r="H877" s="24"/>
      <c r="J877" s="24"/>
      <c r="K877" s="24"/>
      <c r="L877" s="43"/>
      <c r="M877" s="56"/>
      <c r="N877" s="24"/>
      <c r="O877" s="24"/>
      <c r="P877" s="24"/>
      <c r="Q877" s="24"/>
      <c r="R877" s="24"/>
      <c r="S877" s="24"/>
      <c r="T877" s="57"/>
      <c r="AT877" s="6" t="s">
        <v>272</v>
      </c>
      <c r="AU877" s="6" t="s">
        <v>139</v>
      </c>
    </row>
    <row r="878" spans="2:65" s="6" customFormat="1" ht="15.75" customHeight="1">
      <c r="B878" s="23"/>
      <c r="C878" s="151" t="s">
        <v>1178</v>
      </c>
      <c r="D878" s="151" t="s">
        <v>265</v>
      </c>
      <c r="E878" s="152" t="s">
        <v>769</v>
      </c>
      <c r="F878" s="153" t="s">
        <v>770</v>
      </c>
      <c r="G878" s="154" t="s">
        <v>373</v>
      </c>
      <c r="H878" s="155">
        <v>20</v>
      </c>
      <c r="I878" s="156"/>
      <c r="J878" s="157">
        <f>ROUND($I$878*$H$878,2)</f>
        <v>0</v>
      </c>
      <c r="K878" s="153"/>
      <c r="L878" s="158"/>
      <c r="M878" s="159"/>
      <c r="N878" s="160" t="s">
        <v>161</v>
      </c>
      <c r="O878" s="24"/>
      <c r="P878" s="24"/>
      <c r="Q878" s="161">
        <v>0</v>
      </c>
      <c r="R878" s="161">
        <f>$Q$878*$H$878</f>
        <v>0</v>
      </c>
      <c r="S878" s="161">
        <v>0</v>
      </c>
      <c r="T878" s="162">
        <f>$S$878*$H$878</f>
        <v>0</v>
      </c>
      <c r="AR878" s="97" t="s">
        <v>269</v>
      </c>
      <c r="AT878" s="97" t="s">
        <v>265</v>
      </c>
      <c r="AU878" s="97" t="s">
        <v>139</v>
      </c>
      <c r="AY878" s="6" t="s">
        <v>264</v>
      </c>
      <c r="BE878" s="163">
        <f>IF($N$878="základní",$J$878,0)</f>
        <v>0</v>
      </c>
      <c r="BF878" s="163">
        <f>IF($N$878="snížená",$J$878,0)</f>
        <v>0</v>
      </c>
      <c r="BG878" s="163">
        <f>IF($N$878="zákl. přenesená",$J$878,0)</f>
        <v>0</v>
      </c>
      <c r="BH878" s="163">
        <f>IF($N$878="sníž. přenesená",$J$878,0)</f>
        <v>0</v>
      </c>
      <c r="BI878" s="163">
        <f>IF($N$878="nulová",$J$878,0)</f>
        <v>0</v>
      </c>
      <c r="BJ878" s="97" t="s">
        <v>139</v>
      </c>
      <c r="BK878" s="163">
        <f>ROUND($I$878*$H$878,2)</f>
        <v>0</v>
      </c>
      <c r="BL878" s="97" t="s">
        <v>270</v>
      </c>
      <c r="BM878" s="97" t="s">
        <v>1179</v>
      </c>
    </row>
    <row r="879" spans="2:47" s="6" customFormat="1" ht="16.5" customHeight="1">
      <c r="B879" s="23"/>
      <c r="C879" s="24"/>
      <c r="D879" s="164" t="s">
        <v>272</v>
      </c>
      <c r="E879" s="24"/>
      <c r="F879" s="165" t="s">
        <v>770</v>
      </c>
      <c r="G879" s="24"/>
      <c r="H879" s="24"/>
      <c r="J879" s="24"/>
      <c r="K879" s="24"/>
      <c r="L879" s="43"/>
      <c r="M879" s="56"/>
      <c r="N879" s="24"/>
      <c r="O879" s="24"/>
      <c r="P879" s="24"/>
      <c r="Q879" s="24"/>
      <c r="R879" s="24"/>
      <c r="S879" s="24"/>
      <c r="T879" s="57"/>
      <c r="AT879" s="6" t="s">
        <v>272</v>
      </c>
      <c r="AU879" s="6" t="s">
        <v>139</v>
      </c>
    </row>
    <row r="880" spans="2:65" s="6" customFormat="1" ht="15.75" customHeight="1">
      <c r="B880" s="23"/>
      <c r="C880" s="151" t="s">
        <v>1180</v>
      </c>
      <c r="D880" s="151" t="s">
        <v>265</v>
      </c>
      <c r="E880" s="152" t="s">
        <v>773</v>
      </c>
      <c r="F880" s="153" t="s">
        <v>774</v>
      </c>
      <c r="G880" s="154" t="s">
        <v>373</v>
      </c>
      <c r="H880" s="155">
        <v>5</v>
      </c>
      <c r="I880" s="156"/>
      <c r="J880" s="157">
        <f>ROUND($I$880*$H$880,2)</f>
        <v>0</v>
      </c>
      <c r="K880" s="153"/>
      <c r="L880" s="158"/>
      <c r="M880" s="159"/>
      <c r="N880" s="160" t="s">
        <v>161</v>
      </c>
      <c r="O880" s="24"/>
      <c r="P880" s="24"/>
      <c r="Q880" s="161">
        <v>0</v>
      </c>
      <c r="R880" s="161">
        <f>$Q$880*$H$880</f>
        <v>0</v>
      </c>
      <c r="S880" s="161">
        <v>0</v>
      </c>
      <c r="T880" s="162">
        <f>$S$880*$H$880</f>
        <v>0</v>
      </c>
      <c r="AR880" s="97" t="s">
        <v>269</v>
      </c>
      <c r="AT880" s="97" t="s">
        <v>265</v>
      </c>
      <c r="AU880" s="97" t="s">
        <v>139</v>
      </c>
      <c r="AY880" s="6" t="s">
        <v>264</v>
      </c>
      <c r="BE880" s="163">
        <f>IF($N$880="základní",$J$880,0)</f>
        <v>0</v>
      </c>
      <c r="BF880" s="163">
        <f>IF($N$880="snížená",$J$880,0)</f>
        <v>0</v>
      </c>
      <c r="BG880" s="163">
        <f>IF($N$880="zákl. přenesená",$J$880,0)</f>
        <v>0</v>
      </c>
      <c r="BH880" s="163">
        <f>IF($N$880="sníž. přenesená",$J$880,0)</f>
        <v>0</v>
      </c>
      <c r="BI880" s="163">
        <f>IF($N$880="nulová",$J$880,0)</f>
        <v>0</v>
      </c>
      <c r="BJ880" s="97" t="s">
        <v>139</v>
      </c>
      <c r="BK880" s="163">
        <f>ROUND($I$880*$H$880,2)</f>
        <v>0</v>
      </c>
      <c r="BL880" s="97" t="s">
        <v>270</v>
      </c>
      <c r="BM880" s="97" t="s">
        <v>1181</v>
      </c>
    </row>
    <row r="881" spans="2:47" s="6" customFormat="1" ht="16.5" customHeight="1">
      <c r="B881" s="23"/>
      <c r="C881" s="24"/>
      <c r="D881" s="164" t="s">
        <v>272</v>
      </c>
      <c r="E881" s="24"/>
      <c r="F881" s="165" t="s">
        <v>774</v>
      </c>
      <c r="G881" s="24"/>
      <c r="H881" s="24"/>
      <c r="J881" s="24"/>
      <c r="K881" s="24"/>
      <c r="L881" s="43"/>
      <c r="M881" s="56"/>
      <c r="N881" s="24"/>
      <c r="O881" s="24"/>
      <c r="P881" s="24"/>
      <c r="Q881" s="24"/>
      <c r="R881" s="24"/>
      <c r="S881" s="24"/>
      <c r="T881" s="57"/>
      <c r="AT881" s="6" t="s">
        <v>272</v>
      </c>
      <c r="AU881" s="6" t="s">
        <v>139</v>
      </c>
    </row>
    <row r="882" spans="2:65" s="6" customFormat="1" ht="15.75" customHeight="1">
      <c r="B882" s="23"/>
      <c r="C882" s="151" t="s">
        <v>1182</v>
      </c>
      <c r="D882" s="151" t="s">
        <v>265</v>
      </c>
      <c r="E882" s="152" t="s">
        <v>777</v>
      </c>
      <c r="F882" s="153" t="s">
        <v>778</v>
      </c>
      <c r="G882" s="154" t="s">
        <v>373</v>
      </c>
      <c r="H882" s="155">
        <v>40</v>
      </c>
      <c r="I882" s="156"/>
      <c r="J882" s="157">
        <f>ROUND($I$882*$H$882,2)</f>
        <v>0</v>
      </c>
      <c r="K882" s="153"/>
      <c r="L882" s="158"/>
      <c r="M882" s="159"/>
      <c r="N882" s="160" t="s">
        <v>161</v>
      </c>
      <c r="O882" s="24"/>
      <c r="P882" s="24"/>
      <c r="Q882" s="161">
        <v>0</v>
      </c>
      <c r="R882" s="161">
        <f>$Q$882*$H$882</f>
        <v>0</v>
      </c>
      <c r="S882" s="161">
        <v>0</v>
      </c>
      <c r="T882" s="162">
        <f>$S$882*$H$882</f>
        <v>0</v>
      </c>
      <c r="AR882" s="97" t="s">
        <v>269</v>
      </c>
      <c r="AT882" s="97" t="s">
        <v>265</v>
      </c>
      <c r="AU882" s="97" t="s">
        <v>139</v>
      </c>
      <c r="AY882" s="6" t="s">
        <v>264</v>
      </c>
      <c r="BE882" s="163">
        <f>IF($N$882="základní",$J$882,0)</f>
        <v>0</v>
      </c>
      <c r="BF882" s="163">
        <f>IF($N$882="snížená",$J$882,0)</f>
        <v>0</v>
      </c>
      <c r="BG882" s="163">
        <f>IF($N$882="zákl. přenesená",$J$882,0)</f>
        <v>0</v>
      </c>
      <c r="BH882" s="163">
        <f>IF($N$882="sníž. přenesená",$J$882,0)</f>
        <v>0</v>
      </c>
      <c r="BI882" s="163">
        <f>IF($N$882="nulová",$J$882,0)</f>
        <v>0</v>
      </c>
      <c r="BJ882" s="97" t="s">
        <v>139</v>
      </c>
      <c r="BK882" s="163">
        <f>ROUND($I$882*$H$882,2)</f>
        <v>0</v>
      </c>
      <c r="BL882" s="97" t="s">
        <v>270</v>
      </c>
      <c r="BM882" s="97" t="s">
        <v>1183</v>
      </c>
    </row>
    <row r="883" spans="2:47" s="6" customFormat="1" ht="16.5" customHeight="1">
      <c r="B883" s="23"/>
      <c r="C883" s="24"/>
      <c r="D883" s="164" t="s">
        <v>272</v>
      </c>
      <c r="E883" s="24"/>
      <c r="F883" s="165" t="s">
        <v>778</v>
      </c>
      <c r="G883" s="24"/>
      <c r="H883" s="24"/>
      <c r="J883" s="24"/>
      <c r="K883" s="24"/>
      <c r="L883" s="43"/>
      <c r="M883" s="56"/>
      <c r="N883" s="24"/>
      <c r="O883" s="24"/>
      <c r="P883" s="24"/>
      <c r="Q883" s="24"/>
      <c r="R883" s="24"/>
      <c r="S883" s="24"/>
      <c r="T883" s="57"/>
      <c r="AT883" s="6" t="s">
        <v>272</v>
      </c>
      <c r="AU883" s="6" t="s">
        <v>139</v>
      </c>
    </row>
    <row r="884" spans="2:65" s="6" customFormat="1" ht="15.75" customHeight="1">
      <c r="B884" s="23"/>
      <c r="C884" s="151" t="s">
        <v>1184</v>
      </c>
      <c r="D884" s="151" t="s">
        <v>265</v>
      </c>
      <c r="E884" s="152" t="s">
        <v>676</v>
      </c>
      <c r="F884" s="153" t="s">
        <v>677</v>
      </c>
      <c r="G884" s="154" t="s">
        <v>373</v>
      </c>
      <c r="H884" s="155">
        <v>80</v>
      </c>
      <c r="I884" s="156"/>
      <c r="J884" s="157">
        <f>ROUND($I$884*$H$884,2)</f>
        <v>0</v>
      </c>
      <c r="K884" s="153"/>
      <c r="L884" s="158"/>
      <c r="M884" s="159"/>
      <c r="N884" s="160" t="s">
        <v>161</v>
      </c>
      <c r="O884" s="24"/>
      <c r="P884" s="24"/>
      <c r="Q884" s="161">
        <v>0</v>
      </c>
      <c r="R884" s="161">
        <f>$Q$884*$H$884</f>
        <v>0</v>
      </c>
      <c r="S884" s="161">
        <v>0</v>
      </c>
      <c r="T884" s="162">
        <f>$S$884*$H$884</f>
        <v>0</v>
      </c>
      <c r="AR884" s="97" t="s">
        <v>269</v>
      </c>
      <c r="AT884" s="97" t="s">
        <v>265</v>
      </c>
      <c r="AU884" s="97" t="s">
        <v>139</v>
      </c>
      <c r="AY884" s="6" t="s">
        <v>264</v>
      </c>
      <c r="BE884" s="163">
        <f>IF($N$884="základní",$J$884,0)</f>
        <v>0</v>
      </c>
      <c r="BF884" s="163">
        <f>IF($N$884="snížená",$J$884,0)</f>
        <v>0</v>
      </c>
      <c r="BG884" s="163">
        <f>IF($N$884="zákl. přenesená",$J$884,0)</f>
        <v>0</v>
      </c>
      <c r="BH884" s="163">
        <f>IF($N$884="sníž. přenesená",$J$884,0)</f>
        <v>0</v>
      </c>
      <c r="BI884" s="163">
        <f>IF($N$884="nulová",$J$884,0)</f>
        <v>0</v>
      </c>
      <c r="BJ884" s="97" t="s">
        <v>139</v>
      </c>
      <c r="BK884" s="163">
        <f>ROUND($I$884*$H$884,2)</f>
        <v>0</v>
      </c>
      <c r="BL884" s="97" t="s">
        <v>270</v>
      </c>
      <c r="BM884" s="97" t="s">
        <v>1185</v>
      </c>
    </row>
    <row r="885" spans="2:47" s="6" customFormat="1" ht="16.5" customHeight="1">
      <c r="B885" s="23"/>
      <c r="C885" s="24"/>
      <c r="D885" s="164" t="s">
        <v>272</v>
      </c>
      <c r="E885" s="24"/>
      <c r="F885" s="165" t="s">
        <v>677</v>
      </c>
      <c r="G885" s="24"/>
      <c r="H885" s="24"/>
      <c r="J885" s="24"/>
      <c r="K885" s="24"/>
      <c r="L885" s="43"/>
      <c r="M885" s="56"/>
      <c r="N885" s="24"/>
      <c r="O885" s="24"/>
      <c r="P885" s="24"/>
      <c r="Q885" s="24"/>
      <c r="R885" s="24"/>
      <c r="S885" s="24"/>
      <c r="T885" s="57"/>
      <c r="AT885" s="6" t="s">
        <v>272</v>
      </c>
      <c r="AU885" s="6" t="s">
        <v>139</v>
      </c>
    </row>
    <row r="886" spans="2:65" s="6" customFormat="1" ht="15.75" customHeight="1">
      <c r="B886" s="23"/>
      <c r="C886" s="151" t="s">
        <v>1186</v>
      </c>
      <c r="D886" s="151" t="s">
        <v>265</v>
      </c>
      <c r="E886" s="152" t="s">
        <v>783</v>
      </c>
      <c r="F886" s="153" t="s">
        <v>784</v>
      </c>
      <c r="G886" s="154" t="s">
        <v>373</v>
      </c>
      <c r="H886" s="155">
        <v>160</v>
      </c>
      <c r="I886" s="156"/>
      <c r="J886" s="157">
        <f>ROUND($I$886*$H$886,2)</f>
        <v>0</v>
      </c>
      <c r="K886" s="153"/>
      <c r="L886" s="158"/>
      <c r="M886" s="159"/>
      <c r="N886" s="160" t="s">
        <v>161</v>
      </c>
      <c r="O886" s="24"/>
      <c r="P886" s="24"/>
      <c r="Q886" s="161">
        <v>0</v>
      </c>
      <c r="R886" s="161">
        <f>$Q$886*$H$886</f>
        <v>0</v>
      </c>
      <c r="S886" s="161">
        <v>0</v>
      </c>
      <c r="T886" s="162">
        <f>$S$886*$H$886</f>
        <v>0</v>
      </c>
      <c r="AR886" s="97" t="s">
        <v>269</v>
      </c>
      <c r="AT886" s="97" t="s">
        <v>265</v>
      </c>
      <c r="AU886" s="97" t="s">
        <v>139</v>
      </c>
      <c r="AY886" s="6" t="s">
        <v>264</v>
      </c>
      <c r="BE886" s="163">
        <f>IF($N$886="základní",$J$886,0)</f>
        <v>0</v>
      </c>
      <c r="BF886" s="163">
        <f>IF($N$886="snížená",$J$886,0)</f>
        <v>0</v>
      </c>
      <c r="BG886" s="163">
        <f>IF($N$886="zákl. přenesená",$J$886,0)</f>
        <v>0</v>
      </c>
      <c r="BH886" s="163">
        <f>IF($N$886="sníž. přenesená",$J$886,0)</f>
        <v>0</v>
      </c>
      <c r="BI886" s="163">
        <f>IF($N$886="nulová",$J$886,0)</f>
        <v>0</v>
      </c>
      <c r="BJ886" s="97" t="s">
        <v>139</v>
      </c>
      <c r="BK886" s="163">
        <f>ROUND($I$886*$H$886,2)</f>
        <v>0</v>
      </c>
      <c r="BL886" s="97" t="s">
        <v>270</v>
      </c>
      <c r="BM886" s="97" t="s">
        <v>1187</v>
      </c>
    </row>
    <row r="887" spans="2:47" s="6" customFormat="1" ht="16.5" customHeight="1">
      <c r="B887" s="23"/>
      <c r="C887" s="24"/>
      <c r="D887" s="164" t="s">
        <v>272</v>
      </c>
      <c r="E887" s="24"/>
      <c r="F887" s="165" t="s">
        <v>784</v>
      </c>
      <c r="G887" s="24"/>
      <c r="H887" s="24"/>
      <c r="J887" s="24"/>
      <c r="K887" s="24"/>
      <c r="L887" s="43"/>
      <c r="M887" s="56"/>
      <c r="N887" s="24"/>
      <c r="O887" s="24"/>
      <c r="P887" s="24"/>
      <c r="Q887" s="24"/>
      <c r="R887" s="24"/>
      <c r="S887" s="24"/>
      <c r="T887" s="57"/>
      <c r="AT887" s="6" t="s">
        <v>272</v>
      </c>
      <c r="AU887" s="6" t="s">
        <v>139</v>
      </c>
    </row>
    <row r="888" spans="2:65" s="6" customFormat="1" ht="15.75" customHeight="1">
      <c r="B888" s="23"/>
      <c r="C888" s="151" t="s">
        <v>1188</v>
      </c>
      <c r="D888" s="151" t="s">
        <v>265</v>
      </c>
      <c r="E888" s="152" t="s">
        <v>684</v>
      </c>
      <c r="F888" s="153" t="s">
        <v>685</v>
      </c>
      <c r="G888" s="154" t="s">
        <v>268</v>
      </c>
      <c r="H888" s="155">
        <v>10</v>
      </c>
      <c r="I888" s="156"/>
      <c r="J888" s="157">
        <f>ROUND($I$888*$H$888,2)</f>
        <v>0</v>
      </c>
      <c r="K888" s="153"/>
      <c r="L888" s="158"/>
      <c r="M888" s="159"/>
      <c r="N888" s="160" t="s">
        <v>161</v>
      </c>
      <c r="O888" s="24"/>
      <c r="P888" s="24"/>
      <c r="Q888" s="161">
        <v>0</v>
      </c>
      <c r="R888" s="161">
        <f>$Q$888*$H$888</f>
        <v>0</v>
      </c>
      <c r="S888" s="161">
        <v>0</v>
      </c>
      <c r="T888" s="162">
        <f>$S$888*$H$888</f>
        <v>0</v>
      </c>
      <c r="AR888" s="97" t="s">
        <v>269</v>
      </c>
      <c r="AT888" s="97" t="s">
        <v>265</v>
      </c>
      <c r="AU888" s="97" t="s">
        <v>139</v>
      </c>
      <c r="AY888" s="6" t="s">
        <v>264</v>
      </c>
      <c r="BE888" s="163">
        <f>IF($N$888="základní",$J$888,0)</f>
        <v>0</v>
      </c>
      <c r="BF888" s="163">
        <f>IF($N$888="snížená",$J$888,0)</f>
        <v>0</v>
      </c>
      <c r="BG888" s="163">
        <f>IF($N$888="zákl. přenesená",$J$888,0)</f>
        <v>0</v>
      </c>
      <c r="BH888" s="163">
        <f>IF($N$888="sníž. přenesená",$J$888,0)</f>
        <v>0</v>
      </c>
      <c r="BI888" s="163">
        <f>IF($N$888="nulová",$J$888,0)</f>
        <v>0</v>
      </c>
      <c r="BJ888" s="97" t="s">
        <v>139</v>
      </c>
      <c r="BK888" s="163">
        <f>ROUND($I$888*$H$888,2)</f>
        <v>0</v>
      </c>
      <c r="BL888" s="97" t="s">
        <v>270</v>
      </c>
      <c r="BM888" s="97" t="s">
        <v>1189</v>
      </c>
    </row>
    <row r="889" spans="2:47" s="6" customFormat="1" ht="16.5" customHeight="1">
      <c r="B889" s="23"/>
      <c r="C889" s="24"/>
      <c r="D889" s="164" t="s">
        <v>272</v>
      </c>
      <c r="E889" s="24"/>
      <c r="F889" s="165" t="s">
        <v>685</v>
      </c>
      <c r="G889" s="24"/>
      <c r="H889" s="24"/>
      <c r="J889" s="24"/>
      <c r="K889" s="24"/>
      <c r="L889" s="43"/>
      <c r="M889" s="56"/>
      <c r="N889" s="24"/>
      <c r="O889" s="24"/>
      <c r="P889" s="24"/>
      <c r="Q889" s="24"/>
      <c r="R889" s="24"/>
      <c r="S889" s="24"/>
      <c r="T889" s="57"/>
      <c r="AT889" s="6" t="s">
        <v>272</v>
      </c>
      <c r="AU889" s="6" t="s">
        <v>139</v>
      </c>
    </row>
    <row r="890" spans="2:65" s="6" customFormat="1" ht="15.75" customHeight="1">
      <c r="B890" s="23"/>
      <c r="C890" s="151" t="s">
        <v>1190</v>
      </c>
      <c r="D890" s="151" t="s">
        <v>265</v>
      </c>
      <c r="E890" s="152" t="s">
        <v>789</v>
      </c>
      <c r="F890" s="153" t="s">
        <v>790</v>
      </c>
      <c r="G890" s="154" t="s">
        <v>268</v>
      </c>
      <c r="H890" s="155">
        <v>4</v>
      </c>
      <c r="I890" s="156"/>
      <c r="J890" s="157">
        <f>ROUND($I$890*$H$890,2)</f>
        <v>0</v>
      </c>
      <c r="K890" s="153"/>
      <c r="L890" s="158"/>
      <c r="M890" s="159"/>
      <c r="N890" s="160" t="s">
        <v>161</v>
      </c>
      <c r="O890" s="24"/>
      <c r="P890" s="24"/>
      <c r="Q890" s="161">
        <v>0</v>
      </c>
      <c r="R890" s="161">
        <f>$Q$890*$H$890</f>
        <v>0</v>
      </c>
      <c r="S890" s="161">
        <v>0</v>
      </c>
      <c r="T890" s="162">
        <f>$S$890*$H$890</f>
        <v>0</v>
      </c>
      <c r="AR890" s="97" t="s">
        <v>269</v>
      </c>
      <c r="AT890" s="97" t="s">
        <v>265</v>
      </c>
      <c r="AU890" s="97" t="s">
        <v>139</v>
      </c>
      <c r="AY890" s="6" t="s">
        <v>264</v>
      </c>
      <c r="BE890" s="163">
        <f>IF($N$890="základní",$J$890,0)</f>
        <v>0</v>
      </c>
      <c r="BF890" s="163">
        <f>IF($N$890="snížená",$J$890,0)</f>
        <v>0</v>
      </c>
      <c r="BG890" s="163">
        <f>IF($N$890="zákl. přenesená",$J$890,0)</f>
        <v>0</v>
      </c>
      <c r="BH890" s="163">
        <f>IF($N$890="sníž. přenesená",$J$890,0)</f>
        <v>0</v>
      </c>
      <c r="BI890" s="163">
        <f>IF($N$890="nulová",$J$890,0)</f>
        <v>0</v>
      </c>
      <c r="BJ890" s="97" t="s">
        <v>139</v>
      </c>
      <c r="BK890" s="163">
        <f>ROUND($I$890*$H$890,2)</f>
        <v>0</v>
      </c>
      <c r="BL890" s="97" t="s">
        <v>270</v>
      </c>
      <c r="BM890" s="97" t="s">
        <v>1191</v>
      </c>
    </row>
    <row r="891" spans="2:47" s="6" customFormat="1" ht="16.5" customHeight="1">
      <c r="B891" s="23"/>
      <c r="C891" s="24"/>
      <c r="D891" s="164" t="s">
        <v>272</v>
      </c>
      <c r="E891" s="24"/>
      <c r="F891" s="165" t="s">
        <v>790</v>
      </c>
      <c r="G891" s="24"/>
      <c r="H891" s="24"/>
      <c r="J891" s="24"/>
      <c r="K891" s="24"/>
      <c r="L891" s="43"/>
      <c r="M891" s="56"/>
      <c r="N891" s="24"/>
      <c r="O891" s="24"/>
      <c r="P891" s="24"/>
      <c r="Q891" s="24"/>
      <c r="R891" s="24"/>
      <c r="S891" s="24"/>
      <c r="T891" s="57"/>
      <c r="AT891" s="6" t="s">
        <v>272</v>
      </c>
      <c r="AU891" s="6" t="s">
        <v>139</v>
      </c>
    </row>
    <row r="892" spans="2:65" s="6" customFormat="1" ht="15.75" customHeight="1">
      <c r="B892" s="23"/>
      <c r="C892" s="151" t="s">
        <v>1192</v>
      </c>
      <c r="D892" s="151" t="s">
        <v>265</v>
      </c>
      <c r="E892" s="152" t="s">
        <v>793</v>
      </c>
      <c r="F892" s="153" t="s">
        <v>794</v>
      </c>
      <c r="G892" s="154" t="s">
        <v>268</v>
      </c>
      <c r="H892" s="155">
        <v>10</v>
      </c>
      <c r="I892" s="156"/>
      <c r="J892" s="157">
        <f>ROUND($I$892*$H$892,2)</f>
        <v>0</v>
      </c>
      <c r="K892" s="153"/>
      <c r="L892" s="158"/>
      <c r="M892" s="159"/>
      <c r="N892" s="160" t="s">
        <v>161</v>
      </c>
      <c r="O892" s="24"/>
      <c r="P892" s="24"/>
      <c r="Q892" s="161">
        <v>0</v>
      </c>
      <c r="R892" s="161">
        <f>$Q$892*$H$892</f>
        <v>0</v>
      </c>
      <c r="S892" s="161">
        <v>0</v>
      </c>
      <c r="T892" s="162">
        <f>$S$892*$H$892</f>
        <v>0</v>
      </c>
      <c r="AR892" s="97" t="s">
        <v>269</v>
      </c>
      <c r="AT892" s="97" t="s">
        <v>265</v>
      </c>
      <c r="AU892" s="97" t="s">
        <v>139</v>
      </c>
      <c r="AY892" s="6" t="s">
        <v>264</v>
      </c>
      <c r="BE892" s="163">
        <f>IF($N$892="základní",$J$892,0)</f>
        <v>0</v>
      </c>
      <c r="BF892" s="163">
        <f>IF($N$892="snížená",$J$892,0)</f>
        <v>0</v>
      </c>
      <c r="BG892" s="163">
        <f>IF($N$892="zákl. přenesená",$J$892,0)</f>
        <v>0</v>
      </c>
      <c r="BH892" s="163">
        <f>IF($N$892="sníž. přenesená",$J$892,0)</f>
        <v>0</v>
      </c>
      <c r="BI892" s="163">
        <f>IF($N$892="nulová",$J$892,0)</f>
        <v>0</v>
      </c>
      <c r="BJ892" s="97" t="s">
        <v>139</v>
      </c>
      <c r="BK892" s="163">
        <f>ROUND($I$892*$H$892,2)</f>
        <v>0</v>
      </c>
      <c r="BL892" s="97" t="s">
        <v>270</v>
      </c>
      <c r="BM892" s="97" t="s">
        <v>1193</v>
      </c>
    </row>
    <row r="893" spans="2:47" s="6" customFormat="1" ht="16.5" customHeight="1">
      <c r="B893" s="23"/>
      <c r="C893" s="24"/>
      <c r="D893" s="164" t="s">
        <v>272</v>
      </c>
      <c r="E893" s="24"/>
      <c r="F893" s="165" t="s">
        <v>794</v>
      </c>
      <c r="G893" s="24"/>
      <c r="H893" s="24"/>
      <c r="J893" s="24"/>
      <c r="K893" s="24"/>
      <c r="L893" s="43"/>
      <c r="M893" s="56"/>
      <c r="N893" s="24"/>
      <c r="O893" s="24"/>
      <c r="P893" s="24"/>
      <c r="Q893" s="24"/>
      <c r="R893" s="24"/>
      <c r="S893" s="24"/>
      <c r="T893" s="57"/>
      <c r="AT893" s="6" t="s">
        <v>272</v>
      </c>
      <c r="AU893" s="6" t="s">
        <v>139</v>
      </c>
    </row>
    <row r="894" spans="2:65" s="6" customFormat="1" ht="27" customHeight="1">
      <c r="B894" s="23"/>
      <c r="C894" s="166" t="s">
        <v>1194</v>
      </c>
      <c r="D894" s="166" t="s">
        <v>380</v>
      </c>
      <c r="E894" s="167" t="s">
        <v>797</v>
      </c>
      <c r="F894" s="168" t="s">
        <v>798</v>
      </c>
      <c r="G894" s="169" t="s">
        <v>373</v>
      </c>
      <c r="H894" s="170">
        <v>5</v>
      </c>
      <c r="I894" s="171"/>
      <c r="J894" s="172">
        <f>ROUND($I$894*$H$894,2)</f>
        <v>0</v>
      </c>
      <c r="K894" s="168"/>
      <c r="L894" s="43"/>
      <c r="M894" s="173"/>
      <c r="N894" s="174" t="s">
        <v>161</v>
      </c>
      <c r="O894" s="24"/>
      <c r="P894" s="24"/>
      <c r="Q894" s="161">
        <v>0</v>
      </c>
      <c r="R894" s="161">
        <f>$Q$894*$H$894</f>
        <v>0</v>
      </c>
      <c r="S894" s="161">
        <v>0</v>
      </c>
      <c r="T894" s="162">
        <f>$S$894*$H$894</f>
        <v>0</v>
      </c>
      <c r="AR894" s="97" t="s">
        <v>270</v>
      </c>
      <c r="AT894" s="97" t="s">
        <v>380</v>
      </c>
      <c r="AU894" s="97" t="s">
        <v>139</v>
      </c>
      <c r="AY894" s="6" t="s">
        <v>264</v>
      </c>
      <c r="BE894" s="163">
        <f>IF($N$894="základní",$J$894,0)</f>
        <v>0</v>
      </c>
      <c r="BF894" s="163">
        <f>IF($N$894="snížená",$J$894,0)</f>
        <v>0</v>
      </c>
      <c r="BG894" s="163">
        <f>IF($N$894="zákl. přenesená",$J$894,0)</f>
        <v>0</v>
      </c>
      <c r="BH894" s="163">
        <f>IF($N$894="sníž. přenesená",$J$894,0)</f>
        <v>0</v>
      </c>
      <c r="BI894" s="163">
        <f>IF($N$894="nulová",$J$894,0)</f>
        <v>0</v>
      </c>
      <c r="BJ894" s="97" t="s">
        <v>139</v>
      </c>
      <c r="BK894" s="163">
        <f>ROUND($I$894*$H$894,2)</f>
        <v>0</v>
      </c>
      <c r="BL894" s="97" t="s">
        <v>270</v>
      </c>
      <c r="BM894" s="97" t="s">
        <v>1194</v>
      </c>
    </row>
    <row r="895" spans="2:47" s="6" customFormat="1" ht="27" customHeight="1">
      <c r="B895" s="23"/>
      <c r="C895" s="24"/>
      <c r="D895" s="164" t="s">
        <v>272</v>
      </c>
      <c r="E895" s="24"/>
      <c r="F895" s="165" t="s">
        <v>798</v>
      </c>
      <c r="G895" s="24"/>
      <c r="H895" s="24"/>
      <c r="J895" s="24"/>
      <c r="K895" s="24"/>
      <c r="L895" s="43"/>
      <c r="M895" s="56"/>
      <c r="N895" s="24"/>
      <c r="O895" s="24"/>
      <c r="P895" s="24"/>
      <c r="Q895" s="24"/>
      <c r="R895" s="24"/>
      <c r="S895" s="24"/>
      <c r="T895" s="57"/>
      <c r="AT895" s="6" t="s">
        <v>272</v>
      </c>
      <c r="AU895" s="6" t="s">
        <v>139</v>
      </c>
    </row>
    <row r="896" spans="2:65" s="6" customFormat="1" ht="27" customHeight="1">
      <c r="B896" s="23"/>
      <c r="C896" s="166" t="s">
        <v>1195</v>
      </c>
      <c r="D896" s="166" t="s">
        <v>380</v>
      </c>
      <c r="E896" s="167" t="s">
        <v>800</v>
      </c>
      <c r="F896" s="168" t="s">
        <v>801</v>
      </c>
      <c r="G896" s="169" t="s">
        <v>373</v>
      </c>
      <c r="H896" s="170">
        <v>30</v>
      </c>
      <c r="I896" s="171"/>
      <c r="J896" s="172">
        <f>ROUND($I$896*$H$896,2)</f>
        <v>0</v>
      </c>
      <c r="K896" s="168"/>
      <c r="L896" s="43"/>
      <c r="M896" s="173"/>
      <c r="N896" s="174" t="s">
        <v>161</v>
      </c>
      <c r="O896" s="24"/>
      <c r="P896" s="24"/>
      <c r="Q896" s="161">
        <v>0</v>
      </c>
      <c r="R896" s="161">
        <f>$Q$896*$H$896</f>
        <v>0</v>
      </c>
      <c r="S896" s="161">
        <v>0</v>
      </c>
      <c r="T896" s="162">
        <f>$S$896*$H$896</f>
        <v>0</v>
      </c>
      <c r="AR896" s="97" t="s">
        <v>270</v>
      </c>
      <c r="AT896" s="97" t="s">
        <v>380</v>
      </c>
      <c r="AU896" s="97" t="s">
        <v>139</v>
      </c>
      <c r="AY896" s="6" t="s">
        <v>264</v>
      </c>
      <c r="BE896" s="163">
        <f>IF($N$896="základní",$J$896,0)</f>
        <v>0</v>
      </c>
      <c r="BF896" s="163">
        <f>IF($N$896="snížená",$J$896,0)</f>
        <v>0</v>
      </c>
      <c r="BG896" s="163">
        <f>IF($N$896="zákl. přenesená",$J$896,0)</f>
        <v>0</v>
      </c>
      <c r="BH896" s="163">
        <f>IF($N$896="sníž. přenesená",$J$896,0)</f>
        <v>0</v>
      </c>
      <c r="BI896" s="163">
        <f>IF($N$896="nulová",$J$896,0)</f>
        <v>0</v>
      </c>
      <c r="BJ896" s="97" t="s">
        <v>139</v>
      </c>
      <c r="BK896" s="163">
        <f>ROUND($I$896*$H$896,2)</f>
        <v>0</v>
      </c>
      <c r="BL896" s="97" t="s">
        <v>270</v>
      </c>
      <c r="BM896" s="97" t="s">
        <v>1195</v>
      </c>
    </row>
    <row r="897" spans="2:47" s="6" customFormat="1" ht="27" customHeight="1">
      <c r="B897" s="23"/>
      <c r="C897" s="24"/>
      <c r="D897" s="164" t="s">
        <v>272</v>
      </c>
      <c r="E897" s="24"/>
      <c r="F897" s="165" t="s">
        <v>801</v>
      </c>
      <c r="G897" s="24"/>
      <c r="H897" s="24"/>
      <c r="J897" s="24"/>
      <c r="K897" s="24"/>
      <c r="L897" s="43"/>
      <c r="M897" s="56"/>
      <c r="N897" s="24"/>
      <c r="O897" s="24"/>
      <c r="P897" s="24"/>
      <c r="Q897" s="24"/>
      <c r="R897" s="24"/>
      <c r="S897" s="24"/>
      <c r="T897" s="57"/>
      <c r="AT897" s="6" t="s">
        <v>272</v>
      </c>
      <c r="AU897" s="6" t="s">
        <v>139</v>
      </c>
    </row>
    <row r="898" spans="2:65" s="6" customFormat="1" ht="15.75" customHeight="1">
      <c r="B898" s="23"/>
      <c r="C898" s="151" t="s">
        <v>1196</v>
      </c>
      <c r="D898" s="151" t="s">
        <v>265</v>
      </c>
      <c r="E898" s="152" t="s">
        <v>803</v>
      </c>
      <c r="F898" s="153" t="s">
        <v>689</v>
      </c>
      <c r="G898" s="154" t="s">
        <v>652</v>
      </c>
      <c r="H898" s="155">
        <v>1</v>
      </c>
      <c r="I898" s="156"/>
      <c r="J898" s="157">
        <f>ROUND($I$898*$H$898,2)</f>
        <v>0</v>
      </c>
      <c r="K898" s="153"/>
      <c r="L898" s="158"/>
      <c r="M898" s="159"/>
      <c r="N898" s="160" t="s">
        <v>161</v>
      </c>
      <c r="O898" s="24"/>
      <c r="P898" s="24"/>
      <c r="Q898" s="161">
        <v>0</v>
      </c>
      <c r="R898" s="161">
        <f>$Q$898*$H$898</f>
        <v>0</v>
      </c>
      <c r="S898" s="161">
        <v>0</v>
      </c>
      <c r="T898" s="162">
        <f>$S$898*$H$898</f>
        <v>0</v>
      </c>
      <c r="AR898" s="97" t="s">
        <v>269</v>
      </c>
      <c r="AT898" s="97" t="s">
        <v>265</v>
      </c>
      <c r="AU898" s="97" t="s">
        <v>139</v>
      </c>
      <c r="AY898" s="6" t="s">
        <v>264</v>
      </c>
      <c r="BE898" s="163">
        <f>IF($N$898="základní",$J$898,0)</f>
        <v>0</v>
      </c>
      <c r="BF898" s="163">
        <f>IF($N$898="snížená",$J$898,0)</f>
        <v>0</v>
      </c>
      <c r="BG898" s="163">
        <f>IF($N$898="zákl. přenesená",$J$898,0)</f>
        <v>0</v>
      </c>
      <c r="BH898" s="163">
        <f>IF($N$898="sníž. přenesená",$J$898,0)</f>
        <v>0</v>
      </c>
      <c r="BI898" s="163">
        <f>IF($N$898="nulová",$J$898,0)</f>
        <v>0</v>
      </c>
      <c r="BJ898" s="97" t="s">
        <v>139</v>
      </c>
      <c r="BK898" s="163">
        <f>ROUND($I$898*$H$898,2)</f>
        <v>0</v>
      </c>
      <c r="BL898" s="97" t="s">
        <v>270</v>
      </c>
      <c r="BM898" s="97" t="s">
        <v>1197</v>
      </c>
    </row>
    <row r="899" spans="2:47" s="6" customFormat="1" ht="16.5" customHeight="1">
      <c r="B899" s="23"/>
      <c r="C899" s="24"/>
      <c r="D899" s="164" t="s">
        <v>272</v>
      </c>
      <c r="E899" s="24"/>
      <c r="F899" s="165" t="s">
        <v>689</v>
      </c>
      <c r="G899" s="24"/>
      <c r="H899" s="24"/>
      <c r="J899" s="24"/>
      <c r="K899" s="24"/>
      <c r="L899" s="43"/>
      <c r="M899" s="56"/>
      <c r="N899" s="24"/>
      <c r="O899" s="24"/>
      <c r="P899" s="24"/>
      <c r="Q899" s="24"/>
      <c r="R899" s="24"/>
      <c r="S899" s="24"/>
      <c r="T899" s="57"/>
      <c r="AT899" s="6" t="s">
        <v>272</v>
      </c>
      <c r="AU899" s="6" t="s">
        <v>139</v>
      </c>
    </row>
    <row r="900" spans="2:65" s="6" customFormat="1" ht="15.75" customHeight="1">
      <c r="B900" s="23"/>
      <c r="C900" s="166" t="s">
        <v>1198</v>
      </c>
      <c r="D900" s="166" t="s">
        <v>380</v>
      </c>
      <c r="E900" s="167" t="s">
        <v>846</v>
      </c>
      <c r="F900" s="168" t="s">
        <v>810</v>
      </c>
      <c r="G900" s="169" t="s">
        <v>652</v>
      </c>
      <c r="H900" s="170">
        <v>1</v>
      </c>
      <c r="I900" s="171"/>
      <c r="J900" s="172">
        <f>ROUND($I$900*$H$900,2)</f>
        <v>0</v>
      </c>
      <c r="K900" s="168"/>
      <c r="L900" s="43"/>
      <c r="M900" s="173"/>
      <c r="N900" s="174" t="s">
        <v>161</v>
      </c>
      <c r="O900" s="24"/>
      <c r="P900" s="24"/>
      <c r="Q900" s="161">
        <v>0</v>
      </c>
      <c r="R900" s="161">
        <f>$Q$900*$H$900</f>
        <v>0</v>
      </c>
      <c r="S900" s="161">
        <v>0</v>
      </c>
      <c r="T900" s="162">
        <f>$S$900*$H$900</f>
        <v>0</v>
      </c>
      <c r="AR900" s="97" t="s">
        <v>270</v>
      </c>
      <c r="AT900" s="97" t="s">
        <v>380</v>
      </c>
      <c r="AU900" s="97" t="s">
        <v>139</v>
      </c>
      <c r="AY900" s="6" t="s">
        <v>264</v>
      </c>
      <c r="BE900" s="163">
        <f>IF($N$900="základní",$J$900,0)</f>
        <v>0</v>
      </c>
      <c r="BF900" s="163">
        <f>IF($N$900="snížená",$J$900,0)</f>
        <v>0</v>
      </c>
      <c r="BG900" s="163">
        <f>IF($N$900="zákl. přenesená",$J$900,0)</f>
        <v>0</v>
      </c>
      <c r="BH900" s="163">
        <f>IF($N$900="sníž. přenesená",$J$900,0)</f>
        <v>0</v>
      </c>
      <c r="BI900" s="163">
        <f>IF($N$900="nulová",$J$900,0)</f>
        <v>0</v>
      </c>
      <c r="BJ900" s="97" t="s">
        <v>139</v>
      </c>
      <c r="BK900" s="163">
        <f>ROUND($I$900*$H$900,2)</f>
        <v>0</v>
      </c>
      <c r="BL900" s="97" t="s">
        <v>270</v>
      </c>
      <c r="BM900" s="97" t="s">
        <v>1198</v>
      </c>
    </row>
    <row r="901" spans="2:47" s="6" customFormat="1" ht="16.5" customHeight="1">
      <c r="B901" s="23"/>
      <c r="C901" s="24"/>
      <c r="D901" s="164" t="s">
        <v>272</v>
      </c>
      <c r="E901" s="24"/>
      <c r="F901" s="165" t="s">
        <v>810</v>
      </c>
      <c r="G901" s="24"/>
      <c r="H901" s="24"/>
      <c r="J901" s="24"/>
      <c r="K901" s="24"/>
      <c r="L901" s="43"/>
      <c r="M901" s="56"/>
      <c r="N901" s="24"/>
      <c r="O901" s="24"/>
      <c r="P901" s="24"/>
      <c r="Q901" s="24"/>
      <c r="R901" s="24"/>
      <c r="S901" s="24"/>
      <c r="T901" s="57"/>
      <c r="AT901" s="6" t="s">
        <v>272</v>
      </c>
      <c r="AU901" s="6" t="s">
        <v>139</v>
      </c>
    </row>
    <row r="902" spans="2:65" s="6" customFormat="1" ht="15.75" customHeight="1">
      <c r="B902" s="23"/>
      <c r="C902" s="166" t="s">
        <v>1199</v>
      </c>
      <c r="D902" s="166" t="s">
        <v>380</v>
      </c>
      <c r="E902" s="167" t="s">
        <v>848</v>
      </c>
      <c r="F902" s="168" t="s">
        <v>807</v>
      </c>
      <c r="G902" s="169" t="s">
        <v>389</v>
      </c>
      <c r="H902" s="170">
        <v>20</v>
      </c>
      <c r="I902" s="171"/>
      <c r="J902" s="172">
        <f>ROUND($I$902*$H$902,2)</f>
        <v>0</v>
      </c>
      <c r="K902" s="168"/>
      <c r="L902" s="43"/>
      <c r="M902" s="173"/>
      <c r="N902" s="174" t="s">
        <v>161</v>
      </c>
      <c r="O902" s="24"/>
      <c r="P902" s="24"/>
      <c r="Q902" s="161">
        <v>0</v>
      </c>
      <c r="R902" s="161">
        <f>$Q$902*$H$902</f>
        <v>0</v>
      </c>
      <c r="S902" s="161">
        <v>0</v>
      </c>
      <c r="T902" s="162">
        <f>$S$902*$H$902</f>
        <v>0</v>
      </c>
      <c r="AR902" s="97" t="s">
        <v>270</v>
      </c>
      <c r="AT902" s="97" t="s">
        <v>380</v>
      </c>
      <c r="AU902" s="97" t="s">
        <v>139</v>
      </c>
      <c r="AY902" s="6" t="s">
        <v>264</v>
      </c>
      <c r="BE902" s="163">
        <f>IF($N$902="základní",$J$902,0)</f>
        <v>0</v>
      </c>
      <c r="BF902" s="163">
        <f>IF($N$902="snížená",$J$902,0)</f>
        <v>0</v>
      </c>
      <c r="BG902" s="163">
        <f>IF($N$902="zákl. přenesená",$J$902,0)</f>
        <v>0</v>
      </c>
      <c r="BH902" s="163">
        <f>IF($N$902="sníž. přenesená",$J$902,0)</f>
        <v>0</v>
      </c>
      <c r="BI902" s="163">
        <f>IF($N$902="nulová",$J$902,0)</f>
        <v>0</v>
      </c>
      <c r="BJ902" s="97" t="s">
        <v>139</v>
      </c>
      <c r="BK902" s="163">
        <f>ROUND($I$902*$H$902,2)</f>
        <v>0</v>
      </c>
      <c r="BL902" s="97" t="s">
        <v>270</v>
      </c>
      <c r="BM902" s="97" t="s">
        <v>1199</v>
      </c>
    </row>
    <row r="903" spans="2:47" s="6" customFormat="1" ht="16.5" customHeight="1">
      <c r="B903" s="23"/>
      <c r="C903" s="24"/>
      <c r="D903" s="164" t="s">
        <v>272</v>
      </c>
      <c r="E903" s="24"/>
      <c r="F903" s="165" t="s">
        <v>807</v>
      </c>
      <c r="G903" s="24"/>
      <c r="H903" s="24"/>
      <c r="J903" s="24"/>
      <c r="K903" s="24"/>
      <c r="L903" s="43"/>
      <c r="M903" s="56"/>
      <c r="N903" s="24"/>
      <c r="O903" s="24"/>
      <c r="P903" s="24"/>
      <c r="Q903" s="24"/>
      <c r="R903" s="24"/>
      <c r="S903" s="24"/>
      <c r="T903" s="57"/>
      <c r="AT903" s="6" t="s">
        <v>272</v>
      </c>
      <c r="AU903" s="6" t="s">
        <v>139</v>
      </c>
    </row>
    <row r="904" spans="2:65" s="6" customFormat="1" ht="15.75" customHeight="1">
      <c r="B904" s="23"/>
      <c r="C904" s="166" t="s">
        <v>1200</v>
      </c>
      <c r="D904" s="166" t="s">
        <v>380</v>
      </c>
      <c r="E904" s="167" t="s">
        <v>1201</v>
      </c>
      <c r="F904" s="168" t="s">
        <v>696</v>
      </c>
      <c r="G904" s="169" t="s">
        <v>652</v>
      </c>
      <c r="H904" s="170">
        <v>1</v>
      </c>
      <c r="I904" s="171"/>
      <c r="J904" s="172">
        <f>ROUND($I$904*$H$904,2)</f>
        <v>0</v>
      </c>
      <c r="K904" s="168"/>
      <c r="L904" s="43"/>
      <c r="M904" s="173"/>
      <c r="N904" s="174" t="s">
        <v>161</v>
      </c>
      <c r="O904" s="24"/>
      <c r="P904" s="24"/>
      <c r="Q904" s="161">
        <v>0</v>
      </c>
      <c r="R904" s="161">
        <f>$Q$904*$H$904</f>
        <v>0</v>
      </c>
      <c r="S904" s="161">
        <v>0</v>
      </c>
      <c r="T904" s="162">
        <f>$S$904*$H$904</f>
        <v>0</v>
      </c>
      <c r="AR904" s="97" t="s">
        <v>270</v>
      </c>
      <c r="AT904" s="97" t="s">
        <v>380</v>
      </c>
      <c r="AU904" s="97" t="s">
        <v>139</v>
      </c>
      <c r="AY904" s="6" t="s">
        <v>264</v>
      </c>
      <c r="BE904" s="163">
        <f>IF($N$904="základní",$J$904,0)</f>
        <v>0</v>
      </c>
      <c r="BF904" s="163">
        <f>IF($N$904="snížená",$J$904,0)</f>
        <v>0</v>
      </c>
      <c r="BG904" s="163">
        <f>IF($N$904="zákl. přenesená",$J$904,0)</f>
        <v>0</v>
      </c>
      <c r="BH904" s="163">
        <f>IF($N$904="sníž. přenesená",$J$904,0)</f>
        <v>0</v>
      </c>
      <c r="BI904" s="163">
        <f>IF($N$904="nulová",$J$904,0)</f>
        <v>0</v>
      </c>
      <c r="BJ904" s="97" t="s">
        <v>139</v>
      </c>
      <c r="BK904" s="163">
        <f>ROUND($I$904*$H$904,2)</f>
        <v>0</v>
      </c>
      <c r="BL904" s="97" t="s">
        <v>270</v>
      </c>
      <c r="BM904" s="97" t="s">
        <v>1200</v>
      </c>
    </row>
    <row r="905" spans="2:47" s="6" customFormat="1" ht="16.5" customHeight="1">
      <c r="B905" s="23"/>
      <c r="C905" s="24"/>
      <c r="D905" s="164" t="s">
        <v>272</v>
      </c>
      <c r="E905" s="24"/>
      <c r="F905" s="165" t="s">
        <v>696</v>
      </c>
      <c r="G905" s="24"/>
      <c r="H905" s="24"/>
      <c r="J905" s="24"/>
      <c r="K905" s="24"/>
      <c r="L905" s="43"/>
      <c r="M905" s="56"/>
      <c r="N905" s="24"/>
      <c r="O905" s="24"/>
      <c r="P905" s="24"/>
      <c r="Q905" s="24"/>
      <c r="R905" s="24"/>
      <c r="S905" s="24"/>
      <c r="T905" s="57"/>
      <c r="AT905" s="6" t="s">
        <v>272</v>
      </c>
      <c r="AU905" s="6" t="s">
        <v>139</v>
      </c>
    </row>
    <row r="906" spans="2:63" s="140" customFormat="1" ht="37.5" customHeight="1">
      <c r="B906" s="141"/>
      <c r="C906" s="142"/>
      <c r="D906" s="142" t="s">
        <v>189</v>
      </c>
      <c r="E906" s="143" t="s">
        <v>1202</v>
      </c>
      <c r="F906" s="143" t="s">
        <v>1203</v>
      </c>
      <c r="G906" s="142"/>
      <c r="H906" s="142"/>
      <c r="J906" s="144">
        <f>$BK$906</f>
        <v>0</v>
      </c>
      <c r="K906" s="142"/>
      <c r="L906" s="145"/>
      <c r="M906" s="146"/>
      <c r="N906" s="142"/>
      <c r="O906" s="142"/>
      <c r="P906" s="147">
        <f>SUM($P$907:$P$940)</f>
        <v>0</v>
      </c>
      <c r="Q906" s="142"/>
      <c r="R906" s="147">
        <f>SUM($R$907:$R$940)</f>
        <v>0</v>
      </c>
      <c r="S906" s="142"/>
      <c r="T906" s="148">
        <f>SUM($T$907:$T$940)</f>
        <v>0</v>
      </c>
      <c r="AR906" s="149" t="s">
        <v>263</v>
      </c>
      <c r="AT906" s="149" t="s">
        <v>189</v>
      </c>
      <c r="AU906" s="149" t="s">
        <v>190</v>
      </c>
      <c r="AY906" s="149" t="s">
        <v>264</v>
      </c>
      <c r="BK906" s="150">
        <f>SUM($BK$907:$BK$940)</f>
        <v>0</v>
      </c>
    </row>
    <row r="907" spans="2:65" s="6" customFormat="1" ht="15.75" customHeight="1">
      <c r="B907" s="23"/>
      <c r="C907" s="151" t="s">
        <v>1204</v>
      </c>
      <c r="D907" s="151" t="s">
        <v>265</v>
      </c>
      <c r="E907" s="152" t="s">
        <v>757</v>
      </c>
      <c r="F907" s="153" t="s">
        <v>758</v>
      </c>
      <c r="G907" s="154" t="s">
        <v>268</v>
      </c>
      <c r="H907" s="155">
        <v>18</v>
      </c>
      <c r="I907" s="156"/>
      <c r="J907" s="157">
        <f>ROUND($I$907*$H$907,2)</f>
        <v>0</v>
      </c>
      <c r="K907" s="153"/>
      <c r="L907" s="158"/>
      <c r="M907" s="159"/>
      <c r="N907" s="160" t="s">
        <v>161</v>
      </c>
      <c r="O907" s="24"/>
      <c r="P907" s="24"/>
      <c r="Q907" s="161">
        <v>0</v>
      </c>
      <c r="R907" s="161">
        <f>$Q$907*$H$907</f>
        <v>0</v>
      </c>
      <c r="S907" s="161">
        <v>0</v>
      </c>
      <c r="T907" s="162">
        <f>$S$907*$H$907</f>
        <v>0</v>
      </c>
      <c r="AR907" s="97" t="s">
        <v>269</v>
      </c>
      <c r="AT907" s="97" t="s">
        <v>265</v>
      </c>
      <c r="AU907" s="97" t="s">
        <v>139</v>
      </c>
      <c r="AY907" s="6" t="s">
        <v>264</v>
      </c>
      <c r="BE907" s="163">
        <f>IF($N$907="základní",$J$907,0)</f>
        <v>0</v>
      </c>
      <c r="BF907" s="163">
        <f>IF($N$907="snížená",$J$907,0)</f>
        <v>0</v>
      </c>
      <c r="BG907" s="163">
        <f>IF($N$907="zákl. přenesená",$J$907,0)</f>
        <v>0</v>
      </c>
      <c r="BH907" s="163">
        <f>IF($N$907="sníž. přenesená",$J$907,0)</f>
        <v>0</v>
      </c>
      <c r="BI907" s="163">
        <f>IF($N$907="nulová",$J$907,0)</f>
        <v>0</v>
      </c>
      <c r="BJ907" s="97" t="s">
        <v>139</v>
      </c>
      <c r="BK907" s="163">
        <f>ROUND($I$907*$H$907,2)</f>
        <v>0</v>
      </c>
      <c r="BL907" s="97" t="s">
        <v>270</v>
      </c>
      <c r="BM907" s="97" t="s">
        <v>1205</v>
      </c>
    </row>
    <row r="908" spans="2:47" s="6" customFormat="1" ht="16.5" customHeight="1">
      <c r="B908" s="23"/>
      <c r="C908" s="24"/>
      <c r="D908" s="164" t="s">
        <v>272</v>
      </c>
      <c r="E908" s="24"/>
      <c r="F908" s="165" t="s">
        <v>758</v>
      </c>
      <c r="G908" s="24"/>
      <c r="H908" s="24"/>
      <c r="J908" s="24"/>
      <c r="K908" s="24"/>
      <c r="L908" s="43"/>
      <c r="M908" s="56"/>
      <c r="N908" s="24"/>
      <c r="O908" s="24"/>
      <c r="P908" s="24"/>
      <c r="Q908" s="24"/>
      <c r="R908" s="24"/>
      <c r="S908" s="24"/>
      <c r="T908" s="57"/>
      <c r="AT908" s="6" t="s">
        <v>272</v>
      </c>
      <c r="AU908" s="6" t="s">
        <v>139</v>
      </c>
    </row>
    <row r="909" spans="2:65" s="6" customFormat="1" ht="15.75" customHeight="1">
      <c r="B909" s="23"/>
      <c r="C909" s="151" t="s">
        <v>1206</v>
      </c>
      <c r="D909" s="151" t="s">
        <v>265</v>
      </c>
      <c r="E909" s="152" t="s">
        <v>761</v>
      </c>
      <c r="F909" s="153" t="s">
        <v>762</v>
      </c>
      <c r="G909" s="154" t="s">
        <v>268</v>
      </c>
      <c r="H909" s="155">
        <v>18</v>
      </c>
      <c r="I909" s="156"/>
      <c r="J909" s="157">
        <f>ROUND($I$909*$H$909,2)</f>
        <v>0</v>
      </c>
      <c r="K909" s="153"/>
      <c r="L909" s="158"/>
      <c r="M909" s="159"/>
      <c r="N909" s="160" t="s">
        <v>161</v>
      </c>
      <c r="O909" s="24"/>
      <c r="P909" s="24"/>
      <c r="Q909" s="161">
        <v>0</v>
      </c>
      <c r="R909" s="161">
        <f>$Q$909*$H$909</f>
        <v>0</v>
      </c>
      <c r="S909" s="161">
        <v>0</v>
      </c>
      <c r="T909" s="162">
        <f>$S$909*$H$909</f>
        <v>0</v>
      </c>
      <c r="AR909" s="97" t="s">
        <v>269</v>
      </c>
      <c r="AT909" s="97" t="s">
        <v>265</v>
      </c>
      <c r="AU909" s="97" t="s">
        <v>139</v>
      </c>
      <c r="AY909" s="6" t="s">
        <v>264</v>
      </c>
      <c r="BE909" s="163">
        <f>IF($N$909="základní",$J$909,0)</f>
        <v>0</v>
      </c>
      <c r="BF909" s="163">
        <f>IF($N$909="snížená",$J$909,0)</f>
        <v>0</v>
      </c>
      <c r="BG909" s="163">
        <f>IF($N$909="zákl. přenesená",$J$909,0)</f>
        <v>0</v>
      </c>
      <c r="BH909" s="163">
        <f>IF($N$909="sníž. přenesená",$J$909,0)</f>
        <v>0</v>
      </c>
      <c r="BI909" s="163">
        <f>IF($N$909="nulová",$J$909,0)</f>
        <v>0</v>
      </c>
      <c r="BJ909" s="97" t="s">
        <v>139</v>
      </c>
      <c r="BK909" s="163">
        <f>ROUND($I$909*$H$909,2)</f>
        <v>0</v>
      </c>
      <c r="BL909" s="97" t="s">
        <v>270</v>
      </c>
      <c r="BM909" s="97" t="s">
        <v>1207</v>
      </c>
    </row>
    <row r="910" spans="2:47" s="6" customFormat="1" ht="16.5" customHeight="1">
      <c r="B910" s="23"/>
      <c r="C910" s="24"/>
      <c r="D910" s="164" t="s">
        <v>272</v>
      </c>
      <c r="E910" s="24"/>
      <c r="F910" s="165" t="s">
        <v>762</v>
      </c>
      <c r="G910" s="24"/>
      <c r="H910" s="24"/>
      <c r="J910" s="24"/>
      <c r="K910" s="24"/>
      <c r="L910" s="43"/>
      <c r="M910" s="56"/>
      <c r="N910" s="24"/>
      <c r="O910" s="24"/>
      <c r="P910" s="24"/>
      <c r="Q910" s="24"/>
      <c r="R910" s="24"/>
      <c r="S910" s="24"/>
      <c r="T910" s="57"/>
      <c r="AT910" s="6" t="s">
        <v>272</v>
      </c>
      <c r="AU910" s="6" t="s">
        <v>139</v>
      </c>
    </row>
    <row r="911" spans="2:65" s="6" customFormat="1" ht="15.75" customHeight="1">
      <c r="B911" s="23"/>
      <c r="C911" s="151" t="s">
        <v>1208</v>
      </c>
      <c r="D911" s="151" t="s">
        <v>265</v>
      </c>
      <c r="E911" s="152" t="s">
        <v>765</v>
      </c>
      <c r="F911" s="153" t="s">
        <v>766</v>
      </c>
      <c r="G911" s="154" t="s">
        <v>373</v>
      </c>
      <c r="H911" s="155">
        <v>1710</v>
      </c>
      <c r="I911" s="156"/>
      <c r="J911" s="157">
        <f>ROUND($I$911*$H$911,2)</f>
        <v>0</v>
      </c>
      <c r="K911" s="153"/>
      <c r="L911" s="158"/>
      <c r="M911" s="159"/>
      <c r="N911" s="160" t="s">
        <v>161</v>
      </c>
      <c r="O911" s="24"/>
      <c r="P911" s="24"/>
      <c r="Q911" s="161">
        <v>0</v>
      </c>
      <c r="R911" s="161">
        <f>$Q$911*$H$911</f>
        <v>0</v>
      </c>
      <c r="S911" s="161">
        <v>0</v>
      </c>
      <c r="T911" s="162">
        <f>$S$911*$H$911</f>
        <v>0</v>
      </c>
      <c r="AR911" s="97" t="s">
        <v>269</v>
      </c>
      <c r="AT911" s="97" t="s">
        <v>265</v>
      </c>
      <c r="AU911" s="97" t="s">
        <v>139</v>
      </c>
      <c r="AY911" s="6" t="s">
        <v>264</v>
      </c>
      <c r="BE911" s="163">
        <f>IF($N$911="základní",$J$911,0)</f>
        <v>0</v>
      </c>
      <c r="BF911" s="163">
        <f>IF($N$911="snížená",$J$911,0)</f>
        <v>0</v>
      </c>
      <c r="BG911" s="163">
        <f>IF($N$911="zákl. přenesená",$J$911,0)</f>
        <v>0</v>
      </c>
      <c r="BH911" s="163">
        <f>IF($N$911="sníž. přenesená",$J$911,0)</f>
        <v>0</v>
      </c>
      <c r="BI911" s="163">
        <f>IF($N$911="nulová",$J$911,0)</f>
        <v>0</v>
      </c>
      <c r="BJ911" s="97" t="s">
        <v>139</v>
      </c>
      <c r="BK911" s="163">
        <f>ROUND($I$911*$H$911,2)</f>
        <v>0</v>
      </c>
      <c r="BL911" s="97" t="s">
        <v>270</v>
      </c>
      <c r="BM911" s="97" t="s">
        <v>1209</v>
      </c>
    </row>
    <row r="912" spans="2:47" s="6" customFormat="1" ht="16.5" customHeight="1">
      <c r="B912" s="23"/>
      <c r="C912" s="24"/>
      <c r="D912" s="164" t="s">
        <v>272</v>
      </c>
      <c r="E912" s="24"/>
      <c r="F912" s="165" t="s">
        <v>766</v>
      </c>
      <c r="G912" s="24"/>
      <c r="H912" s="24"/>
      <c r="J912" s="24"/>
      <c r="K912" s="24"/>
      <c r="L912" s="43"/>
      <c r="M912" s="56"/>
      <c r="N912" s="24"/>
      <c r="O912" s="24"/>
      <c r="P912" s="24"/>
      <c r="Q912" s="24"/>
      <c r="R912" s="24"/>
      <c r="S912" s="24"/>
      <c r="T912" s="57"/>
      <c r="AT912" s="6" t="s">
        <v>272</v>
      </c>
      <c r="AU912" s="6" t="s">
        <v>139</v>
      </c>
    </row>
    <row r="913" spans="2:65" s="6" customFormat="1" ht="15.75" customHeight="1">
      <c r="B913" s="23"/>
      <c r="C913" s="151" t="s">
        <v>1210</v>
      </c>
      <c r="D913" s="151" t="s">
        <v>265</v>
      </c>
      <c r="E913" s="152" t="s">
        <v>769</v>
      </c>
      <c r="F913" s="153" t="s">
        <v>770</v>
      </c>
      <c r="G913" s="154" t="s">
        <v>373</v>
      </c>
      <c r="H913" s="155">
        <v>30</v>
      </c>
      <c r="I913" s="156"/>
      <c r="J913" s="157">
        <f>ROUND($I$913*$H$913,2)</f>
        <v>0</v>
      </c>
      <c r="K913" s="153"/>
      <c r="L913" s="158"/>
      <c r="M913" s="159"/>
      <c r="N913" s="160" t="s">
        <v>161</v>
      </c>
      <c r="O913" s="24"/>
      <c r="P913" s="24"/>
      <c r="Q913" s="161">
        <v>0</v>
      </c>
      <c r="R913" s="161">
        <f>$Q$913*$H$913</f>
        <v>0</v>
      </c>
      <c r="S913" s="161">
        <v>0</v>
      </c>
      <c r="T913" s="162">
        <f>$S$913*$H$913</f>
        <v>0</v>
      </c>
      <c r="AR913" s="97" t="s">
        <v>269</v>
      </c>
      <c r="AT913" s="97" t="s">
        <v>265</v>
      </c>
      <c r="AU913" s="97" t="s">
        <v>139</v>
      </c>
      <c r="AY913" s="6" t="s">
        <v>264</v>
      </c>
      <c r="BE913" s="163">
        <f>IF($N$913="základní",$J$913,0)</f>
        <v>0</v>
      </c>
      <c r="BF913" s="163">
        <f>IF($N$913="snížená",$J$913,0)</f>
        <v>0</v>
      </c>
      <c r="BG913" s="163">
        <f>IF($N$913="zákl. přenesená",$J$913,0)</f>
        <v>0</v>
      </c>
      <c r="BH913" s="163">
        <f>IF($N$913="sníž. přenesená",$J$913,0)</f>
        <v>0</v>
      </c>
      <c r="BI913" s="163">
        <f>IF($N$913="nulová",$J$913,0)</f>
        <v>0</v>
      </c>
      <c r="BJ913" s="97" t="s">
        <v>139</v>
      </c>
      <c r="BK913" s="163">
        <f>ROUND($I$913*$H$913,2)</f>
        <v>0</v>
      </c>
      <c r="BL913" s="97" t="s">
        <v>270</v>
      </c>
      <c r="BM913" s="97" t="s">
        <v>1211</v>
      </c>
    </row>
    <row r="914" spans="2:47" s="6" customFormat="1" ht="16.5" customHeight="1">
      <c r="B914" s="23"/>
      <c r="C914" s="24"/>
      <c r="D914" s="164" t="s">
        <v>272</v>
      </c>
      <c r="E914" s="24"/>
      <c r="F914" s="165" t="s">
        <v>770</v>
      </c>
      <c r="G914" s="24"/>
      <c r="H914" s="24"/>
      <c r="J914" s="24"/>
      <c r="K914" s="24"/>
      <c r="L914" s="43"/>
      <c r="M914" s="56"/>
      <c r="N914" s="24"/>
      <c r="O914" s="24"/>
      <c r="P914" s="24"/>
      <c r="Q914" s="24"/>
      <c r="R914" s="24"/>
      <c r="S914" s="24"/>
      <c r="T914" s="57"/>
      <c r="AT914" s="6" t="s">
        <v>272</v>
      </c>
      <c r="AU914" s="6" t="s">
        <v>139</v>
      </c>
    </row>
    <row r="915" spans="2:65" s="6" customFormat="1" ht="15.75" customHeight="1">
      <c r="B915" s="23"/>
      <c r="C915" s="151" t="s">
        <v>1212</v>
      </c>
      <c r="D915" s="151" t="s">
        <v>265</v>
      </c>
      <c r="E915" s="152" t="s">
        <v>773</v>
      </c>
      <c r="F915" s="153" t="s">
        <v>774</v>
      </c>
      <c r="G915" s="154" t="s">
        <v>373</v>
      </c>
      <c r="H915" s="155">
        <v>5</v>
      </c>
      <c r="I915" s="156"/>
      <c r="J915" s="157">
        <f>ROUND($I$915*$H$915,2)</f>
        <v>0</v>
      </c>
      <c r="K915" s="153"/>
      <c r="L915" s="158"/>
      <c r="M915" s="159"/>
      <c r="N915" s="160" t="s">
        <v>161</v>
      </c>
      <c r="O915" s="24"/>
      <c r="P915" s="24"/>
      <c r="Q915" s="161">
        <v>0</v>
      </c>
      <c r="R915" s="161">
        <f>$Q$915*$H$915</f>
        <v>0</v>
      </c>
      <c r="S915" s="161">
        <v>0</v>
      </c>
      <c r="T915" s="162">
        <f>$S$915*$H$915</f>
        <v>0</v>
      </c>
      <c r="AR915" s="97" t="s">
        <v>269</v>
      </c>
      <c r="AT915" s="97" t="s">
        <v>265</v>
      </c>
      <c r="AU915" s="97" t="s">
        <v>139</v>
      </c>
      <c r="AY915" s="6" t="s">
        <v>264</v>
      </c>
      <c r="BE915" s="163">
        <f>IF($N$915="základní",$J$915,0)</f>
        <v>0</v>
      </c>
      <c r="BF915" s="163">
        <f>IF($N$915="snížená",$J$915,0)</f>
        <v>0</v>
      </c>
      <c r="BG915" s="163">
        <f>IF($N$915="zákl. přenesená",$J$915,0)</f>
        <v>0</v>
      </c>
      <c r="BH915" s="163">
        <f>IF($N$915="sníž. přenesená",$J$915,0)</f>
        <v>0</v>
      </c>
      <c r="BI915" s="163">
        <f>IF($N$915="nulová",$J$915,0)</f>
        <v>0</v>
      </c>
      <c r="BJ915" s="97" t="s">
        <v>139</v>
      </c>
      <c r="BK915" s="163">
        <f>ROUND($I$915*$H$915,2)</f>
        <v>0</v>
      </c>
      <c r="BL915" s="97" t="s">
        <v>270</v>
      </c>
      <c r="BM915" s="97" t="s">
        <v>1213</v>
      </c>
    </row>
    <row r="916" spans="2:47" s="6" customFormat="1" ht="16.5" customHeight="1">
      <c r="B916" s="23"/>
      <c r="C916" s="24"/>
      <c r="D916" s="164" t="s">
        <v>272</v>
      </c>
      <c r="E916" s="24"/>
      <c r="F916" s="165" t="s">
        <v>774</v>
      </c>
      <c r="G916" s="24"/>
      <c r="H916" s="24"/>
      <c r="J916" s="24"/>
      <c r="K916" s="24"/>
      <c r="L916" s="43"/>
      <c r="M916" s="56"/>
      <c r="N916" s="24"/>
      <c r="O916" s="24"/>
      <c r="P916" s="24"/>
      <c r="Q916" s="24"/>
      <c r="R916" s="24"/>
      <c r="S916" s="24"/>
      <c r="T916" s="57"/>
      <c r="AT916" s="6" t="s">
        <v>272</v>
      </c>
      <c r="AU916" s="6" t="s">
        <v>139</v>
      </c>
    </row>
    <row r="917" spans="2:65" s="6" customFormat="1" ht="15.75" customHeight="1">
      <c r="B917" s="23"/>
      <c r="C917" s="151" t="s">
        <v>1214</v>
      </c>
      <c r="D917" s="151" t="s">
        <v>265</v>
      </c>
      <c r="E917" s="152" t="s">
        <v>777</v>
      </c>
      <c r="F917" s="153" t="s">
        <v>778</v>
      </c>
      <c r="G917" s="154" t="s">
        <v>373</v>
      </c>
      <c r="H917" s="155">
        <v>45</v>
      </c>
      <c r="I917" s="156"/>
      <c r="J917" s="157">
        <f>ROUND($I$917*$H$917,2)</f>
        <v>0</v>
      </c>
      <c r="K917" s="153"/>
      <c r="L917" s="158"/>
      <c r="M917" s="159"/>
      <c r="N917" s="160" t="s">
        <v>161</v>
      </c>
      <c r="O917" s="24"/>
      <c r="P917" s="24"/>
      <c r="Q917" s="161">
        <v>0</v>
      </c>
      <c r="R917" s="161">
        <f>$Q$917*$H$917</f>
        <v>0</v>
      </c>
      <c r="S917" s="161">
        <v>0</v>
      </c>
      <c r="T917" s="162">
        <f>$S$917*$H$917</f>
        <v>0</v>
      </c>
      <c r="AR917" s="97" t="s">
        <v>269</v>
      </c>
      <c r="AT917" s="97" t="s">
        <v>265</v>
      </c>
      <c r="AU917" s="97" t="s">
        <v>139</v>
      </c>
      <c r="AY917" s="6" t="s">
        <v>264</v>
      </c>
      <c r="BE917" s="163">
        <f>IF($N$917="základní",$J$917,0)</f>
        <v>0</v>
      </c>
      <c r="BF917" s="163">
        <f>IF($N$917="snížená",$J$917,0)</f>
        <v>0</v>
      </c>
      <c r="BG917" s="163">
        <f>IF($N$917="zákl. přenesená",$J$917,0)</f>
        <v>0</v>
      </c>
      <c r="BH917" s="163">
        <f>IF($N$917="sníž. přenesená",$J$917,0)</f>
        <v>0</v>
      </c>
      <c r="BI917" s="163">
        <f>IF($N$917="nulová",$J$917,0)</f>
        <v>0</v>
      </c>
      <c r="BJ917" s="97" t="s">
        <v>139</v>
      </c>
      <c r="BK917" s="163">
        <f>ROUND($I$917*$H$917,2)</f>
        <v>0</v>
      </c>
      <c r="BL917" s="97" t="s">
        <v>270</v>
      </c>
      <c r="BM917" s="97" t="s">
        <v>1215</v>
      </c>
    </row>
    <row r="918" spans="2:47" s="6" customFormat="1" ht="16.5" customHeight="1">
      <c r="B918" s="23"/>
      <c r="C918" s="24"/>
      <c r="D918" s="164" t="s">
        <v>272</v>
      </c>
      <c r="E918" s="24"/>
      <c r="F918" s="165" t="s">
        <v>778</v>
      </c>
      <c r="G918" s="24"/>
      <c r="H918" s="24"/>
      <c r="J918" s="24"/>
      <c r="K918" s="24"/>
      <c r="L918" s="43"/>
      <c r="M918" s="56"/>
      <c r="N918" s="24"/>
      <c r="O918" s="24"/>
      <c r="P918" s="24"/>
      <c r="Q918" s="24"/>
      <c r="R918" s="24"/>
      <c r="S918" s="24"/>
      <c r="T918" s="57"/>
      <c r="AT918" s="6" t="s">
        <v>272</v>
      </c>
      <c r="AU918" s="6" t="s">
        <v>139</v>
      </c>
    </row>
    <row r="919" spans="2:65" s="6" customFormat="1" ht="15.75" customHeight="1">
      <c r="B919" s="23"/>
      <c r="C919" s="151" t="s">
        <v>1216</v>
      </c>
      <c r="D919" s="151" t="s">
        <v>265</v>
      </c>
      <c r="E919" s="152" t="s">
        <v>676</v>
      </c>
      <c r="F919" s="153" t="s">
        <v>677</v>
      </c>
      <c r="G919" s="154" t="s">
        <v>373</v>
      </c>
      <c r="H919" s="155">
        <v>110</v>
      </c>
      <c r="I919" s="156"/>
      <c r="J919" s="157">
        <f>ROUND($I$919*$H$919,2)</f>
        <v>0</v>
      </c>
      <c r="K919" s="153"/>
      <c r="L919" s="158"/>
      <c r="M919" s="159"/>
      <c r="N919" s="160" t="s">
        <v>161</v>
      </c>
      <c r="O919" s="24"/>
      <c r="P919" s="24"/>
      <c r="Q919" s="161">
        <v>0</v>
      </c>
      <c r="R919" s="161">
        <f>$Q$919*$H$919</f>
        <v>0</v>
      </c>
      <c r="S919" s="161">
        <v>0</v>
      </c>
      <c r="T919" s="162">
        <f>$S$919*$H$919</f>
        <v>0</v>
      </c>
      <c r="AR919" s="97" t="s">
        <v>269</v>
      </c>
      <c r="AT919" s="97" t="s">
        <v>265</v>
      </c>
      <c r="AU919" s="97" t="s">
        <v>139</v>
      </c>
      <c r="AY919" s="6" t="s">
        <v>264</v>
      </c>
      <c r="BE919" s="163">
        <f>IF($N$919="základní",$J$919,0)</f>
        <v>0</v>
      </c>
      <c r="BF919" s="163">
        <f>IF($N$919="snížená",$J$919,0)</f>
        <v>0</v>
      </c>
      <c r="BG919" s="163">
        <f>IF($N$919="zákl. přenesená",$J$919,0)</f>
        <v>0</v>
      </c>
      <c r="BH919" s="163">
        <f>IF($N$919="sníž. přenesená",$J$919,0)</f>
        <v>0</v>
      </c>
      <c r="BI919" s="163">
        <f>IF($N$919="nulová",$J$919,0)</f>
        <v>0</v>
      </c>
      <c r="BJ919" s="97" t="s">
        <v>139</v>
      </c>
      <c r="BK919" s="163">
        <f>ROUND($I$919*$H$919,2)</f>
        <v>0</v>
      </c>
      <c r="BL919" s="97" t="s">
        <v>270</v>
      </c>
      <c r="BM919" s="97" t="s">
        <v>1217</v>
      </c>
    </row>
    <row r="920" spans="2:47" s="6" customFormat="1" ht="16.5" customHeight="1">
      <c r="B920" s="23"/>
      <c r="C920" s="24"/>
      <c r="D920" s="164" t="s">
        <v>272</v>
      </c>
      <c r="E920" s="24"/>
      <c r="F920" s="165" t="s">
        <v>677</v>
      </c>
      <c r="G920" s="24"/>
      <c r="H920" s="24"/>
      <c r="J920" s="24"/>
      <c r="K920" s="24"/>
      <c r="L920" s="43"/>
      <c r="M920" s="56"/>
      <c r="N920" s="24"/>
      <c r="O920" s="24"/>
      <c r="P920" s="24"/>
      <c r="Q920" s="24"/>
      <c r="R920" s="24"/>
      <c r="S920" s="24"/>
      <c r="T920" s="57"/>
      <c r="AT920" s="6" t="s">
        <v>272</v>
      </c>
      <c r="AU920" s="6" t="s">
        <v>139</v>
      </c>
    </row>
    <row r="921" spans="2:65" s="6" customFormat="1" ht="15.75" customHeight="1">
      <c r="B921" s="23"/>
      <c r="C921" s="151" t="s">
        <v>1218</v>
      </c>
      <c r="D921" s="151" t="s">
        <v>265</v>
      </c>
      <c r="E921" s="152" t="s">
        <v>1219</v>
      </c>
      <c r="F921" s="153" t="s">
        <v>784</v>
      </c>
      <c r="G921" s="154" t="s">
        <v>373</v>
      </c>
      <c r="H921" s="155">
        <v>220</v>
      </c>
      <c r="I921" s="156"/>
      <c r="J921" s="157">
        <f>ROUND($I$921*$H$921,2)</f>
        <v>0</v>
      </c>
      <c r="K921" s="153"/>
      <c r="L921" s="158"/>
      <c r="M921" s="159"/>
      <c r="N921" s="160" t="s">
        <v>161</v>
      </c>
      <c r="O921" s="24"/>
      <c r="P921" s="24"/>
      <c r="Q921" s="161">
        <v>0</v>
      </c>
      <c r="R921" s="161">
        <f>$Q$921*$H$921</f>
        <v>0</v>
      </c>
      <c r="S921" s="161">
        <v>0</v>
      </c>
      <c r="T921" s="162">
        <f>$S$921*$H$921</f>
        <v>0</v>
      </c>
      <c r="AR921" s="97" t="s">
        <v>269</v>
      </c>
      <c r="AT921" s="97" t="s">
        <v>265</v>
      </c>
      <c r="AU921" s="97" t="s">
        <v>139</v>
      </c>
      <c r="AY921" s="6" t="s">
        <v>264</v>
      </c>
      <c r="BE921" s="163">
        <f>IF($N$921="základní",$J$921,0)</f>
        <v>0</v>
      </c>
      <c r="BF921" s="163">
        <f>IF($N$921="snížená",$J$921,0)</f>
        <v>0</v>
      </c>
      <c r="BG921" s="163">
        <f>IF($N$921="zákl. přenesená",$J$921,0)</f>
        <v>0</v>
      </c>
      <c r="BH921" s="163">
        <f>IF($N$921="sníž. přenesená",$J$921,0)</f>
        <v>0</v>
      </c>
      <c r="BI921" s="163">
        <f>IF($N$921="nulová",$J$921,0)</f>
        <v>0</v>
      </c>
      <c r="BJ921" s="97" t="s">
        <v>139</v>
      </c>
      <c r="BK921" s="163">
        <f>ROUND($I$921*$H$921,2)</f>
        <v>0</v>
      </c>
      <c r="BL921" s="97" t="s">
        <v>270</v>
      </c>
      <c r="BM921" s="97" t="s">
        <v>1220</v>
      </c>
    </row>
    <row r="922" spans="2:47" s="6" customFormat="1" ht="16.5" customHeight="1">
      <c r="B922" s="23"/>
      <c r="C922" s="24"/>
      <c r="D922" s="164" t="s">
        <v>272</v>
      </c>
      <c r="E922" s="24"/>
      <c r="F922" s="165" t="s">
        <v>784</v>
      </c>
      <c r="G922" s="24"/>
      <c r="H922" s="24"/>
      <c r="J922" s="24"/>
      <c r="K922" s="24"/>
      <c r="L922" s="43"/>
      <c r="M922" s="56"/>
      <c r="N922" s="24"/>
      <c r="O922" s="24"/>
      <c r="P922" s="24"/>
      <c r="Q922" s="24"/>
      <c r="R922" s="24"/>
      <c r="S922" s="24"/>
      <c r="T922" s="57"/>
      <c r="AT922" s="6" t="s">
        <v>272</v>
      </c>
      <c r="AU922" s="6" t="s">
        <v>139</v>
      </c>
    </row>
    <row r="923" spans="2:65" s="6" customFormat="1" ht="15.75" customHeight="1">
      <c r="B923" s="23"/>
      <c r="C923" s="151" t="s">
        <v>1221</v>
      </c>
      <c r="D923" s="151" t="s">
        <v>265</v>
      </c>
      <c r="E923" s="152" t="s">
        <v>684</v>
      </c>
      <c r="F923" s="153" t="s">
        <v>685</v>
      </c>
      <c r="G923" s="154" t="s">
        <v>268</v>
      </c>
      <c r="H923" s="155">
        <v>10</v>
      </c>
      <c r="I923" s="156"/>
      <c r="J923" s="157">
        <f>ROUND($I$923*$H$923,2)</f>
        <v>0</v>
      </c>
      <c r="K923" s="153"/>
      <c r="L923" s="158"/>
      <c r="M923" s="159"/>
      <c r="N923" s="160" t="s">
        <v>161</v>
      </c>
      <c r="O923" s="24"/>
      <c r="P923" s="24"/>
      <c r="Q923" s="161">
        <v>0</v>
      </c>
      <c r="R923" s="161">
        <f>$Q$923*$H$923</f>
        <v>0</v>
      </c>
      <c r="S923" s="161">
        <v>0</v>
      </c>
      <c r="T923" s="162">
        <f>$S$923*$H$923</f>
        <v>0</v>
      </c>
      <c r="AR923" s="97" t="s">
        <v>269</v>
      </c>
      <c r="AT923" s="97" t="s">
        <v>265</v>
      </c>
      <c r="AU923" s="97" t="s">
        <v>139</v>
      </c>
      <c r="AY923" s="6" t="s">
        <v>264</v>
      </c>
      <c r="BE923" s="163">
        <f>IF($N$923="základní",$J$923,0)</f>
        <v>0</v>
      </c>
      <c r="BF923" s="163">
        <f>IF($N$923="snížená",$J$923,0)</f>
        <v>0</v>
      </c>
      <c r="BG923" s="163">
        <f>IF($N$923="zákl. přenesená",$J$923,0)</f>
        <v>0</v>
      </c>
      <c r="BH923" s="163">
        <f>IF($N$923="sníž. přenesená",$J$923,0)</f>
        <v>0</v>
      </c>
      <c r="BI923" s="163">
        <f>IF($N$923="nulová",$J$923,0)</f>
        <v>0</v>
      </c>
      <c r="BJ923" s="97" t="s">
        <v>139</v>
      </c>
      <c r="BK923" s="163">
        <f>ROUND($I$923*$H$923,2)</f>
        <v>0</v>
      </c>
      <c r="BL923" s="97" t="s">
        <v>270</v>
      </c>
      <c r="BM923" s="97" t="s">
        <v>1222</v>
      </c>
    </row>
    <row r="924" spans="2:47" s="6" customFormat="1" ht="16.5" customHeight="1">
      <c r="B924" s="23"/>
      <c r="C924" s="24"/>
      <c r="D924" s="164" t="s">
        <v>272</v>
      </c>
      <c r="E924" s="24"/>
      <c r="F924" s="165" t="s">
        <v>685</v>
      </c>
      <c r="G924" s="24"/>
      <c r="H924" s="24"/>
      <c r="J924" s="24"/>
      <c r="K924" s="24"/>
      <c r="L924" s="43"/>
      <c r="M924" s="56"/>
      <c r="N924" s="24"/>
      <c r="O924" s="24"/>
      <c r="P924" s="24"/>
      <c r="Q924" s="24"/>
      <c r="R924" s="24"/>
      <c r="S924" s="24"/>
      <c r="T924" s="57"/>
      <c r="AT924" s="6" t="s">
        <v>272</v>
      </c>
      <c r="AU924" s="6" t="s">
        <v>139</v>
      </c>
    </row>
    <row r="925" spans="2:65" s="6" customFormat="1" ht="15.75" customHeight="1">
      <c r="B925" s="23"/>
      <c r="C925" s="151" t="s">
        <v>1223</v>
      </c>
      <c r="D925" s="151" t="s">
        <v>265</v>
      </c>
      <c r="E925" s="152" t="s">
        <v>789</v>
      </c>
      <c r="F925" s="153" t="s">
        <v>790</v>
      </c>
      <c r="G925" s="154" t="s">
        <v>268</v>
      </c>
      <c r="H925" s="155">
        <v>4</v>
      </c>
      <c r="I925" s="156"/>
      <c r="J925" s="157">
        <f>ROUND($I$925*$H$925,2)</f>
        <v>0</v>
      </c>
      <c r="K925" s="153"/>
      <c r="L925" s="158"/>
      <c r="M925" s="159"/>
      <c r="N925" s="160" t="s">
        <v>161</v>
      </c>
      <c r="O925" s="24"/>
      <c r="P925" s="24"/>
      <c r="Q925" s="161">
        <v>0</v>
      </c>
      <c r="R925" s="161">
        <f>$Q$925*$H$925</f>
        <v>0</v>
      </c>
      <c r="S925" s="161">
        <v>0</v>
      </c>
      <c r="T925" s="162">
        <f>$S$925*$H$925</f>
        <v>0</v>
      </c>
      <c r="AR925" s="97" t="s">
        <v>269</v>
      </c>
      <c r="AT925" s="97" t="s">
        <v>265</v>
      </c>
      <c r="AU925" s="97" t="s">
        <v>139</v>
      </c>
      <c r="AY925" s="6" t="s">
        <v>264</v>
      </c>
      <c r="BE925" s="163">
        <f>IF($N$925="základní",$J$925,0)</f>
        <v>0</v>
      </c>
      <c r="BF925" s="163">
        <f>IF($N$925="snížená",$J$925,0)</f>
        <v>0</v>
      </c>
      <c r="BG925" s="163">
        <f>IF($N$925="zákl. přenesená",$J$925,0)</f>
        <v>0</v>
      </c>
      <c r="BH925" s="163">
        <f>IF($N$925="sníž. přenesená",$J$925,0)</f>
        <v>0</v>
      </c>
      <c r="BI925" s="163">
        <f>IF($N$925="nulová",$J$925,0)</f>
        <v>0</v>
      </c>
      <c r="BJ925" s="97" t="s">
        <v>139</v>
      </c>
      <c r="BK925" s="163">
        <f>ROUND($I$925*$H$925,2)</f>
        <v>0</v>
      </c>
      <c r="BL925" s="97" t="s">
        <v>270</v>
      </c>
      <c r="BM925" s="97" t="s">
        <v>1224</v>
      </c>
    </row>
    <row r="926" spans="2:47" s="6" customFormat="1" ht="16.5" customHeight="1">
      <c r="B926" s="23"/>
      <c r="C926" s="24"/>
      <c r="D926" s="164" t="s">
        <v>272</v>
      </c>
      <c r="E926" s="24"/>
      <c r="F926" s="165" t="s">
        <v>790</v>
      </c>
      <c r="G926" s="24"/>
      <c r="H926" s="24"/>
      <c r="J926" s="24"/>
      <c r="K926" s="24"/>
      <c r="L926" s="43"/>
      <c r="M926" s="56"/>
      <c r="N926" s="24"/>
      <c r="O926" s="24"/>
      <c r="P926" s="24"/>
      <c r="Q926" s="24"/>
      <c r="R926" s="24"/>
      <c r="S926" s="24"/>
      <c r="T926" s="57"/>
      <c r="AT926" s="6" t="s">
        <v>272</v>
      </c>
      <c r="AU926" s="6" t="s">
        <v>139</v>
      </c>
    </row>
    <row r="927" spans="2:65" s="6" customFormat="1" ht="15.75" customHeight="1">
      <c r="B927" s="23"/>
      <c r="C927" s="151" t="s">
        <v>1225</v>
      </c>
      <c r="D927" s="151" t="s">
        <v>265</v>
      </c>
      <c r="E927" s="152" t="s">
        <v>793</v>
      </c>
      <c r="F927" s="153" t="s">
        <v>794</v>
      </c>
      <c r="G927" s="154" t="s">
        <v>268</v>
      </c>
      <c r="H927" s="155">
        <v>10</v>
      </c>
      <c r="I927" s="156"/>
      <c r="J927" s="157">
        <f>ROUND($I$927*$H$927,2)</f>
        <v>0</v>
      </c>
      <c r="K927" s="153"/>
      <c r="L927" s="158"/>
      <c r="M927" s="159"/>
      <c r="N927" s="160" t="s">
        <v>161</v>
      </c>
      <c r="O927" s="24"/>
      <c r="P927" s="24"/>
      <c r="Q927" s="161">
        <v>0</v>
      </c>
      <c r="R927" s="161">
        <f>$Q$927*$H$927</f>
        <v>0</v>
      </c>
      <c r="S927" s="161">
        <v>0</v>
      </c>
      <c r="T927" s="162">
        <f>$S$927*$H$927</f>
        <v>0</v>
      </c>
      <c r="AR927" s="97" t="s">
        <v>269</v>
      </c>
      <c r="AT927" s="97" t="s">
        <v>265</v>
      </c>
      <c r="AU927" s="97" t="s">
        <v>139</v>
      </c>
      <c r="AY927" s="6" t="s">
        <v>264</v>
      </c>
      <c r="BE927" s="163">
        <f>IF($N$927="základní",$J$927,0)</f>
        <v>0</v>
      </c>
      <c r="BF927" s="163">
        <f>IF($N$927="snížená",$J$927,0)</f>
        <v>0</v>
      </c>
      <c r="BG927" s="163">
        <f>IF($N$927="zákl. přenesená",$J$927,0)</f>
        <v>0</v>
      </c>
      <c r="BH927" s="163">
        <f>IF($N$927="sníž. přenesená",$J$927,0)</f>
        <v>0</v>
      </c>
      <c r="BI927" s="163">
        <f>IF($N$927="nulová",$J$927,0)</f>
        <v>0</v>
      </c>
      <c r="BJ927" s="97" t="s">
        <v>139</v>
      </c>
      <c r="BK927" s="163">
        <f>ROUND($I$927*$H$927,2)</f>
        <v>0</v>
      </c>
      <c r="BL927" s="97" t="s">
        <v>270</v>
      </c>
      <c r="BM927" s="97" t="s">
        <v>1226</v>
      </c>
    </row>
    <row r="928" spans="2:47" s="6" customFormat="1" ht="16.5" customHeight="1">
      <c r="B928" s="23"/>
      <c r="C928" s="24"/>
      <c r="D928" s="164" t="s">
        <v>272</v>
      </c>
      <c r="E928" s="24"/>
      <c r="F928" s="165" t="s">
        <v>794</v>
      </c>
      <c r="G928" s="24"/>
      <c r="H928" s="24"/>
      <c r="J928" s="24"/>
      <c r="K928" s="24"/>
      <c r="L928" s="43"/>
      <c r="M928" s="56"/>
      <c r="N928" s="24"/>
      <c r="O928" s="24"/>
      <c r="P928" s="24"/>
      <c r="Q928" s="24"/>
      <c r="R928" s="24"/>
      <c r="S928" s="24"/>
      <c r="T928" s="57"/>
      <c r="AT928" s="6" t="s">
        <v>272</v>
      </c>
      <c r="AU928" s="6" t="s">
        <v>139</v>
      </c>
    </row>
    <row r="929" spans="2:65" s="6" customFormat="1" ht="27" customHeight="1">
      <c r="B929" s="23"/>
      <c r="C929" s="166" t="s">
        <v>1227</v>
      </c>
      <c r="D929" s="166" t="s">
        <v>380</v>
      </c>
      <c r="E929" s="167" t="s">
        <v>797</v>
      </c>
      <c r="F929" s="168" t="s">
        <v>798</v>
      </c>
      <c r="G929" s="169" t="s">
        <v>373</v>
      </c>
      <c r="H929" s="170">
        <v>5</v>
      </c>
      <c r="I929" s="171"/>
      <c r="J929" s="172">
        <f>ROUND($I$929*$H$929,2)</f>
        <v>0</v>
      </c>
      <c r="K929" s="168"/>
      <c r="L929" s="43"/>
      <c r="M929" s="173"/>
      <c r="N929" s="174" t="s">
        <v>161</v>
      </c>
      <c r="O929" s="24"/>
      <c r="P929" s="24"/>
      <c r="Q929" s="161">
        <v>0</v>
      </c>
      <c r="R929" s="161">
        <f>$Q$929*$H$929</f>
        <v>0</v>
      </c>
      <c r="S929" s="161">
        <v>0</v>
      </c>
      <c r="T929" s="162">
        <f>$S$929*$H$929</f>
        <v>0</v>
      </c>
      <c r="AR929" s="97" t="s">
        <v>270</v>
      </c>
      <c r="AT929" s="97" t="s">
        <v>380</v>
      </c>
      <c r="AU929" s="97" t="s">
        <v>139</v>
      </c>
      <c r="AY929" s="6" t="s">
        <v>264</v>
      </c>
      <c r="BE929" s="163">
        <f>IF($N$929="základní",$J$929,0)</f>
        <v>0</v>
      </c>
      <c r="BF929" s="163">
        <f>IF($N$929="snížená",$J$929,0)</f>
        <v>0</v>
      </c>
      <c r="BG929" s="163">
        <f>IF($N$929="zákl. přenesená",$J$929,0)</f>
        <v>0</v>
      </c>
      <c r="BH929" s="163">
        <f>IF($N$929="sníž. přenesená",$J$929,0)</f>
        <v>0</v>
      </c>
      <c r="BI929" s="163">
        <f>IF($N$929="nulová",$J$929,0)</f>
        <v>0</v>
      </c>
      <c r="BJ929" s="97" t="s">
        <v>139</v>
      </c>
      <c r="BK929" s="163">
        <f>ROUND($I$929*$H$929,2)</f>
        <v>0</v>
      </c>
      <c r="BL929" s="97" t="s">
        <v>270</v>
      </c>
      <c r="BM929" s="97" t="s">
        <v>1225</v>
      </c>
    </row>
    <row r="930" spans="2:47" s="6" customFormat="1" ht="27" customHeight="1">
      <c r="B930" s="23"/>
      <c r="C930" s="24"/>
      <c r="D930" s="164" t="s">
        <v>272</v>
      </c>
      <c r="E930" s="24"/>
      <c r="F930" s="165" t="s">
        <v>798</v>
      </c>
      <c r="G930" s="24"/>
      <c r="H930" s="24"/>
      <c r="J930" s="24"/>
      <c r="K930" s="24"/>
      <c r="L930" s="43"/>
      <c r="M930" s="56"/>
      <c r="N930" s="24"/>
      <c r="O930" s="24"/>
      <c r="P930" s="24"/>
      <c r="Q930" s="24"/>
      <c r="R930" s="24"/>
      <c r="S930" s="24"/>
      <c r="T930" s="57"/>
      <c r="AT930" s="6" t="s">
        <v>272</v>
      </c>
      <c r="AU930" s="6" t="s">
        <v>139</v>
      </c>
    </row>
    <row r="931" spans="2:65" s="6" customFormat="1" ht="27" customHeight="1">
      <c r="B931" s="23"/>
      <c r="C931" s="166" t="s">
        <v>1228</v>
      </c>
      <c r="D931" s="166" t="s">
        <v>380</v>
      </c>
      <c r="E931" s="167" t="s">
        <v>800</v>
      </c>
      <c r="F931" s="168" t="s">
        <v>801</v>
      </c>
      <c r="G931" s="169" t="s">
        <v>373</v>
      </c>
      <c r="H931" s="170">
        <v>30</v>
      </c>
      <c r="I931" s="171"/>
      <c r="J931" s="172">
        <f>ROUND($I$931*$H$931,2)</f>
        <v>0</v>
      </c>
      <c r="K931" s="168"/>
      <c r="L931" s="43"/>
      <c r="M931" s="173"/>
      <c r="N931" s="174" t="s">
        <v>161</v>
      </c>
      <c r="O931" s="24"/>
      <c r="P931" s="24"/>
      <c r="Q931" s="161">
        <v>0</v>
      </c>
      <c r="R931" s="161">
        <f>$Q$931*$H$931</f>
        <v>0</v>
      </c>
      <c r="S931" s="161">
        <v>0</v>
      </c>
      <c r="T931" s="162">
        <f>$S$931*$H$931</f>
        <v>0</v>
      </c>
      <c r="AR931" s="97" t="s">
        <v>270</v>
      </c>
      <c r="AT931" s="97" t="s">
        <v>380</v>
      </c>
      <c r="AU931" s="97" t="s">
        <v>139</v>
      </c>
      <c r="AY931" s="6" t="s">
        <v>264</v>
      </c>
      <c r="BE931" s="163">
        <f>IF($N$931="základní",$J$931,0)</f>
        <v>0</v>
      </c>
      <c r="BF931" s="163">
        <f>IF($N$931="snížená",$J$931,0)</f>
        <v>0</v>
      </c>
      <c r="BG931" s="163">
        <f>IF($N$931="zákl. přenesená",$J$931,0)</f>
        <v>0</v>
      </c>
      <c r="BH931" s="163">
        <f>IF($N$931="sníž. přenesená",$J$931,0)</f>
        <v>0</v>
      </c>
      <c r="BI931" s="163">
        <f>IF($N$931="nulová",$J$931,0)</f>
        <v>0</v>
      </c>
      <c r="BJ931" s="97" t="s">
        <v>139</v>
      </c>
      <c r="BK931" s="163">
        <f>ROUND($I$931*$H$931,2)</f>
        <v>0</v>
      </c>
      <c r="BL931" s="97" t="s">
        <v>270</v>
      </c>
      <c r="BM931" s="97" t="s">
        <v>1227</v>
      </c>
    </row>
    <row r="932" spans="2:47" s="6" customFormat="1" ht="27" customHeight="1">
      <c r="B932" s="23"/>
      <c r="C932" s="24"/>
      <c r="D932" s="164" t="s">
        <v>272</v>
      </c>
      <c r="E932" s="24"/>
      <c r="F932" s="165" t="s">
        <v>801</v>
      </c>
      <c r="G932" s="24"/>
      <c r="H932" s="24"/>
      <c r="J932" s="24"/>
      <c r="K932" s="24"/>
      <c r="L932" s="43"/>
      <c r="M932" s="56"/>
      <c r="N932" s="24"/>
      <c r="O932" s="24"/>
      <c r="P932" s="24"/>
      <c r="Q932" s="24"/>
      <c r="R932" s="24"/>
      <c r="S932" s="24"/>
      <c r="T932" s="57"/>
      <c r="AT932" s="6" t="s">
        <v>272</v>
      </c>
      <c r="AU932" s="6" t="s">
        <v>139</v>
      </c>
    </row>
    <row r="933" spans="2:65" s="6" customFormat="1" ht="15.75" customHeight="1">
      <c r="B933" s="23"/>
      <c r="C933" s="151" t="s">
        <v>1229</v>
      </c>
      <c r="D933" s="151" t="s">
        <v>265</v>
      </c>
      <c r="E933" s="152" t="s">
        <v>803</v>
      </c>
      <c r="F933" s="153" t="s">
        <v>689</v>
      </c>
      <c r="G933" s="154" t="s">
        <v>652</v>
      </c>
      <c r="H933" s="155">
        <v>1</v>
      </c>
      <c r="I933" s="156"/>
      <c r="J933" s="157">
        <f>ROUND($I$933*$H$933,2)</f>
        <v>0</v>
      </c>
      <c r="K933" s="153"/>
      <c r="L933" s="158"/>
      <c r="M933" s="159"/>
      <c r="N933" s="160" t="s">
        <v>161</v>
      </c>
      <c r="O933" s="24"/>
      <c r="P933" s="24"/>
      <c r="Q933" s="161">
        <v>0</v>
      </c>
      <c r="R933" s="161">
        <f>$Q$933*$H$933</f>
        <v>0</v>
      </c>
      <c r="S933" s="161">
        <v>0</v>
      </c>
      <c r="T933" s="162">
        <f>$S$933*$H$933</f>
        <v>0</v>
      </c>
      <c r="AR933" s="97" t="s">
        <v>269</v>
      </c>
      <c r="AT933" s="97" t="s">
        <v>265</v>
      </c>
      <c r="AU933" s="97" t="s">
        <v>139</v>
      </c>
      <c r="AY933" s="6" t="s">
        <v>264</v>
      </c>
      <c r="BE933" s="163">
        <f>IF($N$933="základní",$J$933,0)</f>
        <v>0</v>
      </c>
      <c r="BF933" s="163">
        <f>IF($N$933="snížená",$J$933,0)</f>
        <v>0</v>
      </c>
      <c r="BG933" s="163">
        <f>IF($N$933="zákl. přenesená",$J$933,0)</f>
        <v>0</v>
      </c>
      <c r="BH933" s="163">
        <f>IF($N$933="sníž. přenesená",$J$933,0)</f>
        <v>0</v>
      </c>
      <c r="BI933" s="163">
        <f>IF($N$933="nulová",$J$933,0)</f>
        <v>0</v>
      </c>
      <c r="BJ933" s="97" t="s">
        <v>139</v>
      </c>
      <c r="BK933" s="163">
        <f>ROUND($I$933*$H$933,2)</f>
        <v>0</v>
      </c>
      <c r="BL933" s="97" t="s">
        <v>270</v>
      </c>
      <c r="BM933" s="97" t="s">
        <v>1230</v>
      </c>
    </row>
    <row r="934" spans="2:47" s="6" customFormat="1" ht="16.5" customHeight="1">
      <c r="B934" s="23"/>
      <c r="C934" s="24"/>
      <c r="D934" s="164" t="s">
        <v>272</v>
      </c>
      <c r="E934" s="24"/>
      <c r="F934" s="165" t="s">
        <v>689</v>
      </c>
      <c r="G934" s="24"/>
      <c r="H934" s="24"/>
      <c r="J934" s="24"/>
      <c r="K934" s="24"/>
      <c r="L934" s="43"/>
      <c r="M934" s="56"/>
      <c r="N934" s="24"/>
      <c r="O934" s="24"/>
      <c r="P934" s="24"/>
      <c r="Q934" s="24"/>
      <c r="R934" s="24"/>
      <c r="S934" s="24"/>
      <c r="T934" s="57"/>
      <c r="AT934" s="6" t="s">
        <v>272</v>
      </c>
      <c r="AU934" s="6" t="s">
        <v>139</v>
      </c>
    </row>
    <row r="935" spans="2:65" s="6" customFormat="1" ht="15.75" customHeight="1">
      <c r="B935" s="23"/>
      <c r="C935" s="166" t="s">
        <v>1231</v>
      </c>
      <c r="D935" s="166" t="s">
        <v>380</v>
      </c>
      <c r="E935" s="167" t="s">
        <v>846</v>
      </c>
      <c r="F935" s="168" t="s">
        <v>810</v>
      </c>
      <c r="G935" s="169" t="s">
        <v>652</v>
      </c>
      <c r="H935" s="170">
        <v>1</v>
      </c>
      <c r="I935" s="171"/>
      <c r="J935" s="172">
        <f>ROUND($I$935*$H$935,2)</f>
        <v>0</v>
      </c>
      <c r="K935" s="168"/>
      <c r="L935" s="43"/>
      <c r="M935" s="173"/>
      <c r="N935" s="174" t="s">
        <v>161</v>
      </c>
      <c r="O935" s="24"/>
      <c r="P935" s="24"/>
      <c r="Q935" s="161">
        <v>0</v>
      </c>
      <c r="R935" s="161">
        <f>$Q$935*$H$935</f>
        <v>0</v>
      </c>
      <c r="S935" s="161">
        <v>0</v>
      </c>
      <c r="T935" s="162">
        <f>$S$935*$H$935</f>
        <v>0</v>
      </c>
      <c r="AR935" s="97" t="s">
        <v>270</v>
      </c>
      <c r="AT935" s="97" t="s">
        <v>380</v>
      </c>
      <c r="AU935" s="97" t="s">
        <v>139</v>
      </c>
      <c r="AY935" s="6" t="s">
        <v>264</v>
      </c>
      <c r="BE935" s="163">
        <f>IF($N$935="základní",$J$935,0)</f>
        <v>0</v>
      </c>
      <c r="BF935" s="163">
        <f>IF($N$935="snížená",$J$935,0)</f>
        <v>0</v>
      </c>
      <c r="BG935" s="163">
        <f>IF($N$935="zákl. přenesená",$J$935,0)</f>
        <v>0</v>
      </c>
      <c r="BH935" s="163">
        <f>IF($N$935="sníž. přenesená",$J$935,0)</f>
        <v>0</v>
      </c>
      <c r="BI935" s="163">
        <f>IF($N$935="nulová",$J$935,0)</f>
        <v>0</v>
      </c>
      <c r="BJ935" s="97" t="s">
        <v>139</v>
      </c>
      <c r="BK935" s="163">
        <f>ROUND($I$935*$H$935,2)</f>
        <v>0</v>
      </c>
      <c r="BL935" s="97" t="s">
        <v>270</v>
      </c>
      <c r="BM935" s="97" t="s">
        <v>1229</v>
      </c>
    </row>
    <row r="936" spans="2:47" s="6" customFormat="1" ht="16.5" customHeight="1">
      <c r="B936" s="23"/>
      <c r="C936" s="24"/>
      <c r="D936" s="164" t="s">
        <v>272</v>
      </c>
      <c r="E936" s="24"/>
      <c r="F936" s="165" t="s">
        <v>810</v>
      </c>
      <c r="G936" s="24"/>
      <c r="H936" s="24"/>
      <c r="J936" s="24"/>
      <c r="K936" s="24"/>
      <c r="L936" s="43"/>
      <c r="M936" s="56"/>
      <c r="N936" s="24"/>
      <c r="O936" s="24"/>
      <c r="P936" s="24"/>
      <c r="Q936" s="24"/>
      <c r="R936" s="24"/>
      <c r="S936" s="24"/>
      <c r="T936" s="57"/>
      <c r="AT936" s="6" t="s">
        <v>272</v>
      </c>
      <c r="AU936" s="6" t="s">
        <v>139</v>
      </c>
    </row>
    <row r="937" spans="2:65" s="6" customFormat="1" ht="15.75" customHeight="1">
      <c r="B937" s="23"/>
      <c r="C937" s="166" t="s">
        <v>1232</v>
      </c>
      <c r="D937" s="166" t="s">
        <v>380</v>
      </c>
      <c r="E937" s="167" t="s">
        <v>848</v>
      </c>
      <c r="F937" s="168" t="s">
        <v>807</v>
      </c>
      <c r="G937" s="169" t="s">
        <v>389</v>
      </c>
      <c r="H937" s="170">
        <v>20</v>
      </c>
      <c r="I937" s="171"/>
      <c r="J937" s="172">
        <f>ROUND($I$937*$H$937,2)</f>
        <v>0</v>
      </c>
      <c r="K937" s="168"/>
      <c r="L937" s="43"/>
      <c r="M937" s="173"/>
      <c r="N937" s="174" t="s">
        <v>161</v>
      </c>
      <c r="O937" s="24"/>
      <c r="P937" s="24"/>
      <c r="Q937" s="161">
        <v>0</v>
      </c>
      <c r="R937" s="161">
        <f>$Q$937*$H$937</f>
        <v>0</v>
      </c>
      <c r="S937" s="161">
        <v>0</v>
      </c>
      <c r="T937" s="162">
        <f>$S$937*$H$937</f>
        <v>0</v>
      </c>
      <c r="AR937" s="97" t="s">
        <v>270</v>
      </c>
      <c r="AT937" s="97" t="s">
        <v>380</v>
      </c>
      <c r="AU937" s="97" t="s">
        <v>139</v>
      </c>
      <c r="AY937" s="6" t="s">
        <v>264</v>
      </c>
      <c r="BE937" s="163">
        <f>IF($N$937="základní",$J$937,0)</f>
        <v>0</v>
      </c>
      <c r="BF937" s="163">
        <f>IF($N$937="snížená",$J$937,0)</f>
        <v>0</v>
      </c>
      <c r="BG937" s="163">
        <f>IF($N$937="zákl. přenesená",$J$937,0)</f>
        <v>0</v>
      </c>
      <c r="BH937" s="163">
        <f>IF($N$937="sníž. přenesená",$J$937,0)</f>
        <v>0</v>
      </c>
      <c r="BI937" s="163">
        <f>IF($N$937="nulová",$J$937,0)</f>
        <v>0</v>
      </c>
      <c r="BJ937" s="97" t="s">
        <v>139</v>
      </c>
      <c r="BK937" s="163">
        <f>ROUND($I$937*$H$937,2)</f>
        <v>0</v>
      </c>
      <c r="BL937" s="97" t="s">
        <v>270</v>
      </c>
      <c r="BM937" s="97" t="s">
        <v>1231</v>
      </c>
    </row>
    <row r="938" spans="2:47" s="6" customFormat="1" ht="16.5" customHeight="1">
      <c r="B938" s="23"/>
      <c r="C938" s="24"/>
      <c r="D938" s="164" t="s">
        <v>272</v>
      </c>
      <c r="E938" s="24"/>
      <c r="F938" s="165" t="s">
        <v>807</v>
      </c>
      <c r="G938" s="24"/>
      <c r="H938" s="24"/>
      <c r="J938" s="24"/>
      <c r="K938" s="24"/>
      <c r="L938" s="43"/>
      <c r="M938" s="56"/>
      <c r="N938" s="24"/>
      <c r="O938" s="24"/>
      <c r="P938" s="24"/>
      <c r="Q938" s="24"/>
      <c r="R938" s="24"/>
      <c r="S938" s="24"/>
      <c r="T938" s="57"/>
      <c r="AT938" s="6" t="s">
        <v>272</v>
      </c>
      <c r="AU938" s="6" t="s">
        <v>139</v>
      </c>
    </row>
    <row r="939" spans="2:65" s="6" customFormat="1" ht="15.75" customHeight="1">
      <c r="B939" s="23"/>
      <c r="C939" s="166" t="s">
        <v>1233</v>
      </c>
      <c r="D939" s="166" t="s">
        <v>380</v>
      </c>
      <c r="E939" s="167" t="s">
        <v>1234</v>
      </c>
      <c r="F939" s="168" t="s">
        <v>696</v>
      </c>
      <c r="G939" s="169" t="s">
        <v>652</v>
      </c>
      <c r="H939" s="170">
        <v>1</v>
      </c>
      <c r="I939" s="171"/>
      <c r="J939" s="172">
        <f>ROUND($I$939*$H$939,2)</f>
        <v>0</v>
      </c>
      <c r="K939" s="168"/>
      <c r="L939" s="43"/>
      <c r="M939" s="173"/>
      <c r="N939" s="174" t="s">
        <v>161</v>
      </c>
      <c r="O939" s="24"/>
      <c r="P939" s="24"/>
      <c r="Q939" s="161">
        <v>0</v>
      </c>
      <c r="R939" s="161">
        <f>$Q$939*$H$939</f>
        <v>0</v>
      </c>
      <c r="S939" s="161">
        <v>0</v>
      </c>
      <c r="T939" s="162">
        <f>$S$939*$H$939</f>
        <v>0</v>
      </c>
      <c r="AR939" s="97" t="s">
        <v>270</v>
      </c>
      <c r="AT939" s="97" t="s">
        <v>380</v>
      </c>
      <c r="AU939" s="97" t="s">
        <v>139</v>
      </c>
      <c r="AY939" s="6" t="s">
        <v>264</v>
      </c>
      <c r="BE939" s="163">
        <f>IF($N$939="základní",$J$939,0)</f>
        <v>0</v>
      </c>
      <c r="BF939" s="163">
        <f>IF($N$939="snížená",$J$939,0)</f>
        <v>0</v>
      </c>
      <c r="BG939" s="163">
        <f>IF($N$939="zákl. přenesená",$J$939,0)</f>
        <v>0</v>
      </c>
      <c r="BH939" s="163">
        <f>IF($N$939="sníž. přenesená",$J$939,0)</f>
        <v>0</v>
      </c>
      <c r="BI939" s="163">
        <f>IF($N$939="nulová",$J$939,0)</f>
        <v>0</v>
      </c>
      <c r="BJ939" s="97" t="s">
        <v>139</v>
      </c>
      <c r="BK939" s="163">
        <f>ROUND($I$939*$H$939,2)</f>
        <v>0</v>
      </c>
      <c r="BL939" s="97" t="s">
        <v>270</v>
      </c>
      <c r="BM939" s="97" t="s">
        <v>1232</v>
      </c>
    </row>
    <row r="940" spans="2:47" s="6" customFormat="1" ht="16.5" customHeight="1">
      <c r="B940" s="23"/>
      <c r="C940" s="24"/>
      <c r="D940" s="164" t="s">
        <v>272</v>
      </c>
      <c r="E940" s="24"/>
      <c r="F940" s="165" t="s">
        <v>696</v>
      </c>
      <c r="G940" s="24"/>
      <c r="H940" s="24"/>
      <c r="J940" s="24"/>
      <c r="K940" s="24"/>
      <c r="L940" s="43"/>
      <c r="M940" s="56"/>
      <c r="N940" s="24"/>
      <c r="O940" s="24"/>
      <c r="P940" s="24"/>
      <c r="Q940" s="24"/>
      <c r="R940" s="24"/>
      <c r="S940" s="24"/>
      <c r="T940" s="57"/>
      <c r="AT940" s="6" t="s">
        <v>272</v>
      </c>
      <c r="AU940" s="6" t="s">
        <v>139</v>
      </c>
    </row>
    <row r="941" spans="2:63" s="140" customFormat="1" ht="37.5" customHeight="1">
      <c r="B941" s="141"/>
      <c r="C941" s="142"/>
      <c r="D941" s="142" t="s">
        <v>189</v>
      </c>
      <c r="E941" s="143" t="s">
        <v>1235</v>
      </c>
      <c r="F941" s="143" t="s">
        <v>1236</v>
      </c>
      <c r="G941" s="142"/>
      <c r="H941" s="142"/>
      <c r="J941" s="144">
        <f>$BK$941</f>
        <v>0</v>
      </c>
      <c r="K941" s="142"/>
      <c r="L941" s="145"/>
      <c r="M941" s="146"/>
      <c r="N941" s="142"/>
      <c r="O941" s="142"/>
      <c r="P941" s="147">
        <f>SUM($P$942:$P$975)</f>
        <v>0</v>
      </c>
      <c r="Q941" s="142"/>
      <c r="R941" s="147">
        <f>SUM($R$942:$R$975)</f>
        <v>0</v>
      </c>
      <c r="S941" s="142"/>
      <c r="T941" s="148">
        <f>SUM($T$942:$T$975)</f>
        <v>0</v>
      </c>
      <c r="AR941" s="149" t="s">
        <v>263</v>
      </c>
      <c r="AT941" s="149" t="s">
        <v>189</v>
      </c>
      <c r="AU941" s="149" t="s">
        <v>190</v>
      </c>
      <c r="AY941" s="149" t="s">
        <v>264</v>
      </c>
      <c r="BK941" s="150">
        <f>SUM($BK$942:$BK$975)</f>
        <v>0</v>
      </c>
    </row>
    <row r="942" spans="2:65" s="6" customFormat="1" ht="15.75" customHeight="1">
      <c r="B942" s="23"/>
      <c r="C942" s="151" t="s">
        <v>1237</v>
      </c>
      <c r="D942" s="151" t="s">
        <v>265</v>
      </c>
      <c r="E942" s="152" t="s">
        <v>757</v>
      </c>
      <c r="F942" s="153" t="s">
        <v>758</v>
      </c>
      <c r="G942" s="154" t="s">
        <v>268</v>
      </c>
      <c r="H942" s="155">
        <v>16</v>
      </c>
      <c r="I942" s="156"/>
      <c r="J942" s="157">
        <f>ROUND($I$942*$H$942,2)</f>
        <v>0</v>
      </c>
      <c r="K942" s="153"/>
      <c r="L942" s="158"/>
      <c r="M942" s="159"/>
      <c r="N942" s="160" t="s">
        <v>161</v>
      </c>
      <c r="O942" s="24"/>
      <c r="P942" s="24"/>
      <c r="Q942" s="161">
        <v>0</v>
      </c>
      <c r="R942" s="161">
        <f>$Q$942*$H$942</f>
        <v>0</v>
      </c>
      <c r="S942" s="161">
        <v>0</v>
      </c>
      <c r="T942" s="162">
        <f>$S$942*$H$942</f>
        <v>0</v>
      </c>
      <c r="AR942" s="97" t="s">
        <v>269</v>
      </c>
      <c r="AT942" s="97" t="s">
        <v>265</v>
      </c>
      <c r="AU942" s="97" t="s">
        <v>139</v>
      </c>
      <c r="AY942" s="6" t="s">
        <v>264</v>
      </c>
      <c r="BE942" s="163">
        <f>IF($N$942="základní",$J$942,0)</f>
        <v>0</v>
      </c>
      <c r="BF942" s="163">
        <f>IF($N$942="snížená",$J$942,0)</f>
        <v>0</v>
      </c>
      <c r="BG942" s="163">
        <f>IF($N$942="zákl. přenesená",$J$942,0)</f>
        <v>0</v>
      </c>
      <c r="BH942" s="163">
        <f>IF($N$942="sníž. přenesená",$J$942,0)</f>
        <v>0</v>
      </c>
      <c r="BI942" s="163">
        <f>IF($N$942="nulová",$J$942,0)</f>
        <v>0</v>
      </c>
      <c r="BJ942" s="97" t="s">
        <v>139</v>
      </c>
      <c r="BK942" s="163">
        <f>ROUND($I$942*$H$942,2)</f>
        <v>0</v>
      </c>
      <c r="BL942" s="97" t="s">
        <v>270</v>
      </c>
      <c r="BM942" s="97" t="s">
        <v>1238</v>
      </c>
    </row>
    <row r="943" spans="2:47" s="6" customFormat="1" ht="16.5" customHeight="1">
      <c r="B943" s="23"/>
      <c r="C943" s="24"/>
      <c r="D943" s="164" t="s">
        <v>272</v>
      </c>
      <c r="E943" s="24"/>
      <c r="F943" s="165" t="s">
        <v>758</v>
      </c>
      <c r="G943" s="24"/>
      <c r="H943" s="24"/>
      <c r="J943" s="24"/>
      <c r="K943" s="24"/>
      <c r="L943" s="43"/>
      <c r="M943" s="56"/>
      <c r="N943" s="24"/>
      <c r="O943" s="24"/>
      <c r="P943" s="24"/>
      <c r="Q943" s="24"/>
      <c r="R943" s="24"/>
      <c r="S943" s="24"/>
      <c r="T943" s="57"/>
      <c r="AT943" s="6" t="s">
        <v>272</v>
      </c>
      <c r="AU943" s="6" t="s">
        <v>139</v>
      </c>
    </row>
    <row r="944" spans="2:65" s="6" customFormat="1" ht="15.75" customHeight="1">
      <c r="B944" s="23"/>
      <c r="C944" s="151" t="s">
        <v>1239</v>
      </c>
      <c r="D944" s="151" t="s">
        <v>265</v>
      </c>
      <c r="E944" s="152" t="s">
        <v>761</v>
      </c>
      <c r="F944" s="153" t="s">
        <v>762</v>
      </c>
      <c r="G944" s="154" t="s">
        <v>268</v>
      </c>
      <c r="H944" s="155">
        <v>16</v>
      </c>
      <c r="I944" s="156"/>
      <c r="J944" s="157">
        <f>ROUND($I$944*$H$944,2)</f>
        <v>0</v>
      </c>
      <c r="K944" s="153"/>
      <c r="L944" s="158"/>
      <c r="M944" s="159"/>
      <c r="N944" s="160" t="s">
        <v>161</v>
      </c>
      <c r="O944" s="24"/>
      <c r="P944" s="24"/>
      <c r="Q944" s="161">
        <v>0</v>
      </c>
      <c r="R944" s="161">
        <f>$Q$944*$H$944</f>
        <v>0</v>
      </c>
      <c r="S944" s="161">
        <v>0</v>
      </c>
      <c r="T944" s="162">
        <f>$S$944*$H$944</f>
        <v>0</v>
      </c>
      <c r="AR944" s="97" t="s">
        <v>269</v>
      </c>
      <c r="AT944" s="97" t="s">
        <v>265</v>
      </c>
      <c r="AU944" s="97" t="s">
        <v>139</v>
      </c>
      <c r="AY944" s="6" t="s">
        <v>264</v>
      </c>
      <c r="BE944" s="163">
        <f>IF($N$944="základní",$J$944,0)</f>
        <v>0</v>
      </c>
      <c r="BF944" s="163">
        <f>IF($N$944="snížená",$J$944,0)</f>
        <v>0</v>
      </c>
      <c r="BG944" s="163">
        <f>IF($N$944="zákl. přenesená",$J$944,0)</f>
        <v>0</v>
      </c>
      <c r="BH944" s="163">
        <f>IF($N$944="sníž. přenesená",$J$944,0)</f>
        <v>0</v>
      </c>
      <c r="BI944" s="163">
        <f>IF($N$944="nulová",$J$944,0)</f>
        <v>0</v>
      </c>
      <c r="BJ944" s="97" t="s">
        <v>139</v>
      </c>
      <c r="BK944" s="163">
        <f>ROUND($I$944*$H$944,2)</f>
        <v>0</v>
      </c>
      <c r="BL944" s="97" t="s">
        <v>270</v>
      </c>
      <c r="BM944" s="97" t="s">
        <v>1240</v>
      </c>
    </row>
    <row r="945" spans="2:47" s="6" customFormat="1" ht="16.5" customHeight="1">
      <c r="B945" s="23"/>
      <c r="C945" s="24"/>
      <c r="D945" s="164" t="s">
        <v>272</v>
      </c>
      <c r="E945" s="24"/>
      <c r="F945" s="165" t="s">
        <v>762</v>
      </c>
      <c r="G945" s="24"/>
      <c r="H945" s="24"/>
      <c r="J945" s="24"/>
      <c r="K945" s="24"/>
      <c r="L945" s="43"/>
      <c r="M945" s="56"/>
      <c r="N945" s="24"/>
      <c r="O945" s="24"/>
      <c r="P945" s="24"/>
      <c r="Q945" s="24"/>
      <c r="R945" s="24"/>
      <c r="S945" s="24"/>
      <c r="T945" s="57"/>
      <c r="AT945" s="6" t="s">
        <v>272</v>
      </c>
      <c r="AU945" s="6" t="s">
        <v>139</v>
      </c>
    </row>
    <row r="946" spans="2:65" s="6" customFormat="1" ht="15.75" customHeight="1">
      <c r="B946" s="23"/>
      <c r="C946" s="151" t="s">
        <v>1241</v>
      </c>
      <c r="D946" s="151" t="s">
        <v>265</v>
      </c>
      <c r="E946" s="152" t="s">
        <v>765</v>
      </c>
      <c r="F946" s="153" t="s">
        <v>766</v>
      </c>
      <c r="G946" s="154" t="s">
        <v>373</v>
      </c>
      <c r="H946" s="155">
        <v>1200</v>
      </c>
      <c r="I946" s="156"/>
      <c r="J946" s="157">
        <f>ROUND($I$946*$H$946,2)</f>
        <v>0</v>
      </c>
      <c r="K946" s="153"/>
      <c r="L946" s="158"/>
      <c r="M946" s="159"/>
      <c r="N946" s="160" t="s">
        <v>161</v>
      </c>
      <c r="O946" s="24"/>
      <c r="P946" s="24"/>
      <c r="Q946" s="161">
        <v>0</v>
      </c>
      <c r="R946" s="161">
        <f>$Q$946*$H$946</f>
        <v>0</v>
      </c>
      <c r="S946" s="161">
        <v>0</v>
      </c>
      <c r="T946" s="162">
        <f>$S$946*$H$946</f>
        <v>0</v>
      </c>
      <c r="AR946" s="97" t="s">
        <v>269</v>
      </c>
      <c r="AT946" s="97" t="s">
        <v>265</v>
      </c>
      <c r="AU946" s="97" t="s">
        <v>139</v>
      </c>
      <c r="AY946" s="6" t="s">
        <v>264</v>
      </c>
      <c r="BE946" s="163">
        <f>IF($N$946="základní",$J$946,0)</f>
        <v>0</v>
      </c>
      <c r="BF946" s="163">
        <f>IF($N$946="snížená",$J$946,0)</f>
        <v>0</v>
      </c>
      <c r="BG946" s="163">
        <f>IF($N$946="zákl. přenesená",$J$946,0)</f>
        <v>0</v>
      </c>
      <c r="BH946" s="163">
        <f>IF($N$946="sníž. přenesená",$J$946,0)</f>
        <v>0</v>
      </c>
      <c r="BI946" s="163">
        <f>IF($N$946="nulová",$J$946,0)</f>
        <v>0</v>
      </c>
      <c r="BJ946" s="97" t="s">
        <v>139</v>
      </c>
      <c r="BK946" s="163">
        <f>ROUND($I$946*$H$946,2)</f>
        <v>0</v>
      </c>
      <c r="BL946" s="97" t="s">
        <v>270</v>
      </c>
      <c r="BM946" s="97" t="s">
        <v>1242</v>
      </c>
    </row>
    <row r="947" spans="2:47" s="6" customFormat="1" ht="16.5" customHeight="1">
      <c r="B947" s="23"/>
      <c r="C947" s="24"/>
      <c r="D947" s="164" t="s">
        <v>272</v>
      </c>
      <c r="E947" s="24"/>
      <c r="F947" s="165" t="s">
        <v>766</v>
      </c>
      <c r="G947" s="24"/>
      <c r="H947" s="24"/>
      <c r="J947" s="24"/>
      <c r="K947" s="24"/>
      <c r="L947" s="43"/>
      <c r="M947" s="56"/>
      <c r="N947" s="24"/>
      <c r="O947" s="24"/>
      <c r="P947" s="24"/>
      <c r="Q947" s="24"/>
      <c r="R947" s="24"/>
      <c r="S947" s="24"/>
      <c r="T947" s="57"/>
      <c r="AT947" s="6" t="s">
        <v>272</v>
      </c>
      <c r="AU947" s="6" t="s">
        <v>139</v>
      </c>
    </row>
    <row r="948" spans="2:65" s="6" customFormat="1" ht="15.75" customHeight="1">
      <c r="B948" s="23"/>
      <c r="C948" s="151" t="s">
        <v>1243</v>
      </c>
      <c r="D948" s="151" t="s">
        <v>265</v>
      </c>
      <c r="E948" s="152" t="s">
        <v>769</v>
      </c>
      <c r="F948" s="153" t="s">
        <v>770</v>
      </c>
      <c r="G948" s="154" t="s">
        <v>373</v>
      </c>
      <c r="H948" s="155">
        <v>40</v>
      </c>
      <c r="I948" s="156"/>
      <c r="J948" s="157">
        <f>ROUND($I$948*$H$948,2)</f>
        <v>0</v>
      </c>
      <c r="K948" s="153"/>
      <c r="L948" s="158"/>
      <c r="M948" s="159"/>
      <c r="N948" s="160" t="s">
        <v>161</v>
      </c>
      <c r="O948" s="24"/>
      <c r="P948" s="24"/>
      <c r="Q948" s="161">
        <v>0</v>
      </c>
      <c r="R948" s="161">
        <f>$Q$948*$H$948</f>
        <v>0</v>
      </c>
      <c r="S948" s="161">
        <v>0</v>
      </c>
      <c r="T948" s="162">
        <f>$S$948*$H$948</f>
        <v>0</v>
      </c>
      <c r="AR948" s="97" t="s">
        <v>269</v>
      </c>
      <c r="AT948" s="97" t="s">
        <v>265</v>
      </c>
      <c r="AU948" s="97" t="s">
        <v>139</v>
      </c>
      <c r="AY948" s="6" t="s">
        <v>264</v>
      </c>
      <c r="BE948" s="163">
        <f>IF($N$948="základní",$J$948,0)</f>
        <v>0</v>
      </c>
      <c r="BF948" s="163">
        <f>IF($N$948="snížená",$J$948,0)</f>
        <v>0</v>
      </c>
      <c r="BG948" s="163">
        <f>IF($N$948="zákl. přenesená",$J$948,0)</f>
        <v>0</v>
      </c>
      <c r="BH948" s="163">
        <f>IF($N$948="sníž. přenesená",$J$948,0)</f>
        <v>0</v>
      </c>
      <c r="BI948" s="163">
        <f>IF($N$948="nulová",$J$948,0)</f>
        <v>0</v>
      </c>
      <c r="BJ948" s="97" t="s">
        <v>139</v>
      </c>
      <c r="BK948" s="163">
        <f>ROUND($I$948*$H$948,2)</f>
        <v>0</v>
      </c>
      <c r="BL948" s="97" t="s">
        <v>270</v>
      </c>
      <c r="BM948" s="97" t="s">
        <v>1244</v>
      </c>
    </row>
    <row r="949" spans="2:47" s="6" customFormat="1" ht="16.5" customHeight="1">
      <c r="B949" s="23"/>
      <c r="C949" s="24"/>
      <c r="D949" s="164" t="s">
        <v>272</v>
      </c>
      <c r="E949" s="24"/>
      <c r="F949" s="165" t="s">
        <v>770</v>
      </c>
      <c r="G949" s="24"/>
      <c r="H949" s="24"/>
      <c r="J949" s="24"/>
      <c r="K949" s="24"/>
      <c r="L949" s="43"/>
      <c r="M949" s="56"/>
      <c r="N949" s="24"/>
      <c r="O949" s="24"/>
      <c r="P949" s="24"/>
      <c r="Q949" s="24"/>
      <c r="R949" s="24"/>
      <c r="S949" s="24"/>
      <c r="T949" s="57"/>
      <c r="AT949" s="6" t="s">
        <v>272</v>
      </c>
      <c r="AU949" s="6" t="s">
        <v>139</v>
      </c>
    </row>
    <row r="950" spans="2:65" s="6" customFormat="1" ht="15.75" customHeight="1">
      <c r="B950" s="23"/>
      <c r="C950" s="151" t="s">
        <v>1245</v>
      </c>
      <c r="D950" s="151" t="s">
        <v>265</v>
      </c>
      <c r="E950" s="152" t="s">
        <v>773</v>
      </c>
      <c r="F950" s="153" t="s">
        <v>774</v>
      </c>
      <c r="G950" s="154" t="s">
        <v>373</v>
      </c>
      <c r="H950" s="155">
        <v>20</v>
      </c>
      <c r="I950" s="156"/>
      <c r="J950" s="157">
        <f>ROUND($I$950*$H$950,2)</f>
        <v>0</v>
      </c>
      <c r="K950" s="153"/>
      <c r="L950" s="158"/>
      <c r="M950" s="159"/>
      <c r="N950" s="160" t="s">
        <v>161</v>
      </c>
      <c r="O950" s="24"/>
      <c r="P950" s="24"/>
      <c r="Q950" s="161">
        <v>0</v>
      </c>
      <c r="R950" s="161">
        <f>$Q$950*$H$950</f>
        <v>0</v>
      </c>
      <c r="S950" s="161">
        <v>0</v>
      </c>
      <c r="T950" s="162">
        <f>$S$950*$H$950</f>
        <v>0</v>
      </c>
      <c r="AR950" s="97" t="s">
        <v>269</v>
      </c>
      <c r="AT950" s="97" t="s">
        <v>265</v>
      </c>
      <c r="AU950" s="97" t="s">
        <v>139</v>
      </c>
      <c r="AY950" s="6" t="s">
        <v>264</v>
      </c>
      <c r="BE950" s="163">
        <f>IF($N$950="základní",$J$950,0)</f>
        <v>0</v>
      </c>
      <c r="BF950" s="163">
        <f>IF($N$950="snížená",$J$950,0)</f>
        <v>0</v>
      </c>
      <c r="BG950" s="163">
        <f>IF($N$950="zákl. přenesená",$J$950,0)</f>
        <v>0</v>
      </c>
      <c r="BH950" s="163">
        <f>IF($N$950="sníž. přenesená",$J$950,0)</f>
        <v>0</v>
      </c>
      <c r="BI950" s="163">
        <f>IF($N$950="nulová",$J$950,0)</f>
        <v>0</v>
      </c>
      <c r="BJ950" s="97" t="s">
        <v>139</v>
      </c>
      <c r="BK950" s="163">
        <f>ROUND($I$950*$H$950,2)</f>
        <v>0</v>
      </c>
      <c r="BL950" s="97" t="s">
        <v>270</v>
      </c>
      <c r="BM950" s="97" t="s">
        <v>1246</v>
      </c>
    </row>
    <row r="951" spans="2:47" s="6" customFormat="1" ht="16.5" customHeight="1">
      <c r="B951" s="23"/>
      <c r="C951" s="24"/>
      <c r="D951" s="164" t="s">
        <v>272</v>
      </c>
      <c r="E951" s="24"/>
      <c r="F951" s="165" t="s">
        <v>774</v>
      </c>
      <c r="G951" s="24"/>
      <c r="H951" s="24"/>
      <c r="J951" s="24"/>
      <c r="K951" s="24"/>
      <c r="L951" s="43"/>
      <c r="M951" s="56"/>
      <c r="N951" s="24"/>
      <c r="O951" s="24"/>
      <c r="P951" s="24"/>
      <c r="Q951" s="24"/>
      <c r="R951" s="24"/>
      <c r="S951" s="24"/>
      <c r="T951" s="57"/>
      <c r="AT951" s="6" t="s">
        <v>272</v>
      </c>
      <c r="AU951" s="6" t="s">
        <v>139</v>
      </c>
    </row>
    <row r="952" spans="2:65" s="6" customFormat="1" ht="15.75" customHeight="1">
      <c r="B952" s="23"/>
      <c r="C952" s="151" t="s">
        <v>1247</v>
      </c>
      <c r="D952" s="151" t="s">
        <v>265</v>
      </c>
      <c r="E952" s="152" t="s">
        <v>777</v>
      </c>
      <c r="F952" s="153" t="s">
        <v>778</v>
      </c>
      <c r="G952" s="154" t="s">
        <v>373</v>
      </c>
      <c r="H952" s="155">
        <v>35</v>
      </c>
      <c r="I952" s="156"/>
      <c r="J952" s="157">
        <f>ROUND($I$952*$H$952,2)</f>
        <v>0</v>
      </c>
      <c r="K952" s="153"/>
      <c r="L952" s="158"/>
      <c r="M952" s="159"/>
      <c r="N952" s="160" t="s">
        <v>161</v>
      </c>
      <c r="O952" s="24"/>
      <c r="P952" s="24"/>
      <c r="Q952" s="161">
        <v>0</v>
      </c>
      <c r="R952" s="161">
        <f>$Q$952*$H$952</f>
        <v>0</v>
      </c>
      <c r="S952" s="161">
        <v>0</v>
      </c>
      <c r="T952" s="162">
        <f>$S$952*$H$952</f>
        <v>0</v>
      </c>
      <c r="AR952" s="97" t="s">
        <v>269</v>
      </c>
      <c r="AT952" s="97" t="s">
        <v>265</v>
      </c>
      <c r="AU952" s="97" t="s">
        <v>139</v>
      </c>
      <c r="AY952" s="6" t="s">
        <v>264</v>
      </c>
      <c r="BE952" s="163">
        <f>IF($N$952="základní",$J$952,0)</f>
        <v>0</v>
      </c>
      <c r="BF952" s="163">
        <f>IF($N$952="snížená",$J$952,0)</f>
        <v>0</v>
      </c>
      <c r="BG952" s="163">
        <f>IF($N$952="zákl. přenesená",$J$952,0)</f>
        <v>0</v>
      </c>
      <c r="BH952" s="163">
        <f>IF($N$952="sníž. přenesená",$J$952,0)</f>
        <v>0</v>
      </c>
      <c r="BI952" s="163">
        <f>IF($N$952="nulová",$J$952,0)</f>
        <v>0</v>
      </c>
      <c r="BJ952" s="97" t="s">
        <v>139</v>
      </c>
      <c r="BK952" s="163">
        <f>ROUND($I$952*$H$952,2)</f>
        <v>0</v>
      </c>
      <c r="BL952" s="97" t="s">
        <v>270</v>
      </c>
      <c r="BM952" s="97" t="s">
        <v>1248</v>
      </c>
    </row>
    <row r="953" spans="2:47" s="6" customFormat="1" ht="16.5" customHeight="1">
      <c r="B953" s="23"/>
      <c r="C953" s="24"/>
      <c r="D953" s="164" t="s">
        <v>272</v>
      </c>
      <c r="E953" s="24"/>
      <c r="F953" s="165" t="s">
        <v>778</v>
      </c>
      <c r="G953" s="24"/>
      <c r="H953" s="24"/>
      <c r="J953" s="24"/>
      <c r="K953" s="24"/>
      <c r="L953" s="43"/>
      <c r="M953" s="56"/>
      <c r="N953" s="24"/>
      <c r="O953" s="24"/>
      <c r="P953" s="24"/>
      <c r="Q953" s="24"/>
      <c r="R953" s="24"/>
      <c r="S953" s="24"/>
      <c r="T953" s="57"/>
      <c r="AT953" s="6" t="s">
        <v>272</v>
      </c>
      <c r="AU953" s="6" t="s">
        <v>139</v>
      </c>
    </row>
    <row r="954" spans="2:65" s="6" customFormat="1" ht="15.75" customHeight="1">
      <c r="B954" s="23"/>
      <c r="C954" s="151" t="s">
        <v>1249</v>
      </c>
      <c r="D954" s="151" t="s">
        <v>265</v>
      </c>
      <c r="E954" s="152" t="s">
        <v>676</v>
      </c>
      <c r="F954" s="153" t="s">
        <v>677</v>
      </c>
      <c r="G954" s="154" t="s">
        <v>373</v>
      </c>
      <c r="H954" s="155">
        <v>130</v>
      </c>
      <c r="I954" s="156"/>
      <c r="J954" s="157">
        <f>ROUND($I$954*$H$954,2)</f>
        <v>0</v>
      </c>
      <c r="K954" s="153"/>
      <c r="L954" s="158"/>
      <c r="M954" s="159"/>
      <c r="N954" s="160" t="s">
        <v>161</v>
      </c>
      <c r="O954" s="24"/>
      <c r="P954" s="24"/>
      <c r="Q954" s="161">
        <v>0</v>
      </c>
      <c r="R954" s="161">
        <f>$Q$954*$H$954</f>
        <v>0</v>
      </c>
      <c r="S954" s="161">
        <v>0</v>
      </c>
      <c r="T954" s="162">
        <f>$S$954*$H$954</f>
        <v>0</v>
      </c>
      <c r="AR954" s="97" t="s">
        <v>269</v>
      </c>
      <c r="AT954" s="97" t="s">
        <v>265</v>
      </c>
      <c r="AU954" s="97" t="s">
        <v>139</v>
      </c>
      <c r="AY954" s="6" t="s">
        <v>264</v>
      </c>
      <c r="BE954" s="163">
        <f>IF($N$954="základní",$J$954,0)</f>
        <v>0</v>
      </c>
      <c r="BF954" s="163">
        <f>IF($N$954="snížená",$J$954,0)</f>
        <v>0</v>
      </c>
      <c r="BG954" s="163">
        <f>IF($N$954="zákl. přenesená",$J$954,0)</f>
        <v>0</v>
      </c>
      <c r="BH954" s="163">
        <f>IF($N$954="sníž. přenesená",$J$954,0)</f>
        <v>0</v>
      </c>
      <c r="BI954" s="163">
        <f>IF($N$954="nulová",$J$954,0)</f>
        <v>0</v>
      </c>
      <c r="BJ954" s="97" t="s">
        <v>139</v>
      </c>
      <c r="BK954" s="163">
        <f>ROUND($I$954*$H$954,2)</f>
        <v>0</v>
      </c>
      <c r="BL954" s="97" t="s">
        <v>270</v>
      </c>
      <c r="BM954" s="97" t="s">
        <v>1250</v>
      </c>
    </row>
    <row r="955" spans="2:47" s="6" customFormat="1" ht="16.5" customHeight="1">
      <c r="B955" s="23"/>
      <c r="C955" s="24"/>
      <c r="D955" s="164" t="s">
        <v>272</v>
      </c>
      <c r="E955" s="24"/>
      <c r="F955" s="165" t="s">
        <v>677</v>
      </c>
      <c r="G955" s="24"/>
      <c r="H955" s="24"/>
      <c r="J955" s="24"/>
      <c r="K955" s="24"/>
      <c r="L955" s="43"/>
      <c r="M955" s="56"/>
      <c r="N955" s="24"/>
      <c r="O955" s="24"/>
      <c r="P955" s="24"/>
      <c r="Q955" s="24"/>
      <c r="R955" s="24"/>
      <c r="S955" s="24"/>
      <c r="T955" s="57"/>
      <c r="AT955" s="6" t="s">
        <v>272</v>
      </c>
      <c r="AU955" s="6" t="s">
        <v>139</v>
      </c>
    </row>
    <row r="956" spans="2:65" s="6" customFormat="1" ht="15.75" customHeight="1">
      <c r="B956" s="23"/>
      <c r="C956" s="151" t="s">
        <v>1251</v>
      </c>
      <c r="D956" s="151" t="s">
        <v>265</v>
      </c>
      <c r="E956" s="152" t="s">
        <v>783</v>
      </c>
      <c r="F956" s="153" t="s">
        <v>784</v>
      </c>
      <c r="G956" s="154" t="s">
        <v>373</v>
      </c>
      <c r="H956" s="155">
        <v>260</v>
      </c>
      <c r="I956" s="156"/>
      <c r="J956" s="157">
        <f>ROUND($I$956*$H$956,2)</f>
        <v>0</v>
      </c>
      <c r="K956" s="153"/>
      <c r="L956" s="158"/>
      <c r="M956" s="159"/>
      <c r="N956" s="160" t="s">
        <v>161</v>
      </c>
      <c r="O956" s="24"/>
      <c r="P956" s="24"/>
      <c r="Q956" s="161">
        <v>0</v>
      </c>
      <c r="R956" s="161">
        <f>$Q$956*$H$956</f>
        <v>0</v>
      </c>
      <c r="S956" s="161">
        <v>0</v>
      </c>
      <c r="T956" s="162">
        <f>$S$956*$H$956</f>
        <v>0</v>
      </c>
      <c r="AR956" s="97" t="s">
        <v>269</v>
      </c>
      <c r="AT956" s="97" t="s">
        <v>265</v>
      </c>
      <c r="AU956" s="97" t="s">
        <v>139</v>
      </c>
      <c r="AY956" s="6" t="s">
        <v>264</v>
      </c>
      <c r="BE956" s="163">
        <f>IF($N$956="základní",$J$956,0)</f>
        <v>0</v>
      </c>
      <c r="BF956" s="163">
        <f>IF($N$956="snížená",$J$956,0)</f>
        <v>0</v>
      </c>
      <c r="BG956" s="163">
        <f>IF($N$956="zákl. přenesená",$J$956,0)</f>
        <v>0</v>
      </c>
      <c r="BH956" s="163">
        <f>IF($N$956="sníž. přenesená",$J$956,0)</f>
        <v>0</v>
      </c>
      <c r="BI956" s="163">
        <f>IF($N$956="nulová",$J$956,0)</f>
        <v>0</v>
      </c>
      <c r="BJ956" s="97" t="s">
        <v>139</v>
      </c>
      <c r="BK956" s="163">
        <f>ROUND($I$956*$H$956,2)</f>
        <v>0</v>
      </c>
      <c r="BL956" s="97" t="s">
        <v>270</v>
      </c>
      <c r="BM956" s="97" t="s">
        <v>1252</v>
      </c>
    </row>
    <row r="957" spans="2:47" s="6" customFormat="1" ht="16.5" customHeight="1">
      <c r="B957" s="23"/>
      <c r="C957" s="24"/>
      <c r="D957" s="164" t="s">
        <v>272</v>
      </c>
      <c r="E957" s="24"/>
      <c r="F957" s="165" t="s">
        <v>784</v>
      </c>
      <c r="G957" s="24"/>
      <c r="H957" s="24"/>
      <c r="J957" s="24"/>
      <c r="K957" s="24"/>
      <c r="L957" s="43"/>
      <c r="M957" s="56"/>
      <c r="N957" s="24"/>
      <c r="O957" s="24"/>
      <c r="P957" s="24"/>
      <c r="Q957" s="24"/>
      <c r="R957" s="24"/>
      <c r="S957" s="24"/>
      <c r="T957" s="57"/>
      <c r="AT957" s="6" t="s">
        <v>272</v>
      </c>
      <c r="AU957" s="6" t="s">
        <v>139</v>
      </c>
    </row>
    <row r="958" spans="2:65" s="6" customFormat="1" ht="15.75" customHeight="1">
      <c r="B958" s="23"/>
      <c r="C958" s="151" t="s">
        <v>1253</v>
      </c>
      <c r="D958" s="151" t="s">
        <v>265</v>
      </c>
      <c r="E958" s="152" t="s">
        <v>684</v>
      </c>
      <c r="F958" s="153" t="s">
        <v>685</v>
      </c>
      <c r="G958" s="154" t="s">
        <v>268</v>
      </c>
      <c r="H958" s="155">
        <v>10</v>
      </c>
      <c r="I958" s="156"/>
      <c r="J958" s="157">
        <f>ROUND($I$958*$H$958,2)</f>
        <v>0</v>
      </c>
      <c r="K958" s="153"/>
      <c r="L958" s="158"/>
      <c r="M958" s="159"/>
      <c r="N958" s="160" t="s">
        <v>161</v>
      </c>
      <c r="O958" s="24"/>
      <c r="P958" s="24"/>
      <c r="Q958" s="161">
        <v>0</v>
      </c>
      <c r="R958" s="161">
        <f>$Q$958*$H$958</f>
        <v>0</v>
      </c>
      <c r="S958" s="161">
        <v>0</v>
      </c>
      <c r="T958" s="162">
        <f>$S$958*$H$958</f>
        <v>0</v>
      </c>
      <c r="AR958" s="97" t="s">
        <v>269</v>
      </c>
      <c r="AT958" s="97" t="s">
        <v>265</v>
      </c>
      <c r="AU958" s="97" t="s">
        <v>139</v>
      </c>
      <c r="AY958" s="6" t="s">
        <v>264</v>
      </c>
      <c r="BE958" s="163">
        <f>IF($N$958="základní",$J$958,0)</f>
        <v>0</v>
      </c>
      <c r="BF958" s="163">
        <f>IF($N$958="snížená",$J$958,0)</f>
        <v>0</v>
      </c>
      <c r="BG958" s="163">
        <f>IF($N$958="zákl. přenesená",$J$958,0)</f>
        <v>0</v>
      </c>
      <c r="BH958" s="163">
        <f>IF($N$958="sníž. přenesená",$J$958,0)</f>
        <v>0</v>
      </c>
      <c r="BI958" s="163">
        <f>IF($N$958="nulová",$J$958,0)</f>
        <v>0</v>
      </c>
      <c r="BJ958" s="97" t="s">
        <v>139</v>
      </c>
      <c r="BK958" s="163">
        <f>ROUND($I$958*$H$958,2)</f>
        <v>0</v>
      </c>
      <c r="BL958" s="97" t="s">
        <v>270</v>
      </c>
      <c r="BM958" s="97" t="s">
        <v>1254</v>
      </c>
    </row>
    <row r="959" spans="2:47" s="6" customFormat="1" ht="16.5" customHeight="1">
      <c r="B959" s="23"/>
      <c r="C959" s="24"/>
      <c r="D959" s="164" t="s">
        <v>272</v>
      </c>
      <c r="E959" s="24"/>
      <c r="F959" s="165" t="s">
        <v>685</v>
      </c>
      <c r="G959" s="24"/>
      <c r="H959" s="24"/>
      <c r="J959" s="24"/>
      <c r="K959" s="24"/>
      <c r="L959" s="43"/>
      <c r="M959" s="56"/>
      <c r="N959" s="24"/>
      <c r="O959" s="24"/>
      <c r="P959" s="24"/>
      <c r="Q959" s="24"/>
      <c r="R959" s="24"/>
      <c r="S959" s="24"/>
      <c r="T959" s="57"/>
      <c r="AT959" s="6" t="s">
        <v>272</v>
      </c>
      <c r="AU959" s="6" t="s">
        <v>139</v>
      </c>
    </row>
    <row r="960" spans="2:65" s="6" customFormat="1" ht="15.75" customHeight="1">
      <c r="B960" s="23"/>
      <c r="C960" s="151" t="s">
        <v>1255</v>
      </c>
      <c r="D960" s="151" t="s">
        <v>265</v>
      </c>
      <c r="E960" s="152" t="s">
        <v>789</v>
      </c>
      <c r="F960" s="153" t="s">
        <v>790</v>
      </c>
      <c r="G960" s="154" t="s">
        <v>268</v>
      </c>
      <c r="H960" s="155">
        <v>4</v>
      </c>
      <c r="I960" s="156"/>
      <c r="J960" s="157">
        <f>ROUND($I$960*$H$960,2)</f>
        <v>0</v>
      </c>
      <c r="K960" s="153"/>
      <c r="L960" s="158"/>
      <c r="M960" s="159"/>
      <c r="N960" s="160" t="s">
        <v>161</v>
      </c>
      <c r="O960" s="24"/>
      <c r="P960" s="24"/>
      <c r="Q960" s="161">
        <v>0</v>
      </c>
      <c r="R960" s="161">
        <f>$Q$960*$H$960</f>
        <v>0</v>
      </c>
      <c r="S960" s="161">
        <v>0</v>
      </c>
      <c r="T960" s="162">
        <f>$S$960*$H$960</f>
        <v>0</v>
      </c>
      <c r="AR960" s="97" t="s">
        <v>269</v>
      </c>
      <c r="AT960" s="97" t="s">
        <v>265</v>
      </c>
      <c r="AU960" s="97" t="s">
        <v>139</v>
      </c>
      <c r="AY960" s="6" t="s">
        <v>264</v>
      </c>
      <c r="BE960" s="163">
        <f>IF($N$960="základní",$J$960,0)</f>
        <v>0</v>
      </c>
      <c r="BF960" s="163">
        <f>IF($N$960="snížená",$J$960,0)</f>
        <v>0</v>
      </c>
      <c r="BG960" s="163">
        <f>IF($N$960="zákl. přenesená",$J$960,0)</f>
        <v>0</v>
      </c>
      <c r="BH960" s="163">
        <f>IF($N$960="sníž. přenesená",$J$960,0)</f>
        <v>0</v>
      </c>
      <c r="BI960" s="163">
        <f>IF($N$960="nulová",$J$960,0)</f>
        <v>0</v>
      </c>
      <c r="BJ960" s="97" t="s">
        <v>139</v>
      </c>
      <c r="BK960" s="163">
        <f>ROUND($I$960*$H$960,2)</f>
        <v>0</v>
      </c>
      <c r="BL960" s="97" t="s">
        <v>270</v>
      </c>
      <c r="BM960" s="97" t="s">
        <v>1256</v>
      </c>
    </row>
    <row r="961" spans="2:47" s="6" customFormat="1" ht="16.5" customHeight="1">
      <c r="B961" s="23"/>
      <c r="C961" s="24"/>
      <c r="D961" s="164" t="s">
        <v>272</v>
      </c>
      <c r="E961" s="24"/>
      <c r="F961" s="165" t="s">
        <v>790</v>
      </c>
      <c r="G961" s="24"/>
      <c r="H961" s="24"/>
      <c r="J961" s="24"/>
      <c r="K961" s="24"/>
      <c r="L961" s="43"/>
      <c r="M961" s="56"/>
      <c r="N961" s="24"/>
      <c r="O961" s="24"/>
      <c r="P961" s="24"/>
      <c r="Q961" s="24"/>
      <c r="R961" s="24"/>
      <c r="S961" s="24"/>
      <c r="T961" s="57"/>
      <c r="AT961" s="6" t="s">
        <v>272</v>
      </c>
      <c r="AU961" s="6" t="s">
        <v>139</v>
      </c>
    </row>
    <row r="962" spans="2:65" s="6" customFormat="1" ht="15.75" customHeight="1">
      <c r="B962" s="23"/>
      <c r="C962" s="151" t="s">
        <v>1257</v>
      </c>
      <c r="D962" s="151" t="s">
        <v>265</v>
      </c>
      <c r="E962" s="152" t="s">
        <v>793</v>
      </c>
      <c r="F962" s="153" t="s">
        <v>794</v>
      </c>
      <c r="G962" s="154" t="s">
        <v>268</v>
      </c>
      <c r="H962" s="155">
        <v>10</v>
      </c>
      <c r="I962" s="156"/>
      <c r="J962" s="157">
        <f>ROUND($I$962*$H$962,2)</f>
        <v>0</v>
      </c>
      <c r="K962" s="153"/>
      <c r="L962" s="158"/>
      <c r="M962" s="159"/>
      <c r="N962" s="160" t="s">
        <v>161</v>
      </c>
      <c r="O962" s="24"/>
      <c r="P962" s="24"/>
      <c r="Q962" s="161">
        <v>0</v>
      </c>
      <c r="R962" s="161">
        <f>$Q$962*$H$962</f>
        <v>0</v>
      </c>
      <c r="S962" s="161">
        <v>0</v>
      </c>
      <c r="T962" s="162">
        <f>$S$962*$H$962</f>
        <v>0</v>
      </c>
      <c r="AR962" s="97" t="s">
        <v>269</v>
      </c>
      <c r="AT962" s="97" t="s">
        <v>265</v>
      </c>
      <c r="AU962" s="97" t="s">
        <v>139</v>
      </c>
      <c r="AY962" s="6" t="s">
        <v>264</v>
      </c>
      <c r="BE962" s="163">
        <f>IF($N$962="základní",$J$962,0)</f>
        <v>0</v>
      </c>
      <c r="BF962" s="163">
        <f>IF($N$962="snížená",$J$962,0)</f>
        <v>0</v>
      </c>
      <c r="BG962" s="163">
        <f>IF($N$962="zákl. přenesená",$J$962,0)</f>
        <v>0</v>
      </c>
      <c r="BH962" s="163">
        <f>IF($N$962="sníž. přenesená",$J$962,0)</f>
        <v>0</v>
      </c>
      <c r="BI962" s="163">
        <f>IF($N$962="nulová",$J$962,0)</f>
        <v>0</v>
      </c>
      <c r="BJ962" s="97" t="s">
        <v>139</v>
      </c>
      <c r="BK962" s="163">
        <f>ROUND($I$962*$H$962,2)</f>
        <v>0</v>
      </c>
      <c r="BL962" s="97" t="s">
        <v>270</v>
      </c>
      <c r="BM962" s="97" t="s">
        <v>1258</v>
      </c>
    </row>
    <row r="963" spans="2:47" s="6" customFormat="1" ht="16.5" customHeight="1">
      <c r="B963" s="23"/>
      <c r="C963" s="24"/>
      <c r="D963" s="164" t="s">
        <v>272</v>
      </c>
      <c r="E963" s="24"/>
      <c r="F963" s="165" t="s">
        <v>794</v>
      </c>
      <c r="G963" s="24"/>
      <c r="H963" s="24"/>
      <c r="J963" s="24"/>
      <c r="K963" s="24"/>
      <c r="L963" s="43"/>
      <c r="M963" s="56"/>
      <c r="N963" s="24"/>
      <c r="O963" s="24"/>
      <c r="P963" s="24"/>
      <c r="Q963" s="24"/>
      <c r="R963" s="24"/>
      <c r="S963" s="24"/>
      <c r="T963" s="57"/>
      <c r="AT963" s="6" t="s">
        <v>272</v>
      </c>
      <c r="AU963" s="6" t="s">
        <v>139</v>
      </c>
    </row>
    <row r="964" spans="2:65" s="6" customFormat="1" ht="27" customHeight="1">
      <c r="B964" s="23"/>
      <c r="C964" s="166" t="s">
        <v>1259</v>
      </c>
      <c r="D964" s="166" t="s">
        <v>380</v>
      </c>
      <c r="E964" s="167" t="s">
        <v>797</v>
      </c>
      <c r="F964" s="168" t="s">
        <v>798</v>
      </c>
      <c r="G964" s="169" t="s">
        <v>373</v>
      </c>
      <c r="H964" s="170">
        <v>5</v>
      </c>
      <c r="I964" s="171"/>
      <c r="J964" s="172">
        <f>ROUND($I$964*$H$964,2)</f>
        <v>0</v>
      </c>
      <c r="K964" s="168"/>
      <c r="L964" s="43"/>
      <c r="M964" s="173"/>
      <c r="N964" s="174" t="s">
        <v>161</v>
      </c>
      <c r="O964" s="24"/>
      <c r="P964" s="24"/>
      <c r="Q964" s="161">
        <v>0</v>
      </c>
      <c r="R964" s="161">
        <f>$Q$964*$H$964</f>
        <v>0</v>
      </c>
      <c r="S964" s="161">
        <v>0</v>
      </c>
      <c r="T964" s="162">
        <f>$S$964*$H$964</f>
        <v>0</v>
      </c>
      <c r="AR964" s="97" t="s">
        <v>270</v>
      </c>
      <c r="AT964" s="97" t="s">
        <v>380</v>
      </c>
      <c r="AU964" s="97" t="s">
        <v>139</v>
      </c>
      <c r="AY964" s="6" t="s">
        <v>264</v>
      </c>
      <c r="BE964" s="163">
        <f>IF($N$964="základní",$J$964,0)</f>
        <v>0</v>
      </c>
      <c r="BF964" s="163">
        <f>IF($N$964="snížená",$J$964,0)</f>
        <v>0</v>
      </c>
      <c r="BG964" s="163">
        <f>IF($N$964="zákl. přenesená",$J$964,0)</f>
        <v>0</v>
      </c>
      <c r="BH964" s="163">
        <f>IF($N$964="sníž. přenesená",$J$964,0)</f>
        <v>0</v>
      </c>
      <c r="BI964" s="163">
        <f>IF($N$964="nulová",$J$964,0)</f>
        <v>0</v>
      </c>
      <c r="BJ964" s="97" t="s">
        <v>139</v>
      </c>
      <c r="BK964" s="163">
        <f>ROUND($I$964*$H$964,2)</f>
        <v>0</v>
      </c>
      <c r="BL964" s="97" t="s">
        <v>270</v>
      </c>
      <c r="BM964" s="97" t="s">
        <v>1257</v>
      </c>
    </row>
    <row r="965" spans="2:47" s="6" customFormat="1" ht="27" customHeight="1">
      <c r="B965" s="23"/>
      <c r="C965" s="24"/>
      <c r="D965" s="164" t="s">
        <v>272</v>
      </c>
      <c r="E965" s="24"/>
      <c r="F965" s="165" t="s">
        <v>798</v>
      </c>
      <c r="G965" s="24"/>
      <c r="H965" s="24"/>
      <c r="J965" s="24"/>
      <c r="K965" s="24"/>
      <c r="L965" s="43"/>
      <c r="M965" s="56"/>
      <c r="N965" s="24"/>
      <c r="O965" s="24"/>
      <c r="P965" s="24"/>
      <c r="Q965" s="24"/>
      <c r="R965" s="24"/>
      <c r="S965" s="24"/>
      <c r="T965" s="57"/>
      <c r="AT965" s="6" t="s">
        <v>272</v>
      </c>
      <c r="AU965" s="6" t="s">
        <v>139</v>
      </c>
    </row>
    <row r="966" spans="2:65" s="6" customFormat="1" ht="27" customHeight="1">
      <c r="B966" s="23"/>
      <c r="C966" s="166" t="s">
        <v>1260</v>
      </c>
      <c r="D966" s="166" t="s">
        <v>380</v>
      </c>
      <c r="E966" s="167" t="s">
        <v>800</v>
      </c>
      <c r="F966" s="168" t="s">
        <v>801</v>
      </c>
      <c r="G966" s="169" t="s">
        <v>373</v>
      </c>
      <c r="H966" s="170">
        <v>55</v>
      </c>
      <c r="I966" s="171"/>
      <c r="J966" s="172">
        <f>ROUND($I$966*$H$966,2)</f>
        <v>0</v>
      </c>
      <c r="K966" s="168"/>
      <c r="L966" s="43"/>
      <c r="M966" s="173"/>
      <c r="N966" s="174" t="s">
        <v>161</v>
      </c>
      <c r="O966" s="24"/>
      <c r="P966" s="24"/>
      <c r="Q966" s="161">
        <v>0</v>
      </c>
      <c r="R966" s="161">
        <f>$Q$966*$H$966</f>
        <v>0</v>
      </c>
      <c r="S966" s="161">
        <v>0</v>
      </c>
      <c r="T966" s="162">
        <f>$S$966*$H$966</f>
        <v>0</v>
      </c>
      <c r="AR966" s="97" t="s">
        <v>270</v>
      </c>
      <c r="AT966" s="97" t="s">
        <v>380</v>
      </c>
      <c r="AU966" s="97" t="s">
        <v>139</v>
      </c>
      <c r="AY966" s="6" t="s">
        <v>264</v>
      </c>
      <c r="BE966" s="163">
        <f>IF($N$966="základní",$J$966,0)</f>
        <v>0</v>
      </c>
      <c r="BF966" s="163">
        <f>IF($N$966="snížená",$J$966,0)</f>
        <v>0</v>
      </c>
      <c r="BG966" s="163">
        <f>IF($N$966="zákl. přenesená",$J$966,0)</f>
        <v>0</v>
      </c>
      <c r="BH966" s="163">
        <f>IF($N$966="sníž. přenesená",$J$966,0)</f>
        <v>0</v>
      </c>
      <c r="BI966" s="163">
        <f>IF($N$966="nulová",$J$966,0)</f>
        <v>0</v>
      </c>
      <c r="BJ966" s="97" t="s">
        <v>139</v>
      </c>
      <c r="BK966" s="163">
        <f>ROUND($I$966*$H$966,2)</f>
        <v>0</v>
      </c>
      <c r="BL966" s="97" t="s">
        <v>270</v>
      </c>
      <c r="BM966" s="97" t="s">
        <v>1259</v>
      </c>
    </row>
    <row r="967" spans="2:47" s="6" customFormat="1" ht="27" customHeight="1">
      <c r="B967" s="23"/>
      <c r="C967" s="24"/>
      <c r="D967" s="164" t="s">
        <v>272</v>
      </c>
      <c r="E967" s="24"/>
      <c r="F967" s="165" t="s">
        <v>801</v>
      </c>
      <c r="G967" s="24"/>
      <c r="H967" s="24"/>
      <c r="J967" s="24"/>
      <c r="K967" s="24"/>
      <c r="L967" s="43"/>
      <c r="M967" s="56"/>
      <c r="N967" s="24"/>
      <c r="O967" s="24"/>
      <c r="P967" s="24"/>
      <c r="Q967" s="24"/>
      <c r="R967" s="24"/>
      <c r="S967" s="24"/>
      <c r="T967" s="57"/>
      <c r="AT967" s="6" t="s">
        <v>272</v>
      </c>
      <c r="AU967" s="6" t="s">
        <v>139</v>
      </c>
    </row>
    <row r="968" spans="2:65" s="6" customFormat="1" ht="15.75" customHeight="1">
      <c r="B968" s="23"/>
      <c r="C968" s="151" t="s">
        <v>1261</v>
      </c>
      <c r="D968" s="151" t="s">
        <v>265</v>
      </c>
      <c r="E968" s="152" t="s">
        <v>803</v>
      </c>
      <c r="F968" s="153" t="s">
        <v>689</v>
      </c>
      <c r="G968" s="154" t="s">
        <v>652</v>
      </c>
      <c r="H968" s="155">
        <v>1</v>
      </c>
      <c r="I968" s="156"/>
      <c r="J968" s="157">
        <f>ROUND($I$968*$H$968,2)</f>
        <v>0</v>
      </c>
      <c r="K968" s="153"/>
      <c r="L968" s="158"/>
      <c r="M968" s="159"/>
      <c r="N968" s="160" t="s">
        <v>161</v>
      </c>
      <c r="O968" s="24"/>
      <c r="P968" s="24"/>
      <c r="Q968" s="161">
        <v>0</v>
      </c>
      <c r="R968" s="161">
        <f>$Q$968*$H$968</f>
        <v>0</v>
      </c>
      <c r="S968" s="161">
        <v>0</v>
      </c>
      <c r="T968" s="162">
        <f>$S$968*$H$968</f>
        <v>0</v>
      </c>
      <c r="AR968" s="97" t="s">
        <v>269</v>
      </c>
      <c r="AT968" s="97" t="s">
        <v>265</v>
      </c>
      <c r="AU968" s="97" t="s">
        <v>139</v>
      </c>
      <c r="AY968" s="6" t="s">
        <v>264</v>
      </c>
      <c r="BE968" s="163">
        <f>IF($N$968="základní",$J$968,0)</f>
        <v>0</v>
      </c>
      <c r="BF968" s="163">
        <f>IF($N$968="snížená",$J$968,0)</f>
        <v>0</v>
      </c>
      <c r="BG968" s="163">
        <f>IF($N$968="zákl. přenesená",$J$968,0)</f>
        <v>0</v>
      </c>
      <c r="BH968" s="163">
        <f>IF($N$968="sníž. přenesená",$J$968,0)</f>
        <v>0</v>
      </c>
      <c r="BI968" s="163">
        <f>IF($N$968="nulová",$J$968,0)</f>
        <v>0</v>
      </c>
      <c r="BJ968" s="97" t="s">
        <v>139</v>
      </c>
      <c r="BK968" s="163">
        <f>ROUND($I$968*$H$968,2)</f>
        <v>0</v>
      </c>
      <c r="BL968" s="97" t="s">
        <v>270</v>
      </c>
      <c r="BM968" s="97" t="s">
        <v>1262</v>
      </c>
    </row>
    <row r="969" spans="2:47" s="6" customFormat="1" ht="16.5" customHeight="1">
      <c r="B969" s="23"/>
      <c r="C969" s="24"/>
      <c r="D969" s="164" t="s">
        <v>272</v>
      </c>
      <c r="E969" s="24"/>
      <c r="F969" s="165" t="s">
        <v>689</v>
      </c>
      <c r="G969" s="24"/>
      <c r="H969" s="24"/>
      <c r="J969" s="24"/>
      <c r="K969" s="24"/>
      <c r="L969" s="43"/>
      <c r="M969" s="56"/>
      <c r="N969" s="24"/>
      <c r="O969" s="24"/>
      <c r="P969" s="24"/>
      <c r="Q969" s="24"/>
      <c r="R969" s="24"/>
      <c r="S969" s="24"/>
      <c r="T969" s="57"/>
      <c r="AT969" s="6" t="s">
        <v>272</v>
      </c>
      <c r="AU969" s="6" t="s">
        <v>139</v>
      </c>
    </row>
    <row r="970" spans="2:65" s="6" customFormat="1" ht="15.75" customHeight="1">
      <c r="B970" s="23"/>
      <c r="C970" s="166" t="s">
        <v>1263</v>
      </c>
      <c r="D970" s="166" t="s">
        <v>380</v>
      </c>
      <c r="E970" s="167" t="s">
        <v>846</v>
      </c>
      <c r="F970" s="168" t="s">
        <v>810</v>
      </c>
      <c r="G970" s="169" t="s">
        <v>652</v>
      </c>
      <c r="H970" s="170">
        <v>1</v>
      </c>
      <c r="I970" s="171"/>
      <c r="J970" s="172">
        <f>ROUND($I$970*$H$970,2)</f>
        <v>0</v>
      </c>
      <c r="K970" s="168"/>
      <c r="L970" s="43"/>
      <c r="M970" s="173"/>
      <c r="N970" s="174" t="s">
        <v>161</v>
      </c>
      <c r="O970" s="24"/>
      <c r="P970" s="24"/>
      <c r="Q970" s="161">
        <v>0</v>
      </c>
      <c r="R970" s="161">
        <f>$Q$970*$H$970</f>
        <v>0</v>
      </c>
      <c r="S970" s="161">
        <v>0</v>
      </c>
      <c r="T970" s="162">
        <f>$S$970*$H$970</f>
        <v>0</v>
      </c>
      <c r="AR970" s="97" t="s">
        <v>270</v>
      </c>
      <c r="AT970" s="97" t="s">
        <v>380</v>
      </c>
      <c r="AU970" s="97" t="s">
        <v>139</v>
      </c>
      <c r="AY970" s="6" t="s">
        <v>264</v>
      </c>
      <c r="BE970" s="163">
        <f>IF($N$970="základní",$J$970,0)</f>
        <v>0</v>
      </c>
      <c r="BF970" s="163">
        <f>IF($N$970="snížená",$J$970,0)</f>
        <v>0</v>
      </c>
      <c r="BG970" s="163">
        <f>IF($N$970="zákl. přenesená",$J$970,0)</f>
        <v>0</v>
      </c>
      <c r="BH970" s="163">
        <f>IF($N$970="sníž. přenesená",$J$970,0)</f>
        <v>0</v>
      </c>
      <c r="BI970" s="163">
        <f>IF($N$970="nulová",$J$970,0)</f>
        <v>0</v>
      </c>
      <c r="BJ970" s="97" t="s">
        <v>139</v>
      </c>
      <c r="BK970" s="163">
        <f>ROUND($I$970*$H$970,2)</f>
        <v>0</v>
      </c>
      <c r="BL970" s="97" t="s">
        <v>270</v>
      </c>
      <c r="BM970" s="97" t="s">
        <v>1261</v>
      </c>
    </row>
    <row r="971" spans="2:47" s="6" customFormat="1" ht="16.5" customHeight="1">
      <c r="B971" s="23"/>
      <c r="C971" s="24"/>
      <c r="D971" s="164" t="s">
        <v>272</v>
      </c>
      <c r="E971" s="24"/>
      <c r="F971" s="165" t="s">
        <v>810</v>
      </c>
      <c r="G971" s="24"/>
      <c r="H971" s="24"/>
      <c r="J971" s="24"/>
      <c r="K971" s="24"/>
      <c r="L971" s="43"/>
      <c r="M971" s="56"/>
      <c r="N971" s="24"/>
      <c r="O971" s="24"/>
      <c r="P971" s="24"/>
      <c r="Q971" s="24"/>
      <c r="R971" s="24"/>
      <c r="S971" s="24"/>
      <c r="T971" s="57"/>
      <c r="AT971" s="6" t="s">
        <v>272</v>
      </c>
      <c r="AU971" s="6" t="s">
        <v>139</v>
      </c>
    </row>
    <row r="972" spans="2:65" s="6" customFormat="1" ht="15.75" customHeight="1">
      <c r="B972" s="23"/>
      <c r="C972" s="166" t="s">
        <v>1264</v>
      </c>
      <c r="D972" s="166" t="s">
        <v>380</v>
      </c>
      <c r="E972" s="167" t="s">
        <v>848</v>
      </c>
      <c r="F972" s="168" t="s">
        <v>807</v>
      </c>
      <c r="G972" s="169" t="s">
        <v>389</v>
      </c>
      <c r="H972" s="170">
        <v>20</v>
      </c>
      <c r="I972" s="171"/>
      <c r="J972" s="172">
        <f>ROUND($I$972*$H$972,2)</f>
        <v>0</v>
      </c>
      <c r="K972" s="168"/>
      <c r="L972" s="43"/>
      <c r="M972" s="173"/>
      <c r="N972" s="174" t="s">
        <v>161</v>
      </c>
      <c r="O972" s="24"/>
      <c r="P972" s="24"/>
      <c r="Q972" s="161">
        <v>0</v>
      </c>
      <c r="R972" s="161">
        <f>$Q$972*$H$972</f>
        <v>0</v>
      </c>
      <c r="S972" s="161">
        <v>0</v>
      </c>
      <c r="T972" s="162">
        <f>$S$972*$H$972</f>
        <v>0</v>
      </c>
      <c r="AR972" s="97" t="s">
        <v>270</v>
      </c>
      <c r="AT972" s="97" t="s">
        <v>380</v>
      </c>
      <c r="AU972" s="97" t="s">
        <v>139</v>
      </c>
      <c r="AY972" s="6" t="s">
        <v>264</v>
      </c>
      <c r="BE972" s="163">
        <f>IF($N$972="základní",$J$972,0)</f>
        <v>0</v>
      </c>
      <c r="BF972" s="163">
        <f>IF($N$972="snížená",$J$972,0)</f>
        <v>0</v>
      </c>
      <c r="BG972" s="163">
        <f>IF($N$972="zákl. přenesená",$J$972,0)</f>
        <v>0</v>
      </c>
      <c r="BH972" s="163">
        <f>IF($N$972="sníž. přenesená",$J$972,0)</f>
        <v>0</v>
      </c>
      <c r="BI972" s="163">
        <f>IF($N$972="nulová",$J$972,0)</f>
        <v>0</v>
      </c>
      <c r="BJ972" s="97" t="s">
        <v>139</v>
      </c>
      <c r="BK972" s="163">
        <f>ROUND($I$972*$H$972,2)</f>
        <v>0</v>
      </c>
      <c r="BL972" s="97" t="s">
        <v>270</v>
      </c>
      <c r="BM972" s="97" t="s">
        <v>1263</v>
      </c>
    </row>
    <row r="973" spans="2:47" s="6" customFormat="1" ht="16.5" customHeight="1">
      <c r="B973" s="23"/>
      <c r="C973" s="24"/>
      <c r="D973" s="164" t="s">
        <v>272</v>
      </c>
      <c r="E973" s="24"/>
      <c r="F973" s="165" t="s">
        <v>807</v>
      </c>
      <c r="G973" s="24"/>
      <c r="H973" s="24"/>
      <c r="J973" s="24"/>
      <c r="K973" s="24"/>
      <c r="L973" s="43"/>
      <c r="M973" s="56"/>
      <c r="N973" s="24"/>
      <c r="O973" s="24"/>
      <c r="P973" s="24"/>
      <c r="Q973" s="24"/>
      <c r="R973" s="24"/>
      <c r="S973" s="24"/>
      <c r="T973" s="57"/>
      <c r="AT973" s="6" t="s">
        <v>272</v>
      </c>
      <c r="AU973" s="6" t="s">
        <v>139</v>
      </c>
    </row>
    <row r="974" spans="2:65" s="6" customFormat="1" ht="15.75" customHeight="1">
      <c r="B974" s="23"/>
      <c r="C974" s="166" t="s">
        <v>1265</v>
      </c>
      <c r="D974" s="166" t="s">
        <v>380</v>
      </c>
      <c r="E974" s="167" t="s">
        <v>1266</v>
      </c>
      <c r="F974" s="168" t="s">
        <v>696</v>
      </c>
      <c r="G974" s="169" t="s">
        <v>652</v>
      </c>
      <c r="H974" s="170">
        <v>1</v>
      </c>
      <c r="I974" s="171"/>
      <c r="J974" s="172">
        <f>ROUND($I$974*$H$974,2)</f>
        <v>0</v>
      </c>
      <c r="K974" s="168"/>
      <c r="L974" s="43"/>
      <c r="M974" s="173"/>
      <c r="N974" s="174" t="s">
        <v>161</v>
      </c>
      <c r="O974" s="24"/>
      <c r="P974" s="24"/>
      <c r="Q974" s="161">
        <v>0</v>
      </c>
      <c r="R974" s="161">
        <f>$Q$974*$H$974</f>
        <v>0</v>
      </c>
      <c r="S974" s="161">
        <v>0</v>
      </c>
      <c r="T974" s="162">
        <f>$S$974*$H$974</f>
        <v>0</v>
      </c>
      <c r="AR974" s="97" t="s">
        <v>270</v>
      </c>
      <c r="AT974" s="97" t="s">
        <v>380</v>
      </c>
      <c r="AU974" s="97" t="s">
        <v>139</v>
      </c>
      <c r="AY974" s="6" t="s">
        <v>264</v>
      </c>
      <c r="BE974" s="163">
        <f>IF($N$974="základní",$J$974,0)</f>
        <v>0</v>
      </c>
      <c r="BF974" s="163">
        <f>IF($N$974="snížená",$J$974,0)</f>
        <v>0</v>
      </c>
      <c r="BG974" s="163">
        <f>IF($N$974="zákl. přenesená",$J$974,0)</f>
        <v>0</v>
      </c>
      <c r="BH974" s="163">
        <f>IF($N$974="sníž. přenesená",$J$974,0)</f>
        <v>0</v>
      </c>
      <c r="BI974" s="163">
        <f>IF($N$974="nulová",$J$974,0)</f>
        <v>0</v>
      </c>
      <c r="BJ974" s="97" t="s">
        <v>139</v>
      </c>
      <c r="BK974" s="163">
        <f>ROUND($I$974*$H$974,2)</f>
        <v>0</v>
      </c>
      <c r="BL974" s="97" t="s">
        <v>270</v>
      </c>
      <c r="BM974" s="97" t="s">
        <v>1264</v>
      </c>
    </row>
    <row r="975" spans="2:47" s="6" customFormat="1" ht="16.5" customHeight="1">
      <c r="B975" s="23"/>
      <c r="C975" s="24"/>
      <c r="D975" s="164" t="s">
        <v>272</v>
      </c>
      <c r="E975" s="24"/>
      <c r="F975" s="165" t="s">
        <v>696</v>
      </c>
      <c r="G975" s="24"/>
      <c r="H975" s="24"/>
      <c r="J975" s="24"/>
      <c r="K975" s="24"/>
      <c r="L975" s="43"/>
      <c r="M975" s="56"/>
      <c r="N975" s="24"/>
      <c r="O975" s="24"/>
      <c r="P975" s="24"/>
      <c r="Q975" s="24"/>
      <c r="R975" s="24"/>
      <c r="S975" s="24"/>
      <c r="T975" s="57"/>
      <c r="AT975" s="6" t="s">
        <v>272</v>
      </c>
      <c r="AU975" s="6" t="s">
        <v>139</v>
      </c>
    </row>
    <row r="976" spans="2:63" s="140" customFormat="1" ht="37.5" customHeight="1">
      <c r="B976" s="141"/>
      <c r="C976" s="142"/>
      <c r="D976" s="142" t="s">
        <v>189</v>
      </c>
      <c r="E976" s="143" t="s">
        <v>1267</v>
      </c>
      <c r="F976" s="143" t="s">
        <v>1268</v>
      </c>
      <c r="G976" s="142"/>
      <c r="H976" s="142"/>
      <c r="J976" s="144">
        <f>$BK$976</f>
        <v>0</v>
      </c>
      <c r="K976" s="142"/>
      <c r="L976" s="145"/>
      <c r="M976" s="146"/>
      <c r="N976" s="142"/>
      <c r="O976" s="142"/>
      <c r="P976" s="147">
        <f>SUM($P$977:$P$1010)</f>
        <v>0</v>
      </c>
      <c r="Q976" s="142"/>
      <c r="R976" s="147">
        <f>SUM($R$977:$R$1010)</f>
        <v>0</v>
      </c>
      <c r="S976" s="142"/>
      <c r="T976" s="148">
        <f>SUM($T$977:$T$1010)</f>
        <v>0</v>
      </c>
      <c r="AR976" s="149" t="s">
        <v>263</v>
      </c>
      <c r="AT976" s="149" t="s">
        <v>189</v>
      </c>
      <c r="AU976" s="149" t="s">
        <v>190</v>
      </c>
      <c r="AY976" s="149" t="s">
        <v>264</v>
      </c>
      <c r="BK976" s="150">
        <f>SUM($BK$977:$BK$1010)</f>
        <v>0</v>
      </c>
    </row>
    <row r="977" spans="2:65" s="6" customFormat="1" ht="15.75" customHeight="1">
      <c r="B977" s="23"/>
      <c r="C977" s="151" t="s">
        <v>1269</v>
      </c>
      <c r="D977" s="151" t="s">
        <v>265</v>
      </c>
      <c r="E977" s="152" t="s">
        <v>757</v>
      </c>
      <c r="F977" s="153" t="s">
        <v>758</v>
      </c>
      <c r="G977" s="154" t="s">
        <v>268</v>
      </c>
      <c r="H977" s="155">
        <v>16</v>
      </c>
      <c r="I977" s="156"/>
      <c r="J977" s="157">
        <f>ROUND($I$977*$H$977,2)</f>
        <v>0</v>
      </c>
      <c r="K977" s="153"/>
      <c r="L977" s="158"/>
      <c r="M977" s="159"/>
      <c r="N977" s="160" t="s">
        <v>161</v>
      </c>
      <c r="O977" s="24"/>
      <c r="P977" s="24"/>
      <c r="Q977" s="161">
        <v>0</v>
      </c>
      <c r="R977" s="161">
        <f>$Q$977*$H$977</f>
        <v>0</v>
      </c>
      <c r="S977" s="161">
        <v>0</v>
      </c>
      <c r="T977" s="162">
        <f>$S$977*$H$977</f>
        <v>0</v>
      </c>
      <c r="AR977" s="97" t="s">
        <v>269</v>
      </c>
      <c r="AT977" s="97" t="s">
        <v>265</v>
      </c>
      <c r="AU977" s="97" t="s">
        <v>139</v>
      </c>
      <c r="AY977" s="6" t="s">
        <v>264</v>
      </c>
      <c r="BE977" s="163">
        <f>IF($N$977="základní",$J$977,0)</f>
        <v>0</v>
      </c>
      <c r="BF977" s="163">
        <f>IF($N$977="snížená",$J$977,0)</f>
        <v>0</v>
      </c>
      <c r="BG977" s="163">
        <f>IF($N$977="zákl. přenesená",$J$977,0)</f>
        <v>0</v>
      </c>
      <c r="BH977" s="163">
        <f>IF($N$977="sníž. přenesená",$J$977,0)</f>
        <v>0</v>
      </c>
      <c r="BI977" s="163">
        <f>IF($N$977="nulová",$J$977,0)</f>
        <v>0</v>
      </c>
      <c r="BJ977" s="97" t="s">
        <v>139</v>
      </c>
      <c r="BK977" s="163">
        <f>ROUND($I$977*$H$977,2)</f>
        <v>0</v>
      </c>
      <c r="BL977" s="97" t="s">
        <v>270</v>
      </c>
      <c r="BM977" s="97" t="s">
        <v>1270</v>
      </c>
    </row>
    <row r="978" spans="2:47" s="6" customFormat="1" ht="16.5" customHeight="1">
      <c r="B978" s="23"/>
      <c r="C978" s="24"/>
      <c r="D978" s="164" t="s">
        <v>272</v>
      </c>
      <c r="E978" s="24"/>
      <c r="F978" s="165" t="s">
        <v>758</v>
      </c>
      <c r="G978" s="24"/>
      <c r="H978" s="24"/>
      <c r="J978" s="24"/>
      <c r="K978" s="24"/>
      <c r="L978" s="43"/>
      <c r="M978" s="56"/>
      <c r="N978" s="24"/>
      <c r="O978" s="24"/>
      <c r="P978" s="24"/>
      <c r="Q978" s="24"/>
      <c r="R978" s="24"/>
      <c r="S978" s="24"/>
      <c r="T978" s="57"/>
      <c r="AT978" s="6" t="s">
        <v>272</v>
      </c>
      <c r="AU978" s="6" t="s">
        <v>139</v>
      </c>
    </row>
    <row r="979" spans="2:65" s="6" customFormat="1" ht="15.75" customHeight="1">
      <c r="B979" s="23"/>
      <c r="C979" s="151" t="s">
        <v>1271</v>
      </c>
      <c r="D979" s="151" t="s">
        <v>265</v>
      </c>
      <c r="E979" s="152" t="s">
        <v>761</v>
      </c>
      <c r="F979" s="153" t="s">
        <v>762</v>
      </c>
      <c r="G979" s="154" t="s">
        <v>268</v>
      </c>
      <c r="H979" s="155">
        <v>16</v>
      </c>
      <c r="I979" s="156"/>
      <c r="J979" s="157">
        <f>ROUND($I$979*$H$979,2)</f>
        <v>0</v>
      </c>
      <c r="K979" s="153"/>
      <c r="L979" s="158"/>
      <c r="M979" s="159"/>
      <c r="N979" s="160" t="s">
        <v>161</v>
      </c>
      <c r="O979" s="24"/>
      <c r="P979" s="24"/>
      <c r="Q979" s="161">
        <v>0</v>
      </c>
      <c r="R979" s="161">
        <f>$Q$979*$H$979</f>
        <v>0</v>
      </c>
      <c r="S979" s="161">
        <v>0</v>
      </c>
      <c r="T979" s="162">
        <f>$S$979*$H$979</f>
        <v>0</v>
      </c>
      <c r="AR979" s="97" t="s">
        <v>269</v>
      </c>
      <c r="AT979" s="97" t="s">
        <v>265</v>
      </c>
      <c r="AU979" s="97" t="s">
        <v>139</v>
      </c>
      <c r="AY979" s="6" t="s">
        <v>264</v>
      </c>
      <c r="BE979" s="163">
        <f>IF($N$979="základní",$J$979,0)</f>
        <v>0</v>
      </c>
      <c r="BF979" s="163">
        <f>IF($N$979="snížená",$J$979,0)</f>
        <v>0</v>
      </c>
      <c r="BG979" s="163">
        <f>IF($N$979="zákl. přenesená",$J$979,0)</f>
        <v>0</v>
      </c>
      <c r="BH979" s="163">
        <f>IF($N$979="sníž. přenesená",$J$979,0)</f>
        <v>0</v>
      </c>
      <c r="BI979" s="163">
        <f>IF($N$979="nulová",$J$979,0)</f>
        <v>0</v>
      </c>
      <c r="BJ979" s="97" t="s">
        <v>139</v>
      </c>
      <c r="BK979" s="163">
        <f>ROUND($I$979*$H$979,2)</f>
        <v>0</v>
      </c>
      <c r="BL979" s="97" t="s">
        <v>270</v>
      </c>
      <c r="BM979" s="97" t="s">
        <v>1272</v>
      </c>
    </row>
    <row r="980" spans="2:47" s="6" customFormat="1" ht="16.5" customHeight="1">
      <c r="B980" s="23"/>
      <c r="C980" s="24"/>
      <c r="D980" s="164" t="s">
        <v>272</v>
      </c>
      <c r="E980" s="24"/>
      <c r="F980" s="165" t="s">
        <v>762</v>
      </c>
      <c r="G980" s="24"/>
      <c r="H980" s="24"/>
      <c r="J980" s="24"/>
      <c r="K980" s="24"/>
      <c r="L980" s="43"/>
      <c r="M980" s="56"/>
      <c r="N980" s="24"/>
      <c r="O980" s="24"/>
      <c r="P980" s="24"/>
      <c r="Q980" s="24"/>
      <c r="R980" s="24"/>
      <c r="S980" s="24"/>
      <c r="T980" s="57"/>
      <c r="AT980" s="6" t="s">
        <v>272</v>
      </c>
      <c r="AU980" s="6" t="s">
        <v>139</v>
      </c>
    </row>
    <row r="981" spans="2:65" s="6" customFormat="1" ht="15.75" customHeight="1">
      <c r="B981" s="23"/>
      <c r="C981" s="151" t="s">
        <v>1273</v>
      </c>
      <c r="D981" s="151" t="s">
        <v>265</v>
      </c>
      <c r="E981" s="152" t="s">
        <v>765</v>
      </c>
      <c r="F981" s="153" t="s">
        <v>766</v>
      </c>
      <c r="G981" s="154" t="s">
        <v>373</v>
      </c>
      <c r="H981" s="155">
        <v>1200</v>
      </c>
      <c r="I981" s="156"/>
      <c r="J981" s="157">
        <f>ROUND($I$981*$H$981,2)</f>
        <v>0</v>
      </c>
      <c r="K981" s="153"/>
      <c r="L981" s="158"/>
      <c r="M981" s="159"/>
      <c r="N981" s="160" t="s">
        <v>161</v>
      </c>
      <c r="O981" s="24"/>
      <c r="P981" s="24"/>
      <c r="Q981" s="161">
        <v>0</v>
      </c>
      <c r="R981" s="161">
        <f>$Q$981*$H$981</f>
        <v>0</v>
      </c>
      <c r="S981" s="161">
        <v>0</v>
      </c>
      <c r="T981" s="162">
        <f>$S$981*$H$981</f>
        <v>0</v>
      </c>
      <c r="AR981" s="97" t="s">
        <v>269</v>
      </c>
      <c r="AT981" s="97" t="s">
        <v>265</v>
      </c>
      <c r="AU981" s="97" t="s">
        <v>139</v>
      </c>
      <c r="AY981" s="6" t="s">
        <v>264</v>
      </c>
      <c r="BE981" s="163">
        <f>IF($N$981="základní",$J$981,0)</f>
        <v>0</v>
      </c>
      <c r="BF981" s="163">
        <f>IF($N$981="snížená",$J$981,0)</f>
        <v>0</v>
      </c>
      <c r="BG981" s="163">
        <f>IF($N$981="zákl. přenesená",$J$981,0)</f>
        <v>0</v>
      </c>
      <c r="BH981" s="163">
        <f>IF($N$981="sníž. přenesená",$J$981,0)</f>
        <v>0</v>
      </c>
      <c r="BI981" s="163">
        <f>IF($N$981="nulová",$J$981,0)</f>
        <v>0</v>
      </c>
      <c r="BJ981" s="97" t="s">
        <v>139</v>
      </c>
      <c r="BK981" s="163">
        <f>ROUND($I$981*$H$981,2)</f>
        <v>0</v>
      </c>
      <c r="BL981" s="97" t="s">
        <v>270</v>
      </c>
      <c r="BM981" s="97" t="s">
        <v>1274</v>
      </c>
    </row>
    <row r="982" spans="2:47" s="6" customFormat="1" ht="16.5" customHeight="1">
      <c r="B982" s="23"/>
      <c r="C982" s="24"/>
      <c r="D982" s="164" t="s">
        <v>272</v>
      </c>
      <c r="E982" s="24"/>
      <c r="F982" s="165" t="s">
        <v>766</v>
      </c>
      <c r="G982" s="24"/>
      <c r="H982" s="24"/>
      <c r="J982" s="24"/>
      <c r="K982" s="24"/>
      <c r="L982" s="43"/>
      <c r="M982" s="56"/>
      <c r="N982" s="24"/>
      <c r="O982" s="24"/>
      <c r="P982" s="24"/>
      <c r="Q982" s="24"/>
      <c r="R982" s="24"/>
      <c r="S982" s="24"/>
      <c r="T982" s="57"/>
      <c r="AT982" s="6" t="s">
        <v>272</v>
      </c>
      <c r="AU982" s="6" t="s">
        <v>139</v>
      </c>
    </row>
    <row r="983" spans="2:65" s="6" customFormat="1" ht="15.75" customHeight="1">
      <c r="B983" s="23"/>
      <c r="C983" s="151" t="s">
        <v>1275</v>
      </c>
      <c r="D983" s="151" t="s">
        <v>265</v>
      </c>
      <c r="E983" s="152" t="s">
        <v>769</v>
      </c>
      <c r="F983" s="153" t="s">
        <v>770</v>
      </c>
      <c r="G983" s="154" t="s">
        <v>373</v>
      </c>
      <c r="H983" s="155">
        <v>30</v>
      </c>
      <c r="I983" s="156"/>
      <c r="J983" s="157">
        <f>ROUND($I$983*$H$983,2)</f>
        <v>0</v>
      </c>
      <c r="K983" s="153"/>
      <c r="L983" s="158"/>
      <c r="M983" s="159"/>
      <c r="N983" s="160" t="s">
        <v>161</v>
      </c>
      <c r="O983" s="24"/>
      <c r="P983" s="24"/>
      <c r="Q983" s="161">
        <v>0</v>
      </c>
      <c r="R983" s="161">
        <f>$Q$983*$H$983</f>
        <v>0</v>
      </c>
      <c r="S983" s="161">
        <v>0</v>
      </c>
      <c r="T983" s="162">
        <f>$S$983*$H$983</f>
        <v>0</v>
      </c>
      <c r="AR983" s="97" t="s">
        <v>269</v>
      </c>
      <c r="AT983" s="97" t="s">
        <v>265</v>
      </c>
      <c r="AU983" s="97" t="s">
        <v>139</v>
      </c>
      <c r="AY983" s="6" t="s">
        <v>264</v>
      </c>
      <c r="BE983" s="163">
        <f>IF($N$983="základní",$J$983,0)</f>
        <v>0</v>
      </c>
      <c r="BF983" s="163">
        <f>IF($N$983="snížená",$J$983,0)</f>
        <v>0</v>
      </c>
      <c r="BG983" s="163">
        <f>IF($N$983="zákl. přenesená",$J$983,0)</f>
        <v>0</v>
      </c>
      <c r="BH983" s="163">
        <f>IF($N$983="sníž. přenesená",$J$983,0)</f>
        <v>0</v>
      </c>
      <c r="BI983" s="163">
        <f>IF($N$983="nulová",$J$983,0)</f>
        <v>0</v>
      </c>
      <c r="BJ983" s="97" t="s">
        <v>139</v>
      </c>
      <c r="BK983" s="163">
        <f>ROUND($I$983*$H$983,2)</f>
        <v>0</v>
      </c>
      <c r="BL983" s="97" t="s">
        <v>270</v>
      </c>
      <c r="BM983" s="97" t="s">
        <v>1276</v>
      </c>
    </row>
    <row r="984" spans="2:47" s="6" customFormat="1" ht="16.5" customHeight="1">
      <c r="B984" s="23"/>
      <c r="C984" s="24"/>
      <c r="D984" s="164" t="s">
        <v>272</v>
      </c>
      <c r="E984" s="24"/>
      <c r="F984" s="165" t="s">
        <v>770</v>
      </c>
      <c r="G984" s="24"/>
      <c r="H984" s="24"/>
      <c r="J984" s="24"/>
      <c r="K984" s="24"/>
      <c r="L984" s="43"/>
      <c r="M984" s="56"/>
      <c r="N984" s="24"/>
      <c r="O984" s="24"/>
      <c r="P984" s="24"/>
      <c r="Q984" s="24"/>
      <c r="R984" s="24"/>
      <c r="S984" s="24"/>
      <c r="T984" s="57"/>
      <c r="AT984" s="6" t="s">
        <v>272</v>
      </c>
      <c r="AU984" s="6" t="s">
        <v>139</v>
      </c>
    </row>
    <row r="985" spans="2:65" s="6" customFormat="1" ht="15.75" customHeight="1">
      <c r="B985" s="23"/>
      <c r="C985" s="151" t="s">
        <v>1277</v>
      </c>
      <c r="D985" s="151" t="s">
        <v>265</v>
      </c>
      <c r="E985" s="152" t="s">
        <v>773</v>
      </c>
      <c r="F985" s="153" t="s">
        <v>774</v>
      </c>
      <c r="G985" s="154" t="s">
        <v>373</v>
      </c>
      <c r="H985" s="155">
        <v>5</v>
      </c>
      <c r="I985" s="156"/>
      <c r="J985" s="157">
        <f>ROUND($I$985*$H$985,2)</f>
        <v>0</v>
      </c>
      <c r="K985" s="153"/>
      <c r="L985" s="158"/>
      <c r="M985" s="159"/>
      <c r="N985" s="160" t="s">
        <v>161</v>
      </c>
      <c r="O985" s="24"/>
      <c r="P985" s="24"/>
      <c r="Q985" s="161">
        <v>0</v>
      </c>
      <c r="R985" s="161">
        <f>$Q$985*$H$985</f>
        <v>0</v>
      </c>
      <c r="S985" s="161">
        <v>0</v>
      </c>
      <c r="T985" s="162">
        <f>$S$985*$H$985</f>
        <v>0</v>
      </c>
      <c r="AR985" s="97" t="s">
        <v>269</v>
      </c>
      <c r="AT985" s="97" t="s">
        <v>265</v>
      </c>
      <c r="AU985" s="97" t="s">
        <v>139</v>
      </c>
      <c r="AY985" s="6" t="s">
        <v>264</v>
      </c>
      <c r="BE985" s="163">
        <f>IF($N$985="základní",$J$985,0)</f>
        <v>0</v>
      </c>
      <c r="BF985" s="163">
        <f>IF($N$985="snížená",$J$985,0)</f>
        <v>0</v>
      </c>
      <c r="BG985" s="163">
        <f>IF($N$985="zákl. přenesená",$J$985,0)</f>
        <v>0</v>
      </c>
      <c r="BH985" s="163">
        <f>IF($N$985="sníž. přenesená",$J$985,0)</f>
        <v>0</v>
      </c>
      <c r="BI985" s="163">
        <f>IF($N$985="nulová",$J$985,0)</f>
        <v>0</v>
      </c>
      <c r="BJ985" s="97" t="s">
        <v>139</v>
      </c>
      <c r="BK985" s="163">
        <f>ROUND($I$985*$H$985,2)</f>
        <v>0</v>
      </c>
      <c r="BL985" s="97" t="s">
        <v>270</v>
      </c>
      <c r="BM985" s="97" t="s">
        <v>1278</v>
      </c>
    </row>
    <row r="986" spans="2:47" s="6" customFormat="1" ht="16.5" customHeight="1">
      <c r="B986" s="23"/>
      <c r="C986" s="24"/>
      <c r="D986" s="164" t="s">
        <v>272</v>
      </c>
      <c r="E986" s="24"/>
      <c r="F986" s="165" t="s">
        <v>774</v>
      </c>
      <c r="G986" s="24"/>
      <c r="H986" s="24"/>
      <c r="J986" s="24"/>
      <c r="K986" s="24"/>
      <c r="L986" s="43"/>
      <c r="M986" s="56"/>
      <c r="N986" s="24"/>
      <c r="O986" s="24"/>
      <c r="P986" s="24"/>
      <c r="Q986" s="24"/>
      <c r="R986" s="24"/>
      <c r="S986" s="24"/>
      <c r="T986" s="57"/>
      <c r="AT986" s="6" t="s">
        <v>272</v>
      </c>
      <c r="AU986" s="6" t="s">
        <v>139</v>
      </c>
    </row>
    <row r="987" spans="2:65" s="6" customFormat="1" ht="15.75" customHeight="1">
      <c r="B987" s="23"/>
      <c r="C987" s="151" t="s">
        <v>1279</v>
      </c>
      <c r="D987" s="151" t="s">
        <v>265</v>
      </c>
      <c r="E987" s="152" t="s">
        <v>777</v>
      </c>
      <c r="F987" s="153" t="s">
        <v>778</v>
      </c>
      <c r="G987" s="154" t="s">
        <v>373</v>
      </c>
      <c r="H987" s="155">
        <v>40</v>
      </c>
      <c r="I987" s="156"/>
      <c r="J987" s="157">
        <f>ROUND($I$987*$H$987,2)</f>
        <v>0</v>
      </c>
      <c r="K987" s="153"/>
      <c r="L987" s="158"/>
      <c r="M987" s="159"/>
      <c r="N987" s="160" t="s">
        <v>161</v>
      </c>
      <c r="O987" s="24"/>
      <c r="P987" s="24"/>
      <c r="Q987" s="161">
        <v>0</v>
      </c>
      <c r="R987" s="161">
        <f>$Q$987*$H$987</f>
        <v>0</v>
      </c>
      <c r="S987" s="161">
        <v>0</v>
      </c>
      <c r="T987" s="162">
        <f>$S$987*$H$987</f>
        <v>0</v>
      </c>
      <c r="AR987" s="97" t="s">
        <v>269</v>
      </c>
      <c r="AT987" s="97" t="s">
        <v>265</v>
      </c>
      <c r="AU987" s="97" t="s">
        <v>139</v>
      </c>
      <c r="AY987" s="6" t="s">
        <v>264</v>
      </c>
      <c r="BE987" s="163">
        <f>IF($N$987="základní",$J$987,0)</f>
        <v>0</v>
      </c>
      <c r="BF987" s="163">
        <f>IF($N$987="snížená",$J$987,0)</f>
        <v>0</v>
      </c>
      <c r="BG987" s="163">
        <f>IF($N$987="zákl. přenesená",$J$987,0)</f>
        <v>0</v>
      </c>
      <c r="BH987" s="163">
        <f>IF($N$987="sníž. přenesená",$J$987,0)</f>
        <v>0</v>
      </c>
      <c r="BI987" s="163">
        <f>IF($N$987="nulová",$J$987,0)</f>
        <v>0</v>
      </c>
      <c r="BJ987" s="97" t="s">
        <v>139</v>
      </c>
      <c r="BK987" s="163">
        <f>ROUND($I$987*$H$987,2)</f>
        <v>0</v>
      </c>
      <c r="BL987" s="97" t="s">
        <v>270</v>
      </c>
      <c r="BM987" s="97" t="s">
        <v>1280</v>
      </c>
    </row>
    <row r="988" spans="2:47" s="6" customFormat="1" ht="16.5" customHeight="1">
      <c r="B988" s="23"/>
      <c r="C988" s="24"/>
      <c r="D988" s="164" t="s">
        <v>272</v>
      </c>
      <c r="E988" s="24"/>
      <c r="F988" s="165" t="s">
        <v>778</v>
      </c>
      <c r="G988" s="24"/>
      <c r="H988" s="24"/>
      <c r="J988" s="24"/>
      <c r="K988" s="24"/>
      <c r="L988" s="43"/>
      <c r="M988" s="56"/>
      <c r="N988" s="24"/>
      <c r="O988" s="24"/>
      <c r="P988" s="24"/>
      <c r="Q988" s="24"/>
      <c r="R988" s="24"/>
      <c r="S988" s="24"/>
      <c r="T988" s="57"/>
      <c r="AT988" s="6" t="s">
        <v>272</v>
      </c>
      <c r="AU988" s="6" t="s">
        <v>139</v>
      </c>
    </row>
    <row r="989" spans="2:65" s="6" customFormat="1" ht="15.75" customHeight="1">
      <c r="B989" s="23"/>
      <c r="C989" s="151" t="s">
        <v>1281</v>
      </c>
      <c r="D989" s="151" t="s">
        <v>265</v>
      </c>
      <c r="E989" s="152" t="s">
        <v>676</v>
      </c>
      <c r="F989" s="153" t="s">
        <v>677</v>
      </c>
      <c r="G989" s="154" t="s">
        <v>373</v>
      </c>
      <c r="H989" s="155">
        <v>80</v>
      </c>
      <c r="I989" s="156"/>
      <c r="J989" s="157">
        <f>ROUND($I$989*$H$989,2)</f>
        <v>0</v>
      </c>
      <c r="K989" s="153"/>
      <c r="L989" s="158"/>
      <c r="M989" s="159"/>
      <c r="N989" s="160" t="s">
        <v>161</v>
      </c>
      <c r="O989" s="24"/>
      <c r="P989" s="24"/>
      <c r="Q989" s="161">
        <v>0</v>
      </c>
      <c r="R989" s="161">
        <f>$Q$989*$H$989</f>
        <v>0</v>
      </c>
      <c r="S989" s="161">
        <v>0</v>
      </c>
      <c r="T989" s="162">
        <f>$S$989*$H$989</f>
        <v>0</v>
      </c>
      <c r="AR989" s="97" t="s">
        <v>269</v>
      </c>
      <c r="AT989" s="97" t="s">
        <v>265</v>
      </c>
      <c r="AU989" s="97" t="s">
        <v>139</v>
      </c>
      <c r="AY989" s="6" t="s">
        <v>264</v>
      </c>
      <c r="BE989" s="163">
        <f>IF($N$989="základní",$J$989,0)</f>
        <v>0</v>
      </c>
      <c r="BF989" s="163">
        <f>IF($N$989="snížená",$J$989,0)</f>
        <v>0</v>
      </c>
      <c r="BG989" s="163">
        <f>IF($N$989="zákl. přenesená",$J$989,0)</f>
        <v>0</v>
      </c>
      <c r="BH989" s="163">
        <f>IF($N$989="sníž. přenesená",$J$989,0)</f>
        <v>0</v>
      </c>
      <c r="BI989" s="163">
        <f>IF($N$989="nulová",$J$989,0)</f>
        <v>0</v>
      </c>
      <c r="BJ989" s="97" t="s">
        <v>139</v>
      </c>
      <c r="BK989" s="163">
        <f>ROUND($I$989*$H$989,2)</f>
        <v>0</v>
      </c>
      <c r="BL989" s="97" t="s">
        <v>270</v>
      </c>
      <c r="BM989" s="97" t="s">
        <v>1282</v>
      </c>
    </row>
    <row r="990" spans="2:47" s="6" customFormat="1" ht="16.5" customHeight="1">
      <c r="B990" s="23"/>
      <c r="C990" s="24"/>
      <c r="D990" s="164" t="s">
        <v>272</v>
      </c>
      <c r="E990" s="24"/>
      <c r="F990" s="165" t="s">
        <v>677</v>
      </c>
      <c r="G990" s="24"/>
      <c r="H990" s="24"/>
      <c r="J990" s="24"/>
      <c r="K990" s="24"/>
      <c r="L990" s="43"/>
      <c r="M990" s="56"/>
      <c r="N990" s="24"/>
      <c r="O990" s="24"/>
      <c r="P990" s="24"/>
      <c r="Q990" s="24"/>
      <c r="R990" s="24"/>
      <c r="S990" s="24"/>
      <c r="T990" s="57"/>
      <c r="AT990" s="6" t="s">
        <v>272</v>
      </c>
      <c r="AU990" s="6" t="s">
        <v>139</v>
      </c>
    </row>
    <row r="991" spans="2:65" s="6" customFormat="1" ht="15.75" customHeight="1">
      <c r="B991" s="23"/>
      <c r="C991" s="151" t="s">
        <v>1283</v>
      </c>
      <c r="D991" s="151" t="s">
        <v>265</v>
      </c>
      <c r="E991" s="152" t="s">
        <v>783</v>
      </c>
      <c r="F991" s="153" t="s">
        <v>784</v>
      </c>
      <c r="G991" s="154" t="s">
        <v>373</v>
      </c>
      <c r="H991" s="155">
        <v>160</v>
      </c>
      <c r="I991" s="156"/>
      <c r="J991" s="157">
        <f>ROUND($I$991*$H$991,2)</f>
        <v>0</v>
      </c>
      <c r="K991" s="153"/>
      <c r="L991" s="158"/>
      <c r="M991" s="159"/>
      <c r="N991" s="160" t="s">
        <v>161</v>
      </c>
      <c r="O991" s="24"/>
      <c r="P991" s="24"/>
      <c r="Q991" s="161">
        <v>0</v>
      </c>
      <c r="R991" s="161">
        <f>$Q$991*$H$991</f>
        <v>0</v>
      </c>
      <c r="S991" s="161">
        <v>0</v>
      </c>
      <c r="T991" s="162">
        <f>$S$991*$H$991</f>
        <v>0</v>
      </c>
      <c r="AR991" s="97" t="s">
        <v>269</v>
      </c>
      <c r="AT991" s="97" t="s">
        <v>265</v>
      </c>
      <c r="AU991" s="97" t="s">
        <v>139</v>
      </c>
      <c r="AY991" s="6" t="s">
        <v>264</v>
      </c>
      <c r="BE991" s="163">
        <f>IF($N$991="základní",$J$991,0)</f>
        <v>0</v>
      </c>
      <c r="BF991" s="163">
        <f>IF($N$991="snížená",$J$991,0)</f>
        <v>0</v>
      </c>
      <c r="BG991" s="163">
        <f>IF($N$991="zákl. přenesená",$J$991,0)</f>
        <v>0</v>
      </c>
      <c r="BH991" s="163">
        <f>IF($N$991="sníž. přenesená",$J$991,0)</f>
        <v>0</v>
      </c>
      <c r="BI991" s="163">
        <f>IF($N$991="nulová",$J$991,0)</f>
        <v>0</v>
      </c>
      <c r="BJ991" s="97" t="s">
        <v>139</v>
      </c>
      <c r="BK991" s="163">
        <f>ROUND($I$991*$H$991,2)</f>
        <v>0</v>
      </c>
      <c r="BL991" s="97" t="s">
        <v>270</v>
      </c>
      <c r="BM991" s="97" t="s">
        <v>1284</v>
      </c>
    </row>
    <row r="992" spans="2:47" s="6" customFormat="1" ht="16.5" customHeight="1">
      <c r="B992" s="23"/>
      <c r="C992" s="24"/>
      <c r="D992" s="164" t="s">
        <v>272</v>
      </c>
      <c r="E992" s="24"/>
      <c r="F992" s="165" t="s">
        <v>784</v>
      </c>
      <c r="G992" s="24"/>
      <c r="H992" s="24"/>
      <c r="J992" s="24"/>
      <c r="K992" s="24"/>
      <c r="L992" s="43"/>
      <c r="M992" s="56"/>
      <c r="N992" s="24"/>
      <c r="O992" s="24"/>
      <c r="P992" s="24"/>
      <c r="Q992" s="24"/>
      <c r="R992" s="24"/>
      <c r="S992" s="24"/>
      <c r="T992" s="57"/>
      <c r="AT992" s="6" t="s">
        <v>272</v>
      </c>
      <c r="AU992" s="6" t="s">
        <v>139</v>
      </c>
    </row>
    <row r="993" spans="2:65" s="6" customFormat="1" ht="15.75" customHeight="1">
      <c r="B993" s="23"/>
      <c r="C993" s="151" t="s">
        <v>1285</v>
      </c>
      <c r="D993" s="151" t="s">
        <v>265</v>
      </c>
      <c r="E993" s="152" t="s">
        <v>684</v>
      </c>
      <c r="F993" s="153" t="s">
        <v>685</v>
      </c>
      <c r="G993" s="154" t="s">
        <v>268</v>
      </c>
      <c r="H993" s="155">
        <v>10</v>
      </c>
      <c r="I993" s="156"/>
      <c r="J993" s="157">
        <f>ROUND($I$993*$H$993,2)</f>
        <v>0</v>
      </c>
      <c r="K993" s="153"/>
      <c r="L993" s="158"/>
      <c r="M993" s="159"/>
      <c r="N993" s="160" t="s">
        <v>161</v>
      </c>
      <c r="O993" s="24"/>
      <c r="P993" s="24"/>
      <c r="Q993" s="161">
        <v>0</v>
      </c>
      <c r="R993" s="161">
        <f>$Q$993*$H$993</f>
        <v>0</v>
      </c>
      <c r="S993" s="161">
        <v>0</v>
      </c>
      <c r="T993" s="162">
        <f>$S$993*$H$993</f>
        <v>0</v>
      </c>
      <c r="AR993" s="97" t="s">
        <v>269</v>
      </c>
      <c r="AT993" s="97" t="s">
        <v>265</v>
      </c>
      <c r="AU993" s="97" t="s">
        <v>139</v>
      </c>
      <c r="AY993" s="6" t="s">
        <v>264</v>
      </c>
      <c r="BE993" s="163">
        <f>IF($N$993="základní",$J$993,0)</f>
        <v>0</v>
      </c>
      <c r="BF993" s="163">
        <f>IF($N$993="snížená",$J$993,0)</f>
        <v>0</v>
      </c>
      <c r="BG993" s="163">
        <f>IF($N$993="zákl. přenesená",$J$993,0)</f>
        <v>0</v>
      </c>
      <c r="BH993" s="163">
        <f>IF($N$993="sníž. přenesená",$J$993,0)</f>
        <v>0</v>
      </c>
      <c r="BI993" s="163">
        <f>IF($N$993="nulová",$J$993,0)</f>
        <v>0</v>
      </c>
      <c r="BJ993" s="97" t="s">
        <v>139</v>
      </c>
      <c r="BK993" s="163">
        <f>ROUND($I$993*$H$993,2)</f>
        <v>0</v>
      </c>
      <c r="BL993" s="97" t="s">
        <v>270</v>
      </c>
      <c r="BM993" s="97" t="s">
        <v>1286</v>
      </c>
    </row>
    <row r="994" spans="2:47" s="6" customFormat="1" ht="16.5" customHeight="1">
      <c r="B994" s="23"/>
      <c r="C994" s="24"/>
      <c r="D994" s="164" t="s">
        <v>272</v>
      </c>
      <c r="E994" s="24"/>
      <c r="F994" s="165" t="s">
        <v>685</v>
      </c>
      <c r="G994" s="24"/>
      <c r="H994" s="24"/>
      <c r="J994" s="24"/>
      <c r="K994" s="24"/>
      <c r="L994" s="43"/>
      <c r="M994" s="56"/>
      <c r="N994" s="24"/>
      <c r="O994" s="24"/>
      <c r="P994" s="24"/>
      <c r="Q994" s="24"/>
      <c r="R994" s="24"/>
      <c r="S994" s="24"/>
      <c r="T994" s="57"/>
      <c r="AT994" s="6" t="s">
        <v>272</v>
      </c>
      <c r="AU994" s="6" t="s">
        <v>139</v>
      </c>
    </row>
    <row r="995" spans="2:65" s="6" customFormat="1" ht="15.75" customHeight="1">
      <c r="B995" s="23"/>
      <c r="C995" s="151" t="s">
        <v>1287</v>
      </c>
      <c r="D995" s="151" t="s">
        <v>265</v>
      </c>
      <c r="E995" s="152" t="s">
        <v>789</v>
      </c>
      <c r="F995" s="153" t="s">
        <v>790</v>
      </c>
      <c r="G995" s="154" t="s">
        <v>268</v>
      </c>
      <c r="H995" s="155">
        <v>4</v>
      </c>
      <c r="I995" s="156"/>
      <c r="J995" s="157">
        <f>ROUND($I$995*$H$995,2)</f>
        <v>0</v>
      </c>
      <c r="K995" s="153"/>
      <c r="L995" s="158"/>
      <c r="M995" s="159"/>
      <c r="N995" s="160" t="s">
        <v>161</v>
      </c>
      <c r="O995" s="24"/>
      <c r="P995" s="24"/>
      <c r="Q995" s="161">
        <v>0</v>
      </c>
      <c r="R995" s="161">
        <f>$Q$995*$H$995</f>
        <v>0</v>
      </c>
      <c r="S995" s="161">
        <v>0</v>
      </c>
      <c r="T995" s="162">
        <f>$S$995*$H$995</f>
        <v>0</v>
      </c>
      <c r="AR995" s="97" t="s">
        <v>269</v>
      </c>
      <c r="AT995" s="97" t="s">
        <v>265</v>
      </c>
      <c r="AU995" s="97" t="s">
        <v>139</v>
      </c>
      <c r="AY995" s="6" t="s">
        <v>264</v>
      </c>
      <c r="BE995" s="163">
        <f>IF($N$995="základní",$J$995,0)</f>
        <v>0</v>
      </c>
      <c r="BF995" s="163">
        <f>IF($N$995="snížená",$J$995,0)</f>
        <v>0</v>
      </c>
      <c r="BG995" s="163">
        <f>IF($N$995="zákl. přenesená",$J$995,0)</f>
        <v>0</v>
      </c>
      <c r="BH995" s="163">
        <f>IF($N$995="sníž. přenesená",$J$995,0)</f>
        <v>0</v>
      </c>
      <c r="BI995" s="163">
        <f>IF($N$995="nulová",$J$995,0)</f>
        <v>0</v>
      </c>
      <c r="BJ995" s="97" t="s">
        <v>139</v>
      </c>
      <c r="BK995" s="163">
        <f>ROUND($I$995*$H$995,2)</f>
        <v>0</v>
      </c>
      <c r="BL995" s="97" t="s">
        <v>270</v>
      </c>
      <c r="BM995" s="97" t="s">
        <v>1288</v>
      </c>
    </row>
    <row r="996" spans="2:47" s="6" customFormat="1" ht="16.5" customHeight="1">
      <c r="B996" s="23"/>
      <c r="C996" s="24"/>
      <c r="D996" s="164" t="s">
        <v>272</v>
      </c>
      <c r="E996" s="24"/>
      <c r="F996" s="165" t="s">
        <v>790</v>
      </c>
      <c r="G996" s="24"/>
      <c r="H996" s="24"/>
      <c r="J996" s="24"/>
      <c r="K996" s="24"/>
      <c r="L996" s="43"/>
      <c r="M996" s="56"/>
      <c r="N996" s="24"/>
      <c r="O996" s="24"/>
      <c r="P996" s="24"/>
      <c r="Q996" s="24"/>
      <c r="R996" s="24"/>
      <c r="S996" s="24"/>
      <c r="T996" s="57"/>
      <c r="AT996" s="6" t="s">
        <v>272</v>
      </c>
      <c r="AU996" s="6" t="s">
        <v>139</v>
      </c>
    </row>
    <row r="997" spans="2:65" s="6" customFormat="1" ht="15.75" customHeight="1">
      <c r="B997" s="23"/>
      <c r="C997" s="151" t="s">
        <v>1289</v>
      </c>
      <c r="D997" s="151" t="s">
        <v>265</v>
      </c>
      <c r="E997" s="152" t="s">
        <v>793</v>
      </c>
      <c r="F997" s="153" t="s">
        <v>794</v>
      </c>
      <c r="G997" s="154" t="s">
        <v>268</v>
      </c>
      <c r="H997" s="155">
        <v>10</v>
      </c>
      <c r="I997" s="156"/>
      <c r="J997" s="157">
        <f>ROUND($I$997*$H$997,2)</f>
        <v>0</v>
      </c>
      <c r="K997" s="153"/>
      <c r="L997" s="158"/>
      <c r="M997" s="159"/>
      <c r="N997" s="160" t="s">
        <v>161</v>
      </c>
      <c r="O997" s="24"/>
      <c r="P997" s="24"/>
      <c r="Q997" s="161">
        <v>0</v>
      </c>
      <c r="R997" s="161">
        <f>$Q$997*$H$997</f>
        <v>0</v>
      </c>
      <c r="S997" s="161">
        <v>0</v>
      </c>
      <c r="T997" s="162">
        <f>$S$997*$H$997</f>
        <v>0</v>
      </c>
      <c r="AR997" s="97" t="s">
        <v>269</v>
      </c>
      <c r="AT997" s="97" t="s">
        <v>265</v>
      </c>
      <c r="AU997" s="97" t="s">
        <v>139</v>
      </c>
      <c r="AY997" s="6" t="s">
        <v>264</v>
      </c>
      <c r="BE997" s="163">
        <f>IF($N$997="základní",$J$997,0)</f>
        <v>0</v>
      </c>
      <c r="BF997" s="163">
        <f>IF($N$997="snížená",$J$997,0)</f>
        <v>0</v>
      </c>
      <c r="BG997" s="163">
        <f>IF($N$997="zákl. přenesená",$J$997,0)</f>
        <v>0</v>
      </c>
      <c r="BH997" s="163">
        <f>IF($N$997="sníž. přenesená",$J$997,0)</f>
        <v>0</v>
      </c>
      <c r="BI997" s="163">
        <f>IF($N$997="nulová",$J$997,0)</f>
        <v>0</v>
      </c>
      <c r="BJ997" s="97" t="s">
        <v>139</v>
      </c>
      <c r="BK997" s="163">
        <f>ROUND($I$997*$H$997,2)</f>
        <v>0</v>
      </c>
      <c r="BL997" s="97" t="s">
        <v>270</v>
      </c>
      <c r="BM997" s="97" t="s">
        <v>1290</v>
      </c>
    </row>
    <row r="998" spans="2:47" s="6" customFormat="1" ht="16.5" customHeight="1">
      <c r="B998" s="23"/>
      <c r="C998" s="24"/>
      <c r="D998" s="164" t="s">
        <v>272</v>
      </c>
      <c r="E998" s="24"/>
      <c r="F998" s="165" t="s">
        <v>794</v>
      </c>
      <c r="G998" s="24"/>
      <c r="H998" s="24"/>
      <c r="J998" s="24"/>
      <c r="K998" s="24"/>
      <c r="L998" s="43"/>
      <c r="M998" s="56"/>
      <c r="N998" s="24"/>
      <c r="O998" s="24"/>
      <c r="P998" s="24"/>
      <c r="Q998" s="24"/>
      <c r="R998" s="24"/>
      <c r="S998" s="24"/>
      <c r="T998" s="57"/>
      <c r="AT998" s="6" t="s">
        <v>272</v>
      </c>
      <c r="AU998" s="6" t="s">
        <v>139</v>
      </c>
    </row>
    <row r="999" spans="2:65" s="6" customFormat="1" ht="27" customHeight="1">
      <c r="B999" s="23"/>
      <c r="C999" s="166" t="s">
        <v>1291</v>
      </c>
      <c r="D999" s="166" t="s">
        <v>380</v>
      </c>
      <c r="E999" s="167" t="s">
        <v>797</v>
      </c>
      <c r="F999" s="168" t="s">
        <v>798</v>
      </c>
      <c r="G999" s="169" t="s">
        <v>373</v>
      </c>
      <c r="H999" s="170">
        <v>5</v>
      </c>
      <c r="I999" s="171"/>
      <c r="J999" s="172">
        <f>ROUND($I$999*$H$999,2)</f>
        <v>0</v>
      </c>
      <c r="K999" s="168"/>
      <c r="L999" s="43"/>
      <c r="M999" s="173"/>
      <c r="N999" s="174" t="s">
        <v>161</v>
      </c>
      <c r="O999" s="24"/>
      <c r="P999" s="24"/>
      <c r="Q999" s="161">
        <v>0</v>
      </c>
      <c r="R999" s="161">
        <f>$Q$999*$H$999</f>
        <v>0</v>
      </c>
      <c r="S999" s="161">
        <v>0</v>
      </c>
      <c r="T999" s="162">
        <f>$S$999*$H$999</f>
        <v>0</v>
      </c>
      <c r="AR999" s="97" t="s">
        <v>270</v>
      </c>
      <c r="AT999" s="97" t="s">
        <v>380</v>
      </c>
      <c r="AU999" s="97" t="s">
        <v>139</v>
      </c>
      <c r="AY999" s="6" t="s">
        <v>264</v>
      </c>
      <c r="BE999" s="163">
        <f>IF($N$999="základní",$J$999,0)</f>
        <v>0</v>
      </c>
      <c r="BF999" s="163">
        <f>IF($N$999="snížená",$J$999,0)</f>
        <v>0</v>
      </c>
      <c r="BG999" s="163">
        <f>IF($N$999="zákl. přenesená",$J$999,0)</f>
        <v>0</v>
      </c>
      <c r="BH999" s="163">
        <f>IF($N$999="sníž. přenesená",$J$999,0)</f>
        <v>0</v>
      </c>
      <c r="BI999" s="163">
        <f>IF($N$999="nulová",$J$999,0)</f>
        <v>0</v>
      </c>
      <c r="BJ999" s="97" t="s">
        <v>139</v>
      </c>
      <c r="BK999" s="163">
        <f>ROUND($I$999*$H$999,2)</f>
        <v>0</v>
      </c>
      <c r="BL999" s="97" t="s">
        <v>270</v>
      </c>
      <c r="BM999" s="97" t="s">
        <v>1289</v>
      </c>
    </row>
    <row r="1000" spans="2:47" s="6" customFormat="1" ht="27" customHeight="1">
      <c r="B1000" s="23"/>
      <c r="C1000" s="24"/>
      <c r="D1000" s="164" t="s">
        <v>272</v>
      </c>
      <c r="E1000" s="24"/>
      <c r="F1000" s="165" t="s">
        <v>798</v>
      </c>
      <c r="G1000" s="24"/>
      <c r="H1000" s="24"/>
      <c r="J1000" s="24"/>
      <c r="K1000" s="24"/>
      <c r="L1000" s="43"/>
      <c r="M1000" s="56"/>
      <c r="N1000" s="24"/>
      <c r="O1000" s="24"/>
      <c r="P1000" s="24"/>
      <c r="Q1000" s="24"/>
      <c r="R1000" s="24"/>
      <c r="S1000" s="24"/>
      <c r="T1000" s="57"/>
      <c r="AT1000" s="6" t="s">
        <v>272</v>
      </c>
      <c r="AU1000" s="6" t="s">
        <v>139</v>
      </c>
    </row>
    <row r="1001" spans="2:65" s="6" customFormat="1" ht="27" customHeight="1">
      <c r="B1001" s="23"/>
      <c r="C1001" s="166" t="s">
        <v>1292</v>
      </c>
      <c r="D1001" s="166" t="s">
        <v>380</v>
      </c>
      <c r="E1001" s="167" t="s">
        <v>800</v>
      </c>
      <c r="F1001" s="168" t="s">
        <v>801</v>
      </c>
      <c r="G1001" s="169" t="s">
        <v>373</v>
      </c>
      <c r="H1001" s="170">
        <v>30</v>
      </c>
      <c r="I1001" s="171"/>
      <c r="J1001" s="172">
        <f>ROUND($I$1001*$H$1001,2)</f>
        <v>0</v>
      </c>
      <c r="K1001" s="168"/>
      <c r="L1001" s="43"/>
      <c r="M1001" s="173"/>
      <c r="N1001" s="174" t="s">
        <v>161</v>
      </c>
      <c r="O1001" s="24"/>
      <c r="P1001" s="24"/>
      <c r="Q1001" s="161">
        <v>0</v>
      </c>
      <c r="R1001" s="161">
        <f>$Q$1001*$H$1001</f>
        <v>0</v>
      </c>
      <c r="S1001" s="161">
        <v>0</v>
      </c>
      <c r="T1001" s="162">
        <f>$S$1001*$H$1001</f>
        <v>0</v>
      </c>
      <c r="AR1001" s="97" t="s">
        <v>270</v>
      </c>
      <c r="AT1001" s="97" t="s">
        <v>380</v>
      </c>
      <c r="AU1001" s="97" t="s">
        <v>139</v>
      </c>
      <c r="AY1001" s="6" t="s">
        <v>264</v>
      </c>
      <c r="BE1001" s="163">
        <f>IF($N$1001="základní",$J$1001,0)</f>
        <v>0</v>
      </c>
      <c r="BF1001" s="163">
        <f>IF($N$1001="snížená",$J$1001,0)</f>
        <v>0</v>
      </c>
      <c r="BG1001" s="163">
        <f>IF($N$1001="zákl. přenesená",$J$1001,0)</f>
        <v>0</v>
      </c>
      <c r="BH1001" s="163">
        <f>IF($N$1001="sníž. přenesená",$J$1001,0)</f>
        <v>0</v>
      </c>
      <c r="BI1001" s="163">
        <f>IF($N$1001="nulová",$J$1001,0)</f>
        <v>0</v>
      </c>
      <c r="BJ1001" s="97" t="s">
        <v>139</v>
      </c>
      <c r="BK1001" s="163">
        <f>ROUND($I$1001*$H$1001,2)</f>
        <v>0</v>
      </c>
      <c r="BL1001" s="97" t="s">
        <v>270</v>
      </c>
      <c r="BM1001" s="97" t="s">
        <v>1291</v>
      </c>
    </row>
    <row r="1002" spans="2:47" s="6" customFormat="1" ht="27" customHeight="1">
      <c r="B1002" s="23"/>
      <c r="C1002" s="24"/>
      <c r="D1002" s="164" t="s">
        <v>272</v>
      </c>
      <c r="E1002" s="24"/>
      <c r="F1002" s="165" t="s">
        <v>801</v>
      </c>
      <c r="G1002" s="24"/>
      <c r="H1002" s="24"/>
      <c r="J1002" s="24"/>
      <c r="K1002" s="24"/>
      <c r="L1002" s="43"/>
      <c r="M1002" s="56"/>
      <c r="N1002" s="24"/>
      <c r="O1002" s="24"/>
      <c r="P1002" s="24"/>
      <c r="Q1002" s="24"/>
      <c r="R1002" s="24"/>
      <c r="S1002" s="24"/>
      <c r="T1002" s="57"/>
      <c r="AT1002" s="6" t="s">
        <v>272</v>
      </c>
      <c r="AU1002" s="6" t="s">
        <v>139</v>
      </c>
    </row>
    <row r="1003" spans="2:65" s="6" customFormat="1" ht="15.75" customHeight="1">
      <c r="B1003" s="23"/>
      <c r="C1003" s="151" t="s">
        <v>1293</v>
      </c>
      <c r="D1003" s="151" t="s">
        <v>265</v>
      </c>
      <c r="E1003" s="152" t="s">
        <v>803</v>
      </c>
      <c r="F1003" s="153" t="s">
        <v>689</v>
      </c>
      <c r="G1003" s="154" t="s">
        <v>652</v>
      </c>
      <c r="H1003" s="155">
        <v>1</v>
      </c>
      <c r="I1003" s="156"/>
      <c r="J1003" s="157">
        <f>ROUND($I$1003*$H$1003,2)</f>
        <v>0</v>
      </c>
      <c r="K1003" s="153"/>
      <c r="L1003" s="158"/>
      <c r="M1003" s="159"/>
      <c r="N1003" s="160" t="s">
        <v>161</v>
      </c>
      <c r="O1003" s="24"/>
      <c r="P1003" s="24"/>
      <c r="Q1003" s="161">
        <v>0</v>
      </c>
      <c r="R1003" s="161">
        <f>$Q$1003*$H$1003</f>
        <v>0</v>
      </c>
      <c r="S1003" s="161">
        <v>0</v>
      </c>
      <c r="T1003" s="162">
        <f>$S$1003*$H$1003</f>
        <v>0</v>
      </c>
      <c r="AR1003" s="97" t="s">
        <v>269</v>
      </c>
      <c r="AT1003" s="97" t="s">
        <v>265</v>
      </c>
      <c r="AU1003" s="97" t="s">
        <v>139</v>
      </c>
      <c r="AY1003" s="6" t="s">
        <v>264</v>
      </c>
      <c r="BE1003" s="163">
        <f>IF($N$1003="základní",$J$1003,0)</f>
        <v>0</v>
      </c>
      <c r="BF1003" s="163">
        <f>IF($N$1003="snížená",$J$1003,0)</f>
        <v>0</v>
      </c>
      <c r="BG1003" s="163">
        <f>IF($N$1003="zákl. přenesená",$J$1003,0)</f>
        <v>0</v>
      </c>
      <c r="BH1003" s="163">
        <f>IF($N$1003="sníž. přenesená",$J$1003,0)</f>
        <v>0</v>
      </c>
      <c r="BI1003" s="163">
        <f>IF($N$1003="nulová",$J$1003,0)</f>
        <v>0</v>
      </c>
      <c r="BJ1003" s="97" t="s">
        <v>139</v>
      </c>
      <c r="BK1003" s="163">
        <f>ROUND($I$1003*$H$1003,2)</f>
        <v>0</v>
      </c>
      <c r="BL1003" s="97" t="s">
        <v>270</v>
      </c>
      <c r="BM1003" s="97" t="s">
        <v>1294</v>
      </c>
    </row>
    <row r="1004" spans="2:47" s="6" customFormat="1" ht="16.5" customHeight="1">
      <c r="B1004" s="23"/>
      <c r="C1004" s="24"/>
      <c r="D1004" s="164" t="s">
        <v>272</v>
      </c>
      <c r="E1004" s="24"/>
      <c r="F1004" s="165" t="s">
        <v>689</v>
      </c>
      <c r="G1004" s="24"/>
      <c r="H1004" s="24"/>
      <c r="J1004" s="24"/>
      <c r="K1004" s="24"/>
      <c r="L1004" s="43"/>
      <c r="M1004" s="56"/>
      <c r="N1004" s="24"/>
      <c r="O1004" s="24"/>
      <c r="P1004" s="24"/>
      <c r="Q1004" s="24"/>
      <c r="R1004" s="24"/>
      <c r="S1004" s="24"/>
      <c r="T1004" s="57"/>
      <c r="AT1004" s="6" t="s">
        <v>272</v>
      </c>
      <c r="AU1004" s="6" t="s">
        <v>139</v>
      </c>
    </row>
    <row r="1005" spans="2:65" s="6" customFormat="1" ht="15.75" customHeight="1">
      <c r="B1005" s="23"/>
      <c r="C1005" s="166" t="s">
        <v>1295</v>
      </c>
      <c r="D1005" s="166" t="s">
        <v>380</v>
      </c>
      <c r="E1005" s="167" t="s">
        <v>846</v>
      </c>
      <c r="F1005" s="168" t="s">
        <v>810</v>
      </c>
      <c r="G1005" s="169" t="s">
        <v>652</v>
      </c>
      <c r="H1005" s="170">
        <v>1</v>
      </c>
      <c r="I1005" s="171"/>
      <c r="J1005" s="172">
        <f>ROUND($I$1005*$H$1005,2)</f>
        <v>0</v>
      </c>
      <c r="K1005" s="168"/>
      <c r="L1005" s="43"/>
      <c r="M1005" s="173"/>
      <c r="N1005" s="174" t="s">
        <v>161</v>
      </c>
      <c r="O1005" s="24"/>
      <c r="P1005" s="24"/>
      <c r="Q1005" s="161">
        <v>0</v>
      </c>
      <c r="R1005" s="161">
        <f>$Q$1005*$H$1005</f>
        <v>0</v>
      </c>
      <c r="S1005" s="161">
        <v>0</v>
      </c>
      <c r="T1005" s="162">
        <f>$S$1005*$H$1005</f>
        <v>0</v>
      </c>
      <c r="AR1005" s="97" t="s">
        <v>270</v>
      </c>
      <c r="AT1005" s="97" t="s">
        <v>380</v>
      </c>
      <c r="AU1005" s="97" t="s">
        <v>139</v>
      </c>
      <c r="AY1005" s="6" t="s">
        <v>264</v>
      </c>
      <c r="BE1005" s="163">
        <f>IF($N$1005="základní",$J$1005,0)</f>
        <v>0</v>
      </c>
      <c r="BF1005" s="163">
        <f>IF($N$1005="snížená",$J$1005,0)</f>
        <v>0</v>
      </c>
      <c r="BG1005" s="163">
        <f>IF($N$1005="zákl. přenesená",$J$1005,0)</f>
        <v>0</v>
      </c>
      <c r="BH1005" s="163">
        <f>IF($N$1005="sníž. přenesená",$J$1005,0)</f>
        <v>0</v>
      </c>
      <c r="BI1005" s="163">
        <f>IF($N$1005="nulová",$J$1005,0)</f>
        <v>0</v>
      </c>
      <c r="BJ1005" s="97" t="s">
        <v>139</v>
      </c>
      <c r="BK1005" s="163">
        <f>ROUND($I$1005*$H$1005,2)</f>
        <v>0</v>
      </c>
      <c r="BL1005" s="97" t="s">
        <v>270</v>
      </c>
      <c r="BM1005" s="97" t="s">
        <v>1293</v>
      </c>
    </row>
    <row r="1006" spans="2:47" s="6" customFormat="1" ht="16.5" customHeight="1">
      <c r="B1006" s="23"/>
      <c r="C1006" s="24"/>
      <c r="D1006" s="164" t="s">
        <v>272</v>
      </c>
      <c r="E1006" s="24"/>
      <c r="F1006" s="165" t="s">
        <v>810</v>
      </c>
      <c r="G1006" s="24"/>
      <c r="H1006" s="24"/>
      <c r="J1006" s="24"/>
      <c r="K1006" s="24"/>
      <c r="L1006" s="43"/>
      <c r="M1006" s="56"/>
      <c r="N1006" s="24"/>
      <c r="O1006" s="24"/>
      <c r="P1006" s="24"/>
      <c r="Q1006" s="24"/>
      <c r="R1006" s="24"/>
      <c r="S1006" s="24"/>
      <c r="T1006" s="57"/>
      <c r="AT1006" s="6" t="s">
        <v>272</v>
      </c>
      <c r="AU1006" s="6" t="s">
        <v>139</v>
      </c>
    </row>
    <row r="1007" spans="2:65" s="6" customFormat="1" ht="15.75" customHeight="1">
      <c r="B1007" s="23"/>
      <c r="C1007" s="166" t="s">
        <v>1296</v>
      </c>
      <c r="D1007" s="166" t="s">
        <v>380</v>
      </c>
      <c r="E1007" s="167" t="s">
        <v>848</v>
      </c>
      <c r="F1007" s="168" t="s">
        <v>807</v>
      </c>
      <c r="G1007" s="169" t="s">
        <v>389</v>
      </c>
      <c r="H1007" s="170">
        <v>20</v>
      </c>
      <c r="I1007" s="171"/>
      <c r="J1007" s="172">
        <f>ROUND($I$1007*$H$1007,2)</f>
        <v>0</v>
      </c>
      <c r="K1007" s="168"/>
      <c r="L1007" s="43"/>
      <c r="M1007" s="173"/>
      <c r="N1007" s="174" t="s">
        <v>161</v>
      </c>
      <c r="O1007" s="24"/>
      <c r="P1007" s="24"/>
      <c r="Q1007" s="161">
        <v>0</v>
      </c>
      <c r="R1007" s="161">
        <f>$Q$1007*$H$1007</f>
        <v>0</v>
      </c>
      <c r="S1007" s="161">
        <v>0</v>
      </c>
      <c r="T1007" s="162">
        <f>$S$1007*$H$1007</f>
        <v>0</v>
      </c>
      <c r="AR1007" s="97" t="s">
        <v>270</v>
      </c>
      <c r="AT1007" s="97" t="s">
        <v>380</v>
      </c>
      <c r="AU1007" s="97" t="s">
        <v>139</v>
      </c>
      <c r="AY1007" s="6" t="s">
        <v>264</v>
      </c>
      <c r="BE1007" s="163">
        <f>IF($N$1007="základní",$J$1007,0)</f>
        <v>0</v>
      </c>
      <c r="BF1007" s="163">
        <f>IF($N$1007="snížená",$J$1007,0)</f>
        <v>0</v>
      </c>
      <c r="BG1007" s="163">
        <f>IF($N$1007="zákl. přenesená",$J$1007,0)</f>
        <v>0</v>
      </c>
      <c r="BH1007" s="163">
        <f>IF($N$1007="sníž. přenesená",$J$1007,0)</f>
        <v>0</v>
      </c>
      <c r="BI1007" s="163">
        <f>IF($N$1007="nulová",$J$1007,0)</f>
        <v>0</v>
      </c>
      <c r="BJ1007" s="97" t="s">
        <v>139</v>
      </c>
      <c r="BK1007" s="163">
        <f>ROUND($I$1007*$H$1007,2)</f>
        <v>0</v>
      </c>
      <c r="BL1007" s="97" t="s">
        <v>270</v>
      </c>
      <c r="BM1007" s="97" t="s">
        <v>1295</v>
      </c>
    </row>
    <row r="1008" spans="2:47" s="6" customFormat="1" ht="16.5" customHeight="1">
      <c r="B1008" s="23"/>
      <c r="C1008" s="24"/>
      <c r="D1008" s="164" t="s">
        <v>272</v>
      </c>
      <c r="E1008" s="24"/>
      <c r="F1008" s="165" t="s">
        <v>807</v>
      </c>
      <c r="G1008" s="24"/>
      <c r="H1008" s="24"/>
      <c r="J1008" s="24"/>
      <c r="K1008" s="24"/>
      <c r="L1008" s="43"/>
      <c r="M1008" s="56"/>
      <c r="N1008" s="24"/>
      <c r="O1008" s="24"/>
      <c r="P1008" s="24"/>
      <c r="Q1008" s="24"/>
      <c r="R1008" s="24"/>
      <c r="S1008" s="24"/>
      <c r="T1008" s="57"/>
      <c r="AT1008" s="6" t="s">
        <v>272</v>
      </c>
      <c r="AU1008" s="6" t="s">
        <v>139</v>
      </c>
    </row>
    <row r="1009" spans="2:65" s="6" customFormat="1" ht="15.75" customHeight="1">
      <c r="B1009" s="23"/>
      <c r="C1009" s="166" t="s">
        <v>1297</v>
      </c>
      <c r="D1009" s="166" t="s">
        <v>380</v>
      </c>
      <c r="E1009" s="167" t="s">
        <v>1298</v>
      </c>
      <c r="F1009" s="168" t="s">
        <v>696</v>
      </c>
      <c r="G1009" s="169" t="s">
        <v>652</v>
      </c>
      <c r="H1009" s="170">
        <v>1</v>
      </c>
      <c r="I1009" s="171"/>
      <c r="J1009" s="172">
        <f>ROUND($I$1009*$H$1009,2)</f>
        <v>0</v>
      </c>
      <c r="K1009" s="168"/>
      <c r="L1009" s="43"/>
      <c r="M1009" s="173"/>
      <c r="N1009" s="174" t="s">
        <v>161</v>
      </c>
      <c r="O1009" s="24"/>
      <c r="P1009" s="24"/>
      <c r="Q1009" s="161">
        <v>0</v>
      </c>
      <c r="R1009" s="161">
        <f>$Q$1009*$H$1009</f>
        <v>0</v>
      </c>
      <c r="S1009" s="161">
        <v>0</v>
      </c>
      <c r="T1009" s="162">
        <f>$S$1009*$H$1009</f>
        <v>0</v>
      </c>
      <c r="AR1009" s="97" t="s">
        <v>270</v>
      </c>
      <c r="AT1009" s="97" t="s">
        <v>380</v>
      </c>
      <c r="AU1009" s="97" t="s">
        <v>139</v>
      </c>
      <c r="AY1009" s="6" t="s">
        <v>264</v>
      </c>
      <c r="BE1009" s="163">
        <f>IF($N$1009="základní",$J$1009,0)</f>
        <v>0</v>
      </c>
      <c r="BF1009" s="163">
        <f>IF($N$1009="snížená",$J$1009,0)</f>
        <v>0</v>
      </c>
      <c r="BG1009" s="163">
        <f>IF($N$1009="zákl. přenesená",$J$1009,0)</f>
        <v>0</v>
      </c>
      <c r="BH1009" s="163">
        <f>IF($N$1009="sníž. přenesená",$J$1009,0)</f>
        <v>0</v>
      </c>
      <c r="BI1009" s="163">
        <f>IF($N$1009="nulová",$J$1009,0)</f>
        <v>0</v>
      </c>
      <c r="BJ1009" s="97" t="s">
        <v>139</v>
      </c>
      <c r="BK1009" s="163">
        <f>ROUND($I$1009*$H$1009,2)</f>
        <v>0</v>
      </c>
      <c r="BL1009" s="97" t="s">
        <v>270</v>
      </c>
      <c r="BM1009" s="97" t="s">
        <v>1296</v>
      </c>
    </row>
    <row r="1010" spans="2:47" s="6" customFormat="1" ht="16.5" customHeight="1">
      <c r="B1010" s="23"/>
      <c r="C1010" s="24"/>
      <c r="D1010" s="164" t="s">
        <v>272</v>
      </c>
      <c r="E1010" s="24"/>
      <c r="F1010" s="165" t="s">
        <v>696</v>
      </c>
      <c r="G1010" s="24"/>
      <c r="H1010" s="24"/>
      <c r="J1010" s="24"/>
      <c r="K1010" s="24"/>
      <c r="L1010" s="43"/>
      <c r="M1010" s="56"/>
      <c r="N1010" s="24"/>
      <c r="O1010" s="24"/>
      <c r="P1010" s="24"/>
      <c r="Q1010" s="24"/>
      <c r="R1010" s="24"/>
      <c r="S1010" s="24"/>
      <c r="T1010" s="57"/>
      <c r="AT1010" s="6" t="s">
        <v>272</v>
      </c>
      <c r="AU1010" s="6" t="s">
        <v>139</v>
      </c>
    </row>
    <row r="1011" spans="2:63" s="140" customFormat="1" ht="37.5" customHeight="1">
      <c r="B1011" s="141"/>
      <c r="C1011" s="142"/>
      <c r="D1011" s="142" t="s">
        <v>189</v>
      </c>
      <c r="E1011" s="143" t="s">
        <v>1299</v>
      </c>
      <c r="F1011" s="143" t="s">
        <v>1300</v>
      </c>
      <c r="G1011" s="142"/>
      <c r="H1011" s="142"/>
      <c r="J1011" s="144">
        <f>$BK$1011</f>
        <v>0</v>
      </c>
      <c r="K1011" s="142"/>
      <c r="L1011" s="145"/>
      <c r="M1011" s="146"/>
      <c r="N1011" s="142"/>
      <c r="O1011" s="142"/>
      <c r="P1011" s="147">
        <f>SUM($P$1012:$P$1045)</f>
        <v>0</v>
      </c>
      <c r="Q1011" s="142"/>
      <c r="R1011" s="147">
        <f>SUM($R$1012:$R$1045)</f>
        <v>0</v>
      </c>
      <c r="S1011" s="142"/>
      <c r="T1011" s="148">
        <f>SUM($T$1012:$T$1045)</f>
        <v>0</v>
      </c>
      <c r="AR1011" s="149" t="s">
        <v>263</v>
      </c>
      <c r="AT1011" s="149" t="s">
        <v>189</v>
      </c>
      <c r="AU1011" s="149" t="s">
        <v>190</v>
      </c>
      <c r="AY1011" s="149" t="s">
        <v>264</v>
      </c>
      <c r="BK1011" s="150">
        <f>SUM($BK$1012:$BK$1045)</f>
        <v>0</v>
      </c>
    </row>
    <row r="1012" spans="2:65" s="6" customFormat="1" ht="15.75" customHeight="1">
      <c r="B1012" s="23"/>
      <c r="C1012" s="151" t="s">
        <v>1301</v>
      </c>
      <c r="D1012" s="151" t="s">
        <v>265</v>
      </c>
      <c r="E1012" s="152" t="s">
        <v>757</v>
      </c>
      <c r="F1012" s="153" t="s">
        <v>758</v>
      </c>
      <c r="G1012" s="154" t="s">
        <v>268</v>
      </c>
      <c r="H1012" s="155">
        <v>15</v>
      </c>
      <c r="I1012" s="156"/>
      <c r="J1012" s="157">
        <f>ROUND($I$1012*$H$1012,2)</f>
        <v>0</v>
      </c>
      <c r="K1012" s="153"/>
      <c r="L1012" s="158"/>
      <c r="M1012" s="159"/>
      <c r="N1012" s="160" t="s">
        <v>161</v>
      </c>
      <c r="O1012" s="24"/>
      <c r="P1012" s="24"/>
      <c r="Q1012" s="161">
        <v>0</v>
      </c>
      <c r="R1012" s="161">
        <f>$Q$1012*$H$1012</f>
        <v>0</v>
      </c>
      <c r="S1012" s="161">
        <v>0</v>
      </c>
      <c r="T1012" s="162">
        <f>$S$1012*$H$1012</f>
        <v>0</v>
      </c>
      <c r="AR1012" s="97" t="s">
        <v>269</v>
      </c>
      <c r="AT1012" s="97" t="s">
        <v>265</v>
      </c>
      <c r="AU1012" s="97" t="s">
        <v>139</v>
      </c>
      <c r="AY1012" s="6" t="s">
        <v>264</v>
      </c>
      <c r="BE1012" s="163">
        <f>IF($N$1012="základní",$J$1012,0)</f>
        <v>0</v>
      </c>
      <c r="BF1012" s="163">
        <f>IF($N$1012="snížená",$J$1012,0)</f>
        <v>0</v>
      </c>
      <c r="BG1012" s="163">
        <f>IF($N$1012="zákl. přenesená",$J$1012,0)</f>
        <v>0</v>
      </c>
      <c r="BH1012" s="163">
        <f>IF($N$1012="sníž. přenesená",$J$1012,0)</f>
        <v>0</v>
      </c>
      <c r="BI1012" s="163">
        <f>IF($N$1012="nulová",$J$1012,0)</f>
        <v>0</v>
      </c>
      <c r="BJ1012" s="97" t="s">
        <v>139</v>
      </c>
      <c r="BK1012" s="163">
        <f>ROUND($I$1012*$H$1012,2)</f>
        <v>0</v>
      </c>
      <c r="BL1012" s="97" t="s">
        <v>270</v>
      </c>
      <c r="BM1012" s="97" t="s">
        <v>1302</v>
      </c>
    </row>
    <row r="1013" spans="2:47" s="6" customFormat="1" ht="16.5" customHeight="1">
      <c r="B1013" s="23"/>
      <c r="C1013" s="24"/>
      <c r="D1013" s="164" t="s">
        <v>272</v>
      </c>
      <c r="E1013" s="24"/>
      <c r="F1013" s="165" t="s">
        <v>758</v>
      </c>
      <c r="G1013" s="24"/>
      <c r="H1013" s="24"/>
      <c r="J1013" s="24"/>
      <c r="K1013" s="24"/>
      <c r="L1013" s="43"/>
      <c r="M1013" s="56"/>
      <c r="N1013" s="24"/>
      <c r="O1013" s="24"/>
      <c r="P1013" s="24"/>
      <c r="Q1013" s="24"/>
      <c r="R1013" s="24"/>
      <c r="S1013" s="24"/>
      <c r="T1013" s="57"/>
      <c r="AT1013" s="6" t="s">
        <v>272</v>
      </c>
      <c r="AU1013" s="6" t="s">
        <v>139</v>
      </c>
    </row>
    <row r="1014" spans="2:65" s="6" customFormat="1" ht="15.75" customHeight="1">
      <c r="B1014" s="23"/>
      <c r="C1014" s="151" t="s">
        <v>1303</v>
      </c>
      <c r="D1014" s="151" t="s">
        <v>265</v>
      </c>
      <c r="E1014" s="152" t="s">
        <v>761</v>
      </c>
      <c r="F1014" s="153" t="s">
        <v>762</v>
      </c>
      <c r="G1014" s="154" t="s">
        <v>268</v>
      </c>
      <c r="H1014" s="155">
        <v>15</v>
      </c>
      <c r="I1014" s="156"/>
      <c r="J1014" s="157">
        <f>ROUND($I$1014*$H$1014,2)</f>
        <v>0</v>
      </c>
      <c r="K1014" s="153"/>
      <c r="L1014" s="158"/>
      <c r="M1014" s="159"/>
      <c r="N1014" s="160" t="s">
        <v>161</v>
      </c>
      <c r="O1014" s="24"/>
      <c r="P1014" s="24"/>
      <c r="Q1014" s="161">
        <v>0</v>
      </c>
      <c r="R1014" s="161">
        <f>$Q$1014*$H$1014</f>
        <v>0</v>
      </c>
      <c r="S1014" s="161">
        <v>0</v>
      </c>
      <c r="T1014" s="162">
        <f>$S$1014*$H$1014</f>
        <v>0</v>
      </c>
      <c r="AR1014" s="97" t="s">
        <v>269</v>
      </c>
      <c r="AT1014" s="97" t="s">
        <v>265</v>
      </c>
      <c r="AU1014" s="97" t="s">
        <v>139</v>
      </c>
      <c r="AY1014" s="6" t="s">
        <v>264</v>
      </c>
      <c r="BE1014" s="163">
        <f>IF($N$1014="základní",$J$1014,0)</f>
        <v>0</v>
      </c>
      <c r="BF1014" s="163">
        <f>IF($N$1014="snížená",$J$1014,0)</f>
        <v>0</v>
      </c>
      <c r="BG1014" s="163">
        <f>IF($N$1014="zákl. přenesená",$J$1014,0)</f>
        <v>0</v>
      </c>
      <c r="BH1014" s="163">
        <f>IF($N$1014="sníž. přenesená",$J$1014,0)</f>
        <v>0</v>
      </c>
      <c r="BI1014" s="163">
        <f>IF($N$1014="nulová",$J$1014,0)</f>
        <v>0</v>
      </c>
      <c r="BJ1014" s="97" t="s">
        <v>139</v>
      </c>
      <c r="BK1014" s="163">
        <f>ROUND($I$1014*$H$1014,2)</f>
        <v>0</v>
      </c>
      <c r="BL1014" s="97" t="s">
        <v>270</v>
      </c>
      <c r="BM1014" s="97" t="s">
        <v>1304</v>
      </c>
    </row>
    <row r="1015" spans="2:47" s="6" customFormat="1" ht="16.5" customHeight="1">
      <c r="B1015" s="23"/>
      <c r="C1015" s="24"/>
      <c r="D1015" s="164" t="s">
        <v>272</v>
      </c>
      <c r="E1015" s="24"/>
      <c r="F1015" s="165" t="s">
        <v>762</v>
      </c>
      <c r="G1015" s="24"/>
      <c r="H1015" s="24"/>
      <c r="J1015" s="24"/>
      <c r="K1015" s="24"/>
      <c r="L1015" s="43"/>
      <c r="M1015" s="56"/>
      <c r="N1015" s="24"/>
      <c r="O1015" s="24"/>
      <c r="P1015" s="24"/>
      <c r="Q1015" s="24"/>
      <c r="R1015" s="24"/>
      <c r="S1015" s="24"/>
      <c r="T1015" s="57"/>
      <c r="AT1015" s="6" t="s">
        <v>272</v>
      </c>
      <c r="AU1015" s="6" t="s">
        <v>139</v>
      </c>
    </row>
    <row r="1016" spans="2:65" s="6" customFormat="1" ht="15.75" customHeight="1">
      <c r="B1016" s="23"/>
      <c r="C1016" s="151" t="s">
        <v>1305</v>
      </c>
      <c r="D1016" s="151" t="s">
        <v>265</v>
      </c>
      <c r="E1016" s="152" t="s">
        <v>765</v>
      </c>
      <c r="F1016" s="153" t="s">
        <v>766</v>
      </c>
      <c r="G1016" s="154" t="s">
        <v>373</v>
      </c>
      <c r="H1016" s="155">
        <v>1125</v>
      </c>
      <c r="I1016" s="156"/>
      <c r="J1016" s="157">
        <f>ROUND($I$1016*$H$1016,2)</f>
        <v>0</v>
      </c>
      <c r="K1016" s="153"/>
      <c r="L1016" s="158"/>
      <c r="M1016" s="159"/>
      <c r="N1016" s="160" t="s">
        <v>161</v>
      </c>
      <c r="O1016" s="24"/>
      <c r="P1016" s="24"/>
      <c r="Q1016" s="161">
        <v>0</v>
      </c>
      <c r="R1016" s="161">
        <f>$Q$1016*$H$1016</f>
        <v>0</v>
      </c>
      <c r="S1016" s="161">
        <v>0</v>
      </c>
      <c r="T1016" s="162">
        <f>$S$1016*$H$1016</f>
        <v>0</v>
      </c>
      <c r="AR1016" s="97" t="s">
        <v>269</v>
      </c>
      <c r="AT1016" s="97" t="s">
        <v>265</v>
      </c>
      <c r="AU1016" s="97" t="s">
        <v>139</v>
      </c>
      <c r="AY1016" s="6" t="s">
        <v>264</v>
      </c>
      <c r="BE1016" s="163">
        <f>IF($N$1016="základní",$J$1016,0)</f>
        <v>0</v>
      </c>
      <c r="BF1016" s="163">
        <f>IF($N$1016="snížená",$J$1016,0)</f>
        <v>0</v>
      </c>
      <c r="BG1016" s="163">
        <f>IF($N$1016="zákl. přenesená",$J$1016,0)</f>
        <v>0</v>
      </c>
      <c r="BH1016" s="163">
        <f>IF($N$1016="sníž. přenesená",$J$1016,0)</f>
        <v>0</v>
      </c>
      <c r="BI1016" s="163">
        <f>IF($N$1016="nulová",$J$1016,0)</f>
        <v>0</v>
      </c>
      <c r="BJ1016" s="97" t="s">
        <v>139</v>
      </c>
      <c r="BK1016" s="163">
        <f>ROUND($I$1016*$H$1016,2)</f>
        <v>0</v>
      </c>
      <c r="BL1016" s="97" t="s">
        <v>270</v>
      </c>
      <c r="BM1016" s="97" t="s">
        <v>1306</v>
      </c>
    </row>
    <row r="1017" spans="2:47" s="6" customFormat="1" ht="16.5" customHeight="1">
      <c r="B1017" s="23"/>
      <c r="C1017" s="24"/>
      <c r="D1017" s="164" t="s">
        <v>272</v>
      </c>
      <c r="E1017" s="24"/>
      <c r="F1017" s="165" t="s">
        <v>766</v>
      </c>
      <c r="G1017" s="24"/>
      <c r="H1017" s="24"/>
      <c r="J1017" s="24"/>
      <c r="K1017" s="24"/>
      <c r="L1017" s="43"/>
      <c r="M1017" s="56"/>
      <c r="N1017" s="24"/>
      <c r="O1017" s="24"/>
      <c r="P1017" s="24"/>
      <c r="Q1017" s="24"/>
      <c r="R1017" s="24"/>
      <c r="S1017" s="24"/>
      <c r="T1017" s="57"/>
      <c r="AT1017" s="6" t="s">
        <v>272</v>
      </c>
      <c r="AU1017" s="6" t="s">
        <v>139</v>
      </c>
    </row>
    <row r="1018" spans="2:65" s="6" customFormat="1" ht="15.75" customHeight="1">
      <c r="B1018" s="23"/>
      <c r="C1018" s="151" t="s">
        <v>1307</v>
      </c>
      <c r="D1018" s="151" t="s">
        <v>265</v>
      </c>
      <c r="E1018" s="152" t="s">
        <v>769</v>
      </c>
      <c r="F1018" s="153" t="s">
        <v>770</v>
      </c>
      <c r="G1018" s="154" t="s">
        <v>373</v>
      </c>
      <c r="H1018" s="155">
        <v>20</v>
      </c>
      <c r="I1018" s="156"/>
      <c r="J1018" s="157">
        <f>ROUND($I$1018*$H$1018,2)</f>
        <v>0</v>
      </c>
      <c r="K1018" s="153"/>
      <c r="L1018" s="158"/>
      <c r="M1018" s="159"/>
      <c r="N1018" s="160" t="s">
        <v>161</v>
      </c>
      <c r="O1018" s="24"/>
      <c r="P1018" s="24"/>
      <c r="Q1018" s="161">
        <v>0</v>
      </c>
      <c r="R1018" s="161">
        <f>$Q$1018*$H$1018</f>
        <v>0</v>
      </c>
      <c r="S1018" s="161">
        <v>0</v>
      </c>
      <c r="T1018" s="162">
        <f>$S$1018*$H$1018</f>
        <v>0</v>
      </c>
      <c r="AR1018" s="97" t="s">
        <v>269</v>
      </c>
      <c r="AT1018" s="97" t="s">
        <v>265</v>
      </c>
      <c r="AU1018" s="97" t="s">
        <v>139</v>
      </c>
      <c r="AY1018" s="6" t="s">
        <v>264</v>
      </c>
      <c r="BE1018" s="163">
        <f>IF($N$1018="základní",$J$1018,0)</f>
        <v>0</v>
      </c>
      <c r="BF1018" s="163">
        <f>IF($N$1018="snížená",$J$1018,0)</f>
        <v>0</v>
      </c>
      <c r="BG1018" s="163">
        <f>IF($N$1018="zákl. přenesená",$J$1018,0)</f>
        <v>0</v>
      </c>
      <c r="BH1018" s="163">
        <f>IF($N$1018="sníž. přenesená",$J$1018,0)</f>
        <v>0</v>
      </c>
      <c r="BI1018" s="163">
        <f>IF($N$1018="nulová",$J$1018,0)</f>
        <v>0</v>
      </c>
      <c r="BJ1018" s="97" t="s">
        <v>139</v>
      </c>
      <c r="BK1018" s="163">
        <f>ROUND($I$1018*$H$1018,2)</f>
        <v>0</v>
      </c>
      <c r="BL1018" s="97" t="s">
        <v>270</v>
      </c>
      <c r="BM1018" s="97" t="s">
        <v>1308</v>
      </c>
    </row>
    <row r="1019" spans="2:47" s="6" customFormat="1" ht="16.5" customHeight="1">
      <c r="B1019" s="23"/>
      <c r="C1019" s="24"/>
      <c r="D1019" s="164" t="s">
        <v>272</v>
      </c>
      <c r="E1019" s="24"/>
      <c r="F1019" s="165" t="s">
        <v>770</v>
      </c>
      <c r="G1019" s="24"/>
      <c r="H1019" s="24"/>
      <c r="J1019" s="24"/>
      <c r="K1019" s="24"/>
      <c r="L1019" s="43"/>
      <c r="M1019" s="56"/>
      <c r="N1019" s="24"/>
      <c r="O1019" s="24"/>
      <c r="P1019" s="24"/>
      <c r="Q1019" s="24"/>
      <c r="R1019" s="24"/>
      <c r="S1019" s="24"/>
      <c r="T1019" s="57"/>
      <c r="AT1019" s="6" t="s">
        <v>272</v>
      </c>
      <c r="AU1019" s="6" t="s">
        <v>139</v>
      </c>
    </row>
    <row r="1020" spans="2:65" s="6" customFormat="1" ht="15.75" customHeight="1">
      <c r="B1020" s="23"/>
      <c r="C1020" s="151" t="s">
        <v>1309</v>
      </c>
      <c r="D1020" s="151" t="s">
        <v>265</v>
      </c>
      <c r="E1020" s="152" t="s">
        <v>773</v>
      </c>
      <c r="F1020" s="153" t="s">
        <v>774</v>
      </c>
      <c r="G1020" s="154" t="s">
        <v>373</v>
      </c>
      <c r="H1020" s="155">
        <v>5</v>
      </c>
      <c r="I1020" s="156"/>
      <c r="J1020" s="157">
        <f>ROUND($I$1020*$H$1020,2)</f>
        <v>0</v>
      </c>
      <c r="K1020" s="153"/>
      <c r="L1020" s="158"/>
      <c r="M1020" s="159"/>
      <c r="N1020" s="160" t="s">
        <v>161</v>
      </c>
      <c r="O1020" s="24"/>
      <c r="P1020" s="24"/>
      <c r="Q1020" s="161">
        <v>0</v>
      </c>
      <c r="R1020" s="161">
        <f>$Q$1020*$H$1020</f>
        <v>0</v>
      </c>
      <c r="S1020" s="161">
        <v>0</v>
      </c>
      <c r="T1020" s="162">
        <f>$S$1020*$H$1020</f>
        <v>0</v>
      </c>
      <c r="AR1020" s="97" t="s">
        <v>269</v>
      </c>
      <c r="AT1020" s="97" t="s">
        <v>265</v>
      </c>
      <c r="AU1020" s="97" t="s">
        <v>139</v>
      </c>
      <c r="AY1020" s="6" t="s">
        <v>264</v>
      </c>
      <c r="BE1020" s="163">
        <f>IF($N$1020="základní",$J$1020,0)</f>
        <v>0</v>
      </c>
      <c r="BF1020" s="163">
        <f>IF($N$1020="snížená",$J$1020,0)</f>
        <v>0</v>
      </c>
      <c r="BG1020" s="163">
        <f>IF($N$1020="zákl. přenesená",$J$1020,0)</f>
        <v>0</v>
      </c>
      <c r="BH1020" s="163">
        <f>IF($N$1020="sníž. přenesená",$J$1020,0)</f>
        <v>0</v>
      </c>
      <c r="BI1020" s="163">
        <f>IF($N$1020="nulová",$J$1020,0)</f>
        <v>0</v>
      </c>
      <c r="BJ1020" s="97" t="s">
        <v>139</v>
      </c>
      <c r="BK1020" s="163">
        <f>ROUND($I$1020*$H$1020,2)</f>
        <v>0</v>
      </c>
      <c r="BL1020" s="97" t="s">
        <v>270</v>
      </c>
      <c r="BM1020" s="97" t="s">
        <v>1310</v>
      </c>
    </row>
    <row r="1021" spans="2:47" s="6" customFormat="1" ht="16.5" customHeight="1">
      <c r="B1021" s="23"/>
      <c r="C1021" s="24"/>
      <c r="D1021" s="164" t="s">
        <v>272</v>
      </c>
      <c r="E1021" s="24"/>
      <c r="F1021" s="165" t="s">
        <v>774</v>
      </c>
      <c r="G1021" s="24"/>
      <c r="H1021" s="24"/>
      <c r="J1021" s="24"/>
      <c r="K1021" s="24"/>
      <c r="L1021" s="43"/>
      <c r="M1021" s="56"/>
      <c r="N1021" s="24"/>
      <c r="O1021" s="24"/>
      <c r="P1021" s="24"/>
      <c r="Q1021" s="24"/>
      <c r="R1021" s="24"/>
      <c r="S1021" s="24"/>
      <c r="T1021" s="57"/>
      <c r="AT1021" s="6" t="s">
        <v>272</v>
      </c>
      <c r="AU1021" s="6" t="s">
        <v>139</v>
      </c>
    </row>
    <row r="1022" spans="2:65" s="6" customFormat="1" ht="15.75" customHeight="1">
      <c r="B1022" s="23"/>
      <c r="C1022" s="151" t="s">
        <v>1311</v>
      </c>
      <c r="D1022" s="151" t="s">
        <v>265</v>
      </c>
      <c r="E1022" s="152" t="s">
        <v>777</v>
      </c>
      <c r="F1022" s="153" t="s">
        <v>778</v>
      </c>
      <c r="G1022" s="154" t="s">
        <v>373</v>
      </c>
      <c r="H1022" s="155">
        <v>40</v>
      </c>
      <c r="I1022" s="156"/>
      <c r="J1022" s="157">
        <f>ROUND($I$1022*$H$1022,2)</f>
        <v>0</v>
      </c>
      <c r="K1022" s="153"/>
      <c r="L1022" s="158"/>
      <c r="M1022" s="159"/>
      <c r="N1022" s="160" t="s">
        <v>161</v>
      </c>
      <c r="O1022" s="24"/>
      <c r="P1022" s="24"/>
      <c r="Q1022" s="161">
        <v>0</v>
      </c>
      <c r="R1022" s="161">
        <f>$Q$1022*$H$1022</f>
        <v>0</v>
      </c>
      <c r="S1022" s="161">
        <v>0</v>
      </c>
      <c r="T1022" s="162">
        <f>$S$1022*$H$1022</f>
        <v>0</v>
      </c>
      <c r="AR1022" s="97" t="s">
        <v>269</v>
      </c>
      <c r="AT1022" s="97" t="s">
        <v>265</v>
      </c>
      <c r="AU1022" s="97" t="s">
        <v>139</v>
      </c>
      <c r="AY1022" s="6" t="s">
        <v>264</v>
      </c>
      <c r="BE1022" s="163">
        <f>IF($N$1022="základní",$J$1022,0)</f>
        <v>0</v>
      </c>
      <c r="BF1022" s="163">
        <f>IF($N$1022="snížená",$J$1022,0)</f>
        <v>0</v>
      </c>
      <c r="BG1022" s="163">
        <f>IF($N$1022="zákl. přenesená",$J$1022,0)</f>
        <v>0</v>
      </c>
      <c r="BH1022" s="163">
        <f>IF($N$1022="sníž. přenesená",$J$1022,0)</f>
        <v>0</v>
      </c>
      <c r="BI1022" s="163">
        <f>IF($N$1022="nulová",$J$1022,0)</f>
        <v>0</v>
      </c>
      <c r="BJ1022" s="97" t="s">
        <v>139</v>
      </c>
      <c r="BK1022" s="163">
        <f>ROUND($I$1022*$H$1022,2)</f>
        <v>0</v>
      </c>
      <c r="BL1022" s="97" t="s">
        <v>270</v>
      </c>
      <c r="BM1022" s="97" t="s">
        <v>1312</v>
      </c>
    </row>
    <row r="1023" spans="2:47" s="6" customFormat="1" ht="16.5" customHeight="1">
      <c r="B1023" s="23"/>
      <c r="C1023" s="24"/>
      <c r="D1023" s="164" t="s">
        <v>272</v>
      </c>
      <c r="E1023" s="24"/>
      <c r="F1023" s="165" t="s">
        <v>778</v>
      </c>
      <c r="G1023" s="24"/>
      <c r="H1023" s="24"/>
      <c r="J1023" s="24"/>
      <c r="K1023" s="24"/>
      <c r="L1023" s="43"/>
      <c r="M1023" s="56"/>
      <c r="N1023" s="24"/>
      <c r="O1023" s="24"/>
      <c r="P1023" s="24"/>
      <c r="Q1023" s="24"/>
      <c r="R1023" s="24"/>
      <c r="S1023" s="24"/>
      <c r="T1023" s="57"/>
      <c r="AT1023" s="6" t="s">
        <v>272</v>
      </c>
      <c r="AU1023" s="6" t="s">
        <v>139</v>
      </c>
    </row>
    <row r="1024" spans="2:65" s="6" customFormat="1" ht="15.75" customHeight="1">
      <c r="B1024" s="23"/>
      <c r="C1024" s="151" t="s">
        <v>1313</v>
      </c>
      <c r="D1024" s="151" t="s">
        <v>265</v>
      </c>
      <c r="E1024" s="152" t="s">
        <v>676</v>
      </c>
      <c r="F1024" s="153" t="s">
        <v>677</v>
      </c>
      <c r="G1024" s="154" t="s">
        <v>373</v>
      </c>
      <c r="H1024" s="155">
        <v>80</v>
      </c>
      <c r="I1024" s="156"/>
      <c r="J1024" s="157">
        <f>ROUND($I$1024*$H$1024,2)</f>
        <v>0</v>
      </c>
      <c r="K1024" s="153"/>
      <c r="L1024" s="158"/>
      <c r="M1024" s="159"/>
      <c r="N1024" s="160" t="s">
        <v>161</v>
      </c>
      <c r="O1024" s="24"/>
      <c r="P1024" s="24"/>
      <c r="Q1024" s="161">
        <v>0</v>
      </c>
      <c r="R1024" s="161">
        <f>$Q$1024*$H$1024</f>
        <v>0</v>
      </c>
      <c r="S1024" s="161">
        <v>0</v>
      </c>
      <c r="T1024" s="162">
        <f>$S$1024*$H$1024</f>
        <v>0</v>
      </c>
      <c r="AR1024" s="97" t="s">
        <v>269</v>
      </c>
      <c r="AT1024" s="97" t="s">
        <v>265</v>
      </c>
      <c r="AU1024" s="97" t="s">
        <v>139</v>
      </c>
      <c r="AY1024" s="6" t="s">
        <v>264</v>
      </c>
      <c r="BE1024" s="163">
        <f>IF($N$1024="základní",$J$1024,0)</f>
        <v>0</v>
      </c>
      <c r="BF1024" s="163">
        <f>IF($N$1024="snížená",$J$1024,0)</f>
        <v>0</v>
      </c>
      <c r="BG1024" s="163">
        <f>IF($N$1024="zákl. přenesená",$J$1024,0)</f>
        <v>0</v>
      </c>
      <c r="BH1024" s="163">
        <f>IF($N$1024="sníž. přenesená",$J$1024,0)</f>
        <v>0</v>
      </c>
      <c r="BI1024" s="163">
        <f>IF($N$1024="nulová",$J$1024,0)</f>
        <v>0</v>
      </c>
      <c r="BJ1024" s="97" t="s">
        <v>139</v>
      </c>
      <c r="BK1024" s="163">
        <f>ROUND($I$1024*$H$1024,2)</f>
        <v>0</v>
      </c>
      <c r="BL1024" s="97" t="s">
        <v>270</v>
      </c>
      <c r="BM1024" s="97" t="s">
        <v>1314</v>
      </c>
    </row>
    <row r="1025" spans="2:47" s="6" customFormat="1" ht="16.5" customHeight="1">
      <c r="B1025" s="23"/>
      <c r="C1025" s="24"/>
      <c r="D1025" s="164" t="s">
        <v>272</v>
      </c>
      <c r="E1025" s="24"/>
      <c r="F1025" s="165" t="s">
        <v>677</v>
      </c>
      <c r="G1025" s="24"/>
      <c r="H1025" s="24"/>
      <c r="J1025" s="24"/>
      <c r="K1025" s="24"/>
      <c r="L1025" s="43"/>
      <c r="M1025" s="56"/>
      <c r="N1025" s="24"/>
      <c r="O1025" s="24"/>
      <c r="P1025" s="24"/>
      <c r="Q1025" s="24"/>
      <c r="R1025" s="24"/>
      <c r="S1025" s="24"/>
      <c r="T1025" s="57"/>
      <c r="AT1025" s="6" t="s">
        <v>272</v>
      </c>
      <c r="AU1025" s="6" t="s">
        <v>139</v>
      </c>
    </row>
    <row r="1026" spans="2:65" s="6" customFormat="1" ht="15.75" customHeight="1">
      <c r="B1026" s="23"/>
      <c r="C1026" s="151" t="s">
        <v>1315</v>
      </c>
      <c r="D1026" s="151" t="s">
        <v>265</v>
      </c>
      <c r="E1026" s="152" t="s">
        <v>783</v>
      </c>
      <c r="F1026" s="153" t="s">
        <v>784</v>
      </c>
      <c r="G1026" s="154" t="s">
        <v>373</v>
      </c>
      <c r="H1026" s="155">
        <v>160</v>
      </c>
      <c r="I1026" s="156"/>
      <c r="J1026" s="157">
        <f>ROUND($I$1026*$H$1026,2)</f>
        <v>0</v>
      </c>
      <c r="K1026" s="153"/>
      <c r="L1026" s="158"/>
      <c r="M1026" s="159"/>
      <c r="N1026" s="160" t="s">
        <v>161</v>
      </c>
      <c r="O1026" s="24"/>
      <c r="P1026" s="24"/>
      <c r="Q1026" s="161">
        <v>0</v>
      </c>
      <c r="R1026" s="161">
        <f>$Q$1026*$H$1026</f>
        <v>0</v>
      </c>
      <c r="S1026" s="161">
        <v>0</v>
      </c>
      <c r="T1026" s="162">
        <f>$S$1026*$H$1026</f>
        <v>0</v>
      </c>
      <c r="AR1026" s="97" t="s">
        <v>269</v>
      </c>
      <c r="AT1026" s="97" t="s">
        <v>265</v>
      </c>
      <c r="AU1026" s="97" t="s">
        <v>139</v>
      </c>
      <c r="AY1026" s="6" t="s">
        <v>264</v>
      </c>
      <c r="BE1026" s="163">
        <f>IF($N$1026="základní",$J$1026,0)</f>
        <v>0</v>
      </c>
      <c r="BF1026" s="163">
        <f>IF($N$1026="snížená",$J$1026,0)</f>
        <v>0</v>
      </c>
      <c r="BG1026" s="163">
        <f>IF($N$1026="zákl. přenesená",$J$1026,0)</f>
        <v>0</v>
      </c>
      <c r="BH1026" s="163">
        <f>IF($N$1026="sníž. přenesená",$J$1026,0)</f>
        <v>0</v>
      </c>
      <c r="BI1026" s="163">
        <f>IF($N$1026="nulová",$J$1026,0)</f>
        <v>0</v>
      </c>
      <c r="BJ1026" s="97" t="s">
        <v>139</v>
      </c>
      <c r="BK1026" s="163">
        <f>ROUND($I$1026*$H$1026,2)</f>
        <v>0</v>
      </c>
      <c r="BL1026" s="97" t="s">
        <v>270</v>
      </c>
      <c r="BM1026" s="97" t="s">
        <v>1316</v>
      </c>
    </row>
    <row r="1027" spans="2:47" s="6" customFormat="1" ht="16.5" customHeight="1">
      <c r="B1027" s="23"/>
      <c r="C1027" s="24"/>
      <c r="D1027" s="164" t="s">
        <v>272</v>
      </c>
      <c r="E1027" s="24"/>
      <c r="F1027" s="165" t="s">
        <v>784</v>
      </c>
      <c r="G1027" s="24"/>
      <c r="H1027" s="24"/>
      <c r="J1027" s="24"/>
      <c r="K1027" s="24"/>
      <c r="L1027" s="43"/>
      <c r="M1027" s="56"/>
      <c r="N1027" s="24"/>
      <c r="O1027" s="24"/>
      <c r="P1027" s="24"/>
      <c r="Q1027" s="24"/>
      <c r="R1027" s="24"/>
      <c r="S1027" s="24"/>
      <c r="T1027" s="57"/>
      <c r="AT1027" s="6" t="s">
        <v>272</v>
      </c>
      <c r="AU1027" s="6" t="s">
        <v>139</v>
      </c>
    </row>
    <row r="1028" spans="2:65" s="6" customFormat="1" ht="15.75" customHeight="1">
      <c r="B1028" s="23"/>
      <c r="C1028" s="151" t="s">
        <v>1317</v>
      </c>
      <c r="D1028" s="151" t="s">
        <v>265</v>
      </c>
      <c r="E1028" s="152" t="s">
        <v>684</v>
      </c>
      <c r="F1028" s="153" t="s">
        <v>685</v>
      </c>
      <c r="G1028" s="154" t="s">
        <v>268</v>
      </c>
      <c r="H1028" s="155">
        <v>10</v>
      </c>
      <c r="I1028" s="156"/>
      <c r="J1028" s="157">
        <f>ROUND($I$1028*$H$1028,2)</f>
        <v>0</v>
      </c>
      <c r="K1028" s="153"/>
      <c r="L1028" s="158"/>
      <c r="M1028" s="159"/>
      <c r="N1028" s="160" t="s">
        <v>161</v>
      </c>
      <c r="O1028" s="24"/>
      <c r="P1028" s="24"/>
      <c r="Q1028" s="161">
        <v>0</v>
      </c>
      <c r="R1028" s="161">
        <f>$Q$1028*$H$1028</f>
        <v>0</v>
      </c>
      <c r="S1028" s="161">
        <v>0</v>
      </c>
      <c r="T1028" s="162">
        <f>$S$1028*$H$1028</f>
        <v>0</v>
      </c>
      <c r="AR1028" s="97" t="s">
        <v>269</v>
      </c>
      <c r="AT1028" s="97" t="s">
        <v>265</v>
      </c>
      <c r="AU1028" s="97" t="s">
        <v>139</v>
      </c>
      <c r="AY1028" s="6" t="s">
        <v>264</v>
      </c>
      <c r="BE1028" s="163">
        <f>IF($N$1028="základní",$J$1028,0)</f>
        <v>0</v>
      </c>
      <c r="BF1028" s="163">
        <f>IF($N$1028="snížená",$J$1028,0)</f>
        <v>0</v>
      </c>
      <c r="BG1028" s="163">
        <f>IF($N$1028="zákl. přenesená",$J$1028,0)</f>
        <v>0</v>
      </c>
      <c r="BH1028" s="163">
        <f>IF($N$1028="sníž. přenesená",$J$1028,0)</f>
        <v>0</v>
      </c>
      <c r="BI1028" s="163">
        <f>IF($N$1028="nulová",$J$1028,0)</f>
        <v>0</v>
      </c>
      <c r="BJ1028" s="97" t="s">
        <v>139</v>
      </c>
      <c r="BK1028" s="163">
        <f>ROUND($I$1028*$H$1028,2)</f>
        <v>0</v>
      </c>
      <c r="BL1028" s="97" t="s">
        <v>270</v>
      </c>
      <c r="BM1028" s="97" t="s">
        <v>1318</v>
      </c>
    </row>
    <row r="1029" spans="2:47" s="6" customFormat="1" ht="16.5" customHeight="1">
      <c r="B1029" s="23"/>
      <c r="C1029" s="24"/>
      <c r="D1029" s="164" t="s">
        <v>272</v>
      </c>
      <c r="E1029" s="24"/>
      <c r="F1029" s="165" t="s">
        <v>685</v>
      </c>
      <c r="G1029" s="24"/>
      <c r="H1029" s="24"/>
      <c r="J1029" s="24"/>
      <c r="K1029" s="24"/>
      <c r="L1029" s="43"/>
      <c r="M1029" s="56"/>
      <c r="N1029" s="24"/>
      <c r="O1029" s="24"/>
      <c r="P1029" s="24"/>
      <c r="Q1029" s="24"/>
      <c r="R1029" s="24"/>
      <c r="S1029" s="24"/>
      <c r="T1029" s="57"/>
      <c r="AT1029" s="6" t="s">
        <v>272</v>
      </c>
      <c r="AU1029" s="6" t="s">
        <v>139</v>
      </c>
    </row>
    <row r="1030" spans="2:65" s="6" customFormat="1" ht="15.75" customHeight="1">
      <c r="B1030" s="23"/>
      <c r="C1030" s="151" t="s">
        <v>1319</v>
      </c>
      <c r="D1030" s="151" t="s">
        <v>265</v>
      </c>
      <c r="E1030" s="152" t="s">
        <v>789</v>
      </c>
      <c r="F1030" s="153" t="s">
        <v>790</v>
      </c>
      <c r="G1030" s="154" t="s">
        <v>268</v>
      </c>
      <c r="H1030" s="155">
        <v>4</v>
      </c>
      <c r="I1030" s="156"/>
      <c r="J1030" s="157">
        <f>ROUND($I$1030*$H$1030,2)</f>
        <v>0</v>
      </c>
      <c r="K1030" s="153"/>
      <c r="L1030" s="158"/>
      <c r="M1030" s="159"/>
      <c r="N1030" s="160" t="s">
        <v>161</v>
      </c>
      <c r="O1030" s="24"/>
      <c r="P1030" s="24"/>
      <c r="Q1030" s="161">
        <v>0</v>
      </c>
      <c r="R1030" s="161">
        <f>$Q$1030*$H$1030</f>
        <v>0</v>
      </c>
      <c r="S1030" s="161">
        <v>0</v>
      </c>
      <c r="T1030" s="162">
        <f>$S$1030*$H$1030</f>
        <v>0</v>
      </c>
      <c r="AR1030" s="97" t="s">
        <v>269</v>
      </c>
      <c r="AT1030" s="97" t="s">
        <v>265</v>
      </c>
      <c r="AU1030" s="97" t="s">
        <v>139</v>
      </c>
      <c r="AY1030" s="6" t="s">
        <v>264</v>
      </c>
      <c r="BE1030" s="163">
        <f>IF($N$1030="základní",$J$1030,0)</f>
        <v>0</v>
      </c>
      <c r="BF1030" s="163">
        <f>IF($N$1030="snížená",$J$1030,0)</f>
        <v>0</v>
      </c>
      <c r="BG1030" s="163">
        <f>IF($N$1030="zákl. přenesená",$J$1030,0)</f>
        <v>0</v>
      </c>
      <c r="BH1030" s="163">
        <f>IF($N$1030="sníž. přenesená",$J$1030,0)</f>
        <v>0</v>
      </c>
      <c r="BI1030" s="163">
        <f>IF($N$1030="nulová",$J$1030,0)</f>
        <v>0</v>
      </c>
      <c r="BJ1030" s="97" t="s">
        <v>139</v>
      </c>
      <c r="BK1030" s="163">
        <f>ROUND($I$1030*$H$1030,2)</f>
        <v>0</v>
      </c>
      <c r="BL1030" s="97" t="s">
        <v>270</v>
      </c>
      <c r="BM1030" s="97" t="s">
        <v>1320</v>
      </c>
    </row>
    <row r="1031" spans="2:47" s="6" customFormat="1" ht="16.5" customHeight="1">
      <c r="B1031" s="23"/>
      <c r="C1031" s="24"/>
      <c r="D1031" s="164" t="s">
        <v>272</v>
      </c>
      <c r="E1031" s="24"/>
      <c r="F1031" s="165" t="s">
        <v>790</v>
      </c>
      <c r="G1031" s="24"/>
      <c r="H1031" s="24"/>
      <c r="J1031" s="24"/>
      <c r="K1031" s="24"/>
      <c r="L1031" s="43"/>
      <c r="M1031" s="56"/>
      <c r="N1031" s="24"/>
      <c r="O1031" s="24"/>
      <c r="P1031" s="24"/>
      <c r="Q1031" s="24"/>
      <c r="R1031" s="24"/>
      <c r="S1031" s="24"/>
      <c r="T1031" s="57"/>
      <c r="AT1031" s="6" t="s">
        <v>272</v>
      </c>
      <c r="AU1031" s="6" t="s">
        <v>139</v>
      </c>
    </row>
    <row r="1032" spans="2:65" s="6" customFormat="1" ht="15.75" customHeight="1">
      <c r="B1032" s="23"/>
      <c r="C1032" s="151" t="s">
        <v>1321</v>
      </c>
      <c r="D1032" s="151" t="s">
        <v>265</v>
      </c>
      <c r="E1032" s="152" t="s">
        <v>793</v>
      </c>
      <c r="F1032" s="153" t="s">
        <v>794</v>
      </c>
      <c r="G1032" s="154" t="s">
        <v>268</v>
      </c>
      <c r="H1032" s="155">
        <v>10</v>
      </c>
      <c r="I1032" s="156"/>
      <c r="J1032" s="157">
        <f>ROUND($I$1032*$H$1032,2)</f>
        <v>0</v>
      </c>
      <c r="K1032" s="153"/>
      <c r="L1032" s="158"/>
      <c r="M1032" s="159"/>
      <c r="N1032" s="160" t="s">
        <v>161</v>
      </c>
      <c r="O1032" s="24"/>
      <c r="P1032" s="24"/>
      <c r="Q1032" s="161">
        <v>0</v>
      </c>
      <c r="R1032" s="161">
        <f>$Q$1032*$H$1032</f>
        <v>0</v>
      </c>
      <c r="S1032" s="161">
        <v>0</v>
      </c>
      <c r="T1032" s="162">
        <f>$S$1032*$H$1032</f>
        <v>0</v>
      </c>
      <c r="AR1032" s="97" t="s">
        <v>269</v>
      </c>
      <c r="AT1032" s="97" t="s">
        <v>265</v>
      </c>
      <c r="AU1032" s="97" t="s">
        <v>139</v>
      </c>
      <c r="AY1032" s="6" t="s">
        <v>264</v>
      </c>
      <c r="BE1032" s="163">
        <f>IF($N$1032="základní",$J$1032,0)</f>
        <v>0</v>
      </c>
      <c r="BF1032" s="163">
        <f>IF($N$1032="snížená",$J$1032,0)</f>
        <v>0</v>
      </c>
      <c r="BG1032" s="163">
        <f>IF($N$1032="zákl. přenesená",$J$1032,0)</f>
        <v>0</v>
      </c>
      <c r="BH1032" s="163">
        <f>IF($N$1032="sníž. přenesená",$J$1032,0)</f>
        <v>0</v>
      </c>
      <c r="BI1032" s="163">
        <f>IF($N$1032="nulová",$J$1032,0)</f>
        <v>0</v>
      </c>
      <c r="BJ1032" s="97" t="s">
        <v>139</v>
      </c>
      <c r="BK1032" s="163">
        <f>ROUND($I$1032*$H$1032,2)</f>
        <v>0</v>
      </c>
      <c r="BL1032" s="97" t="s">
        <v>270</v>
      </c>
      <c r="BM1032" s="97" t="s">
        <v>1322</v>
      </c>
    </row>
    <row r="1033" spans="2:47" s="6" customFormat="1" ht="16.5" customHeight="1">
      <c r="B1033" s="23"/>
      <c r="C1033" s="24"/>
      <c r="D1033" s="164" t="s">
        <v>272</v>
      </c>
      <c r="E1033" s="24"/>
      <c r="F1033" s="165" t="s">
        <v>794</v>
      </c>
      <c r="G1033" s="24"/>
      <c r="H1033" s="24"/>
      <c r="J1033" s="24"/>
      <c r="K1033" s="24"/>
      <c r="L1033" s="43"/>
      <c r="M1033" s="56"/>
      <c r="N1033" s="24"/>
      <c r="O1033" s="24"/>
      <c r="P1033" s="24"/>
      <c r="Q1033" s="24"/>
      <c r="R1033" s="24"/>
      <c r="S1033" s="24"/>
      <c r="T1033" s="57"/>
      <c r="AT1033" s="6" t="s">
        <v>272</v>
      </c>
      <c r="AU1033" s="6" t="s">
        <v>139</v>
      </c>
    </row>
    <row r="1034" spans="2:65" s="6" customFormat="1" ht="27" customHeight="1">
      <c r="B1034" s="23"/>
      <c r="C1034" s="166" t="s">
        <v>1323</v>
      </c>
      <c r="D1034" s="166" t="s">
        <v>380</v>
      </c>
      <c r="E1034" s="167" t="s">
        <v>797</v>
      </c>
      <c r="F1034" s="168" t="s">
        <v>798</v>
      </c>
      <c r="G1034" s="169" t="s">
        <v>373</v>
      </c>
      <c r="H1034" s="170">
        <v>5</v>
      </c>
      <c r="I1034" s="171"/>
      <c r="J1034" s="172">
        <f>ROUND($I$1034*$H$1034,2)</f>
        <v>0</v>
      </c>
      <c r="K1034" s="168"/>
      <c r="L1034" s="43"/>
      <c r="M1034" s="173"/>
      <c r="N1034" s="174" t="s">
        <v>161</v>
      </c>
      <c r="O1034" s="24"/>
      <c r="P1034" s="24"/>
      <c r="Q1034" s="161">
        <v>0</v>
      </c>
      <c r="R1034" s="161">
        <f>$Q$1034*$H$1034</f>
        <v>0</v>
      </c>
      <c r="S1034" s="161">
        <v>0</v>
      </c>
      <c r="T1034" s="162">
        <f>$S$1034*$H$1034</f>
        <v>0</v>
      </c>
      <c r="AR1034" s="97" t="s">
        <v>270</v>
      </c>
      <c r="AT1034" s="97" t="s">
        <v>380</v>
      </c>
      <c r="AU1034" s="97" t="s">
        <v>139</v>
      </c>
      <c r="AY1034" s="6" t="s">
        <v>264</v>
      </c>
      <c r="BE1034" s="163">
        <f>IF($N$1034="základní",$J$1034,0)</f>
        <v>0</v>
      </c>
      <c r="BF1034" s="163">
        <f>IF($N$1034="snížená",$J$1034,0)</f>
        <v>0</v>
      </c>
      <c r="BG1034" s="163">
        <f>IF($N$1034="zákl. přenesená",$J$1034,0)</f>
        <v>0</v>
      </c>
      <c r="BH1034" s="163">
        <f>IF($N$1034="sníž. přenesená",$J$1034,0)</f>
        <v>0</v>
      </c>
      <c r="BI1034" s="163">
        <f>IF($N$1034="nulová",$J$1034,0)</f>
        <v>0</v>
      </c>
      <c r="BJ1034" s="97" t="s">
        <v>139</v>
      </c>
      <c r="BK1034" s="163">
        <f>ROUND($I$1034*$H$1034,2)</f>
        <v>0</v>
      </c>
      <c r="BL1034" s="97" t="s">
        <v>270</v>
      </c>
      <c r="BM1034" s="97" t="s">
        <v>1321</v>
      </c>
    </row>
    <row r="1035" spans="2:47" s="6" customFormat="1" ht="27" customHeight="1">
      <c r="B1035" s="23"/>
      <c r="C1035" s="24"/>
      <c r="D1035" s="164" t="s">
        <v>272</v>
      </c>
      <c r="E1035" s="24"/>
      <c r="F1035" s="165" t="s">
        <v>798</v>
      </c>
      <c r="G1035" s="24"/>
      <c r="H1035" s="24"/>
      <c r="J1035" s="24"/>
      <c r="K1035" s="24"/>
      <c r="L1035" s="43"/>
      <c r="M1035" s="56"/>
      <c r="N1035" s="24"/>
      <c r="O1035" s="24"/>
      <c r="P1035" s="24"/>
      <c r="Q1035" s="24"/>
      <c r="R1035" s="24"/>
      <c r="S1035" s="24"/>
      <c r="T1035" s="57"/>
      <c r="AT1035" s="6" t="s">
        <v>272</v>
      </c>
      <c r="AU1035" s="6" t="s">
        <v>139</v>
      </c>
    </row>
    <row r="1036" spans="2:65" s="6" customFormat="1" ht="27" customHeight="1">
      <c r="B1036" s="23"/>
      <c r="C1036" s="166" t="s">
        <v>1324</v>
      </c>
      <c r="D1036" s="166" t="s">
        <v>380</v>
      </c>
      <c r="E1036" s="167" t="s">
        <v>800</v>
      </c>
      <c r="F1036" s="168" t="s">
        <v>801</v>
      </c>
      <c r="G1036" s="169" t="s">
        <v>373</v>
      </c>
      <c r="H1036" s="170">
        <v>30</v>
      </c>
      <c r="I1036" s="171"/>
      <c r="J1036" s="172">
        <f>ROUND($I$1036*$H$1036,2)</f>
        <v>0</v>
      </c>
      <c r="K1036" s="168"/>
      <c r="L1036" s="43"/>
      <c r="M1036" s="173"/>
      <c r="N1036" s="174" t="s">
        <v>161</v>
      </c>
      <c r="O1036" s="24"/>
      <c r="P1036" s="24"/>
      <c r="Q1036" s="161">
        <v>0</v>
      </c>
      <c r="R1036" s="161">
        <f>$Q$1036*$H$1036</f>
        <v>0</v>
      </c>
      <c r="S1036" s="161">
        <v>0</v>
      </c>
      <c r="T1036" s="162">
        <f>$S$1036*$H$1036</f>
        <v>0</v>
      </c>
      <c r="AR1036" s="97" t="s">
        <v>270</v>
      </c>
      <c r="AT1036" s="97" t="s">
        <v>380</v>
      </c>
      <c r="AU1036" s="97" t="s">
        <v>139</v>
      </c>
      <c r="AY1036" s="6" t="s">
        <v>264</v>
      </c>
      <c r="BE1036" s="163">
        <f>IF($N$1036="základní",$J$1036,0)</f>
        <v>0</v>
      </c>
      <c r="BF1036" s="163">
        <f>IF($N$1036="snížená",$J$1036,0)</f>
        <v>0</v>
      </c>
      <c r="BG1036" s="163">
        <f>IF($N$1036="zákl. přenesená",$J$1036,0)</f>
        <v>0</v>
      </c>
      <c r="BH1036" s="163">
        <f>IF($N$1036="sníž. přenesená",$J$1036,0)</f>
        <v>0</v>
      </c>
      <c r="BI1036" s="163">
        <f>IF($N$1036="nulová",$J$1036,0)</f>
        <v>0</v>
      </c>
      <c r="BJ1036" s="97" t="s">
        <v>139</v>
      </c>
      <c r="BK1036" s="163">
        <f>ROUND($I$1036*$H$1036,2)</f>
        <v>0</v>
      </c>
      <c r="BL1036" s="97" t="s">
        <v>270</v>
      </c>
      <c r="BM1036" s="97" t="s">
        <v>1323</v>
      </c>
    </row>
    <row r="1037" spans="2:47" s="6" customFormat="1" ht="27" customHeight="1">
      <c r="B1037" s="23"/>
      <c r="C1037" s="24"/>
      <c r="D1037" s="164" t="s">
        <v>272</v>
      </c>
      <c r="E1037" s="24"/>
      <c r="F1037" s="165" t="s">
        <v>801</v>
      </c>
      <c r="G1037" s="24"/>
      <c r="H1037" s="24"/>
      <c r="J1037" s="24"/>
      <c r="K1037" s="24"/>
      <c r="L1037" s="43"/>
      <c r="M1037" s="56"/>
      <c r="N1037" s="24"/>
      <c r="O1037" s="24"/>
      <c r="P1037" s="24"/>
      <c r="Q1037" s="24"/>
      <c r="R1037" s="24"/>
      <c r="S1037" s="24"/>
      <c r="T1037" s="57"/>
      <c r="AT1037" s="6" t="s">
        <v>272</v>
      </c>
      <c r="AU1037" s="6" t="s">
        <v>139</v>
      </c>
    </row>
    <row r="1038" spans="2:65" s="6" customFormat="1" ht="15.75" customHeight="1">
      <c r="B1038" s="23"/>
      <c r="C1038" s="151" t="s">
        <v>1325</v>
      </c>
      <c r="D1038" s="151" t="s">
        <v>265</v>
      </c>
      <c r="E1038" s="152" t="s">
        <v>803</v>
      </c>
      <c r="F1038" s="153" t="s">
        <v>689</v>
      </c>
      <c r="G1038" s="154" t="s">
        <v>652</v>
      </c>
      <c r="H1038" s="155">
        <v>1</v>
      </c>
      <c r="I1038" s="156"/>
      <c r="J1038" s="157">
        <f>ROUND($I$1038*$H$1038,2)</f>
        <v>0</v>
      </c>
      <c r="K1038" s="153"/>
      <c r="L1038" s="158"/>
      <c r="M1038" s="159"/>
      <c r="N1038" s="160" t="s">
        <v>161</v>
      </c>
      <c r="O1038" s="24"/>
      <c r="P1038" s="24"/>
      <c r="Q1038" s="161">
        <v>0</v>
      </c>
      <c r="R1038" s="161">
        <f>$Q$1038*$H$1038</f>
        <v>0</v>
      </c>
      <c r="S1038" s="161">
        <v>0</v>
      </c>
      <c r="T1038" s="162">
        <f>$S$1038*$H$1038</f>
        <v>0</v>
      </c>
      <c r="AR1038" s="97" t="s">
        <v>269</v>
      </c>
      <c r="AT1038" s="97" t="s">
        <v>265</v>
      </c>
      <c r="AU1038" s="97" t="s">
        <v>139</v>
      </c>
      <c r="AY1038" s="6" t="s">
        <v>264</v>
      </c>
      <c r="BE1038" s="163">
        <f>IF($N$1038="základní",$J$1038,0)</f>
        <v>0</v>
      </c>
      <c r="BF1038" s="163">
        <f>IF($N$1038="snížená",$J$1038,0)</f>
        <v>0</v>
      </c>
      <c r="BG1038" s="163">
        <f>IF($N$1038="zákl. přenesená",$J$1038,0)</f>
        <v>0</v>
      </c>
      <c r="BH1038" s="163">
        <f>IF($N$1038="sníž. přenesená",$J$1038,0)</f>
        <v>0</v>
      </c>
      <c r="BI1038" s="163">
        <f>IF($N$1038="nulová",$J$1038,0)</f>
        <v>0</v>
      </c>
      <c r="BJ1038" s="97" t="s">
        <v>139</v>
      </c>
      <c r="BK1038" s="163">
        <f>ROUND($I$1038*$H$1038,2)</f>
        <v>0</v>
      </c>
      <c r="BL1038" s="97" t="s">
        <v>270</v>
      </c>
      <c r="BM1038" s="97" t="s">
        <v>1326</v>
      </c>
    </row>
    <row r="1039" spans="2:47" s="6" customFormat="1" ht="16.5" customHeight="1">
      <c r="B1039" s="23"/>
      <c r="C1039" s="24"/>
      <c r="D1039" s="164" t="s">
        <v>272</v>
      </c>
      <c r="E1039" s="24"/>
      <c r="F1039" s="165" t="s">
        <v>689</v>
      </c>
      <c r="G1039" s="24"/>
      <c r="H1039" s="24"/>
      <c r="J1039" s="24"/>
      <c r="K1039" s="24"/>
      <c r="L1039" s="43"/>
      <c r="M1039" s="56"/>
      <c r="N1039" s="24"/>
      <c r="O1039" s="24"/>
      <c r="P1039" s="24"/>
      <c r="Q1039" s="24"/>
      <c r="R1039" s="24"/>
      <c r="S1039" s="24"/>
      <c r="T1039" s="57"/>
      <c r="AT1039" s="6" t="s">
        <v>272</v>
      </c>
      <c r="AU1039" s="6" t="s">
        <v>139</v>
      </c>
    </row>
    <row r="1040" spans="2:65" s="6" customFormat="1" ht="15.75" customHeight="1">
      <c r="B1040" s="23"/>
      <c r="C1040" s="166" t="s">
        <v>1327</v>
      </c>
      <c r="D1040" s="166" t="s">
        <v>380</v>
      </c>
      <c r="E1040" s="167" t="s">
        <v>846</v>
      </c>
      <c r="F1040" s="168" t="s">
        <v>810</v>
      </c>
      <c r="G1040" s="169" t="s">
        <v>652</v>
      </c>
      <c r="H1040" s="170">
        <v>1</v>
      </c>
      <c r="I1040" s="171"/>
      <c r="J1040" s="172">
        <f>ROUND($I$1040*$H$1040,2)</f>
        <v>0</v>
      </c>
      <c r="K1040" s="168"/>
      <c r="L1040" s="43"/>
      <c r="M1040" s="173"/>
      <c r="N1040" s="174" t="s">
        <v>161</v>
      </c>
      <c r="O1040" s="24"/>
      <c r="P1040" s="24"/>
      <c r="Q1040" s="161">
        <v>0</v>
      </c>
      <c r="R1040" s="161">
        <f>$Q$1040*$H$1040</f>
        <v>0</v>
      </c>
      <c r="S1040" s="161">
        <v>0</v>
      </c>
      <c r="T1040" s="162">
        <f>$S$1040*$H$1040</f>
        <v>0</v>
      </c>
      <c r="AR1040" s="97" t="s">
        <v>270</v>
      </c>
      <c r="AT1040" s="97" t="s">
        <v>380</v>
      </c>
      <c r="AU1040" s="97" t="s">
        <v>139</v>
      </c>
      <c r="AY1040" s="6" t="s">
        <v>264</v>
      </c>
      <c r="BE1040" s="163">
        <f>IF($N$1040="základní",$J$1040,0)</f>
        <v>0</v>
      </c>
      <c r="BF1040" s="163">
        <f>IF($N$1040="snížená",$J$1040,0)</f>
        <v>0</v>
      </c>
      <c r="BG1040" s="163">
        <f>IF($N$1040="zákl. přenesená",$J$1040,0)</f>
        <v>0</v>
      </c>
      <c r="BH1040" s="163">
        <f>IF($N$1040="sníž. přenesená",$J$1040,0)</f>
        <v>0</v>
      </c>
      <c r="BI1040" s="163">
        <f>IF($N$1040="nulová",$J$1040,0)</f>
        <v>0</v>
      </c>
      <c r="BJ1040" s="97" t="s">
        <v>139</v>
      </c>
      <c r="BK1040" s="163">
        <f>ROUND($I$1040*$H$1040,2)</f>
        <v>0</v>
      </c>
      <c r="BL1040" s="97" t="s">
        <v>270</v>
      </c>
      <c r="BM1040" s="97" t="s">
        <v>1325</v>
      </c>
    </row>
    <row r="1041" spans="2:47" s="6" customFormat="1" ht="16.5" customHeight="1">
      <c r="B1041" s="23"/>
      <c r="C1041" s="24"/>
      <c r="D1041" s="164" t="s">
        <v>272</v>
      </c>
      <c r="E1041" s="24"/>
      <c r="F1041" s="165" t="s">
        <v>810</v>
      </c>
      <c r="G1041" s="24"/>
      <c r="H1041" s="24"/>
      <c r="J1041" s="24"/>
      <c r="K1041" s="24"/>
      <c r="L1041" s="43"/>
      <c r="M1041" s="56"/>
      <c r="N1041" s="24"/>
      <c r="O1041" s="24"/>
      <c r="P1041" s="24"/>
      <c r="Q1041" s="24"/>
      <c r="R1041" s="24"/>
      <c r="S1041" s="24"/>
      <c r="T1041" s="57"/>
      <c r="AT1041" s="6" t="s">
        <v>272</v>
      </c>
      <c r="AU1041" s="6" t="s">
        <v>139</v>
      </c>
    </row>
    <row r="1042" spans="2:65" s="6" customFormat="1" ht="15.75" customHeight="1">
      <c r="B1042" s="23"/>
      <c r="C1042" s="166" t="s">
        <v>1328</v>
      </c>
      <c r="D1042" s="166" t="s">
        <v>380</v>
      </c>
      <c r="E1042" s="167" t="s">
        <v>848</v>
      </c>
      <c r="F1042" s="168" t="s">
        <v>807</v>
      </c>
      <c r="G1042" s="169" t="s">
        <v>389</v>
      </c>
      <c r="H1042" s="170">
        <v>20</v>
      </c>
      <c r="I1042" s="171"/>
      <c r="J1042" s="172">
        <f>ROUND($I$1042*$H$1042,2)</f>
        <v>0</v>
      </c>
      <c r="K1042" s="168"/>
      <c r="L1042" s="43"/>
      <c r="M1042" s="173"/>
      <c r="N1042" s="174" t="s">
        <v>161</v>
      </c>
      <c r="O1042" s="24"/>
      <c r="P1042" s="24"/>
      <c r="Q1042" s="161">
        <v>0</v>
      </c>
      <c r="R1042" s="161">
        <f>$Q$1042*$H$1042</f>
        <v>0</v>
      </c>
      <c r="S1042" s="161">
        <v>0</v>
      </c>
      <c r="T1042" s="162">
        <f>$S$1042*$H$1042</f>
        <v>0</v>
      </c>
      <c r="AR1042" s="97" t="s">
        <v>270</v>
      </c>
      <c r="AT1042" s="97" t="s">
        <v>380</v>
      </c>
      <c r="AU1042" s="97" t="s">
        <v>139</v>
      </c>
      <c r="AY1042" s="6" t="s">
        <v>264</v>
      </c>
      <c r="BE1042" s="163">
        <f>IF($N$1042="základní",$J$1042,0)</f>
        <v>0</v>
      </c>
      <c r="BF1042" s="163">
        <f>IF($N$1042="snížená",$J$1042,0)</f>
        <v>0</v>
      </c>
      <c r="BG1042" s="163">
        <f>IF($N$1042="zákl. přenesená",$J$1042,0)</f>
        <v>0</v>
      </c>
      <c r="BH1042" s="163">
        <f>IF($N$1042="sníž. přenesená",$J$1042,0)</f>
        <v>0</v>
      </c>
      <c r="BI1042" s="163">
        <f>IF($N$1042="nulová",$J$1042,0)</f>
        <v>0</v>
      </c>
      <c r="BJ1042" s="97" t="s">
        <v>139</v>
      </c>
      <c r="BK1042" s="163">
        <f>ROUND($I$1042*$H$1042,2)</f>
        <v>0</v>
      </c>
      <c r="BL1042" s="97" t="s">
        <v>270</v>
      </c>
      <c r="BM1042" s="97" t="s">
        <v>1327</v>
      </c>
    </row>
    <row r="1043" spans="2:47" s="6" customFormat="1" ht="16.5" customHeight="1">
      <c r="B1043" s="23"/>
      <c r="C1043" s="24"/>
      <c r="D1043" s="164" t="s">
        <v>272</v>
      </c>
      <c r="E1043" s="24"/>
      <c r="F1043" s="165" t="s">
        <v>807</v>
      </c>
      <c r="G1043" s="24"/>
      <c r="H1043" s="24"/>
      <c r="J1043" s="24"/>
      <c r="K1043" s="24"/>
      <c r="L1043" s="43"/>
      <c r="M1043" s="56"/>
      <c r="N1043" s="24"/>
      <c r="O1043" s="24"/>
      <c r="P1043" s="24"/>
      <c r="Q1043" s="24"/>
      <c r="R1043" s="24"/>
      <c r="S1043" s="24"/>
      <c r="T1043" s="57"/>
      <c r="AT1043" s="6" t="s">
        <v>272</v>
      </c>
      <c r="AU1043" s="6" t="s">
        <v>139</v>
      </c>
    </row>
    <row r="1044" spans="2:65" s="6" customFormat="1" ht="15.75" customHeight="1">
      <c r="B1044" s="23"/>
      <c r="C1044" s="166" t="s">
        <v>1329</v>
      </c>
      <c r="D1044" s="166" t="s">
        <v>380</v>
      </c>
      <c r="E1044" s="167" t="s">
        <v>1330</v>
      </c>
      <c r="F1044" s="168" t="s">
        <v>696</v>
      </c>
      <c r="G1044" s="169" t="s">
        <v>652</v>
      </c>
      <c r="H1044" s="170">
        <v>1</v>
      </c>
      <c r="I1044" s="171"/>
      <c r="J1044" s="172">
        <f>ROUND($I$1044*$H$1044,2)</f>
        <v>0</v>
      </c>
      <c r="K1044" s="168"/>
      <c r="L1044" s="43"/>
      <c r="M1044" s="173"/>
      <c r="N1044" s="174" t="s">
        <v>161</v>
      </c>
      <c r="O1044" s="24"/>
      <c r="P1044" s="24"/>
      <c r="Q1044" s="161">
        <v>0</v>
      </c>
      <c r="R1044" s="161">
        <f>$Q$1044*$H$1044</f>
        <v>0</v>
      </c>
      <c r="S1044" s="161">
        <v>0</v>
      </c>
      <c r="T1044" s="162">
        <f>$S$1044*$H$1044</f>
        <v>0</v>
      </c>
      <c r="AR1044" s="97" t="s">
        <v>270</v>
      </c>
      <c r="AT1044" s="97" t="s">
        <v>380</v>
      </c>
      <c r="AU1044" s="97" t="s">
        <v>139</v>
      </c>
      <c r="AY1044" s="6" t="s">
        <v>264</v>
      </c>
      <c r="BE1044" s="163">
        <f>IF($N$1044="základní",$J$1044,0)</f>
        <v>0</v>
      </c>
      <c r="BF1044" s="163">
        <f>IF($N$1044="snížená",$J$1044,0)</f>
        <v>0</v>
      </c>
      <c r="BG1044" s="163">
        <f>IF($N$1044="zákl. přenesená",$J$1044,0)</f>
        <v>0</v>
      </c>
      <c r="BH1044" s="163">
        <f>IF($N$1044="sníž. přenesená",$J$1044,0)</f>
        <v>0</v>
      </c>
      <c r="BI1044" s="163">
        <f>IF($N$1044="nulová",$J$1044,0)</f>
        <v>0</v>
      </c>
      <c r="BJ1044" s="97" t="s">
        <v>139</v>
      </c>
      <c r="BK1044" s="163">
        <f>ROUND($I$1044*$H$1044,2)</f>
        <v>0</v>
      </c>
      <c r="BL1044" s="97" t="s">
        <v>270</v>
      </c>
      <c r="BM1044" s="97" t="s">
        <v>1328</v>
      </c>
    </row>
    <row r="1045" spans="2:47" s="6" customFormat="1" ht="16.5" customHeight="1">
      <c r="B1045" s="23"/>
      <c r="C1045" s="24"/>
      <c r="D1045" s="164" t="s">
        <v>272</v>
      </c>
      <c r="E1045" s="24"/>
      <c r="F1045" s="165" t="s">
        <v>696</v>
      </c>
      <c r="G1045" s="24"/>
      <c r="H1045" s="24"/>
      <c r="J1045" s="24"/>
      <c r="K1045" s="24"/>
      <c r="L1045" s="43"/>
      <c r="M1045" s="56"/>
      <c r="N1045" s="24"/>
      <c r="O1045" s="24"/>
      <c r="P1045" s="24"/>
      <c r="Q1045" s="24"/>
      <c r="R1045" s="24"/>
      <c r="S1045" s="24"/>
      <c r="T1045" s="57"/>
      <c r="AT1045" s="6" t="s">
        <v>272</v>
      </c>
      <c r="AU1045" s="6" t="s">
        <v>139</v>
      </c>
    </row>
    <row r="1046" spans="2:63" s="140" customFormat="1" ht="37.5" customHeight="1">
      <c r="B1046" s="141"/>
      <c r="C1046" s="142"/>
      <c r="D1046" s="142" t="s">
        <v>189</v>
      </c>
      <c r="E1046" s="143" t="s">
        <v>1331</v>
      </c>
      <c r="F1046" s="143" t="s">
        <v>1332</v>
      </c>
      <c r="G1046" s="142"/>
      <c r="H1046" s="142"/>
      <c r="J1046" s="144">
        <f>$BK$1046</f>
        <v>0</v>
      </c>
      <c r="K1046" s="142"/>
      <c r="L1046" s="145"/>
      <c r="M1046" s="146"/>
      <c r="N1046" s="142"/>
      <c r="O1046" s="142"/>
      <c r="P1046" s="147">
        <f>SUM($P$1047:$P$1054)</f>
        <v>0</v>
      </c>
      <c r="Q1046" s="142"/>
      <c r="R1046" s="147">
        <f>SUM($R$1047:$R$1054)</f>
        <v>0</v>
      </c>
      <c r="S1046" s="142"/>
      <c r="T1046" s="148">
        <f>SUM($T$1047:$T$1054)</f>
        <v>0</v>
      </c>
      <c r="AR1046" s="149" t="s">
        <v>263</v>
      </c>
      <c r="AT1046" s="149" t="s">
        <v>189</v>
      </c>
      <c r="AU1046" s="149" t="s">
        <v>190</v>
      </c>
      <c r="AY1046" s="149" t="s">
        <v>264</v>
      </c>
      <c r="BK1046" s="150">
        <f>SUM($BK$1047:$BK$1054)</f>
        <v>0</v>
      </c>
    </row>
    <row r="1047" spans="2:65" s="6" customFormat="1" ht="15.75" customHeight="1">
      <c r="B1047" s="23"/>
      <c r="C1047" s="166" t="s">
        <v>1333</v>
      </c>
      <c r="D1047" s="166" t="s">
        <v>380</v>
      </c>
      <c r="E1047" s="167" t="s">
        <v>1334</v>
      </c>
      <c r="F1047" s="168" t="s">
        <v>1335</v>
      </c>
      <c r="G1047" s="169" t="s">
        <v>1336</v>
      </c>
      <c r="H1047" s="170">
        <v>1</v>
      </c>
      <c r="I1047" s="171"/>
      <c r="J1047" s="172">
        <f>ROUND($I$1047*$H$1047,2)</f>
        <v>0</v>
      </c>
      <c r="K1047" s="168"/>
      <c r="L1047" s="43"/>
      <c r="M1047" s="173"/>
      <c r="N1047" s="174" t="s">
        <v>161</v>
      </c>
      <c r="O1047" s="24"/>
      <c r="P1047" s="24"/>
      <c r="Q1047" s="161">
        <v>0</v>
      </c>
      <c r="R1047" s="161">
        <f>$Q$1047*$H$1047</f>
        <v>0</v>
      </c>
      <c r="S1047" s="161">
        <v>0</v>
      </c>
      <c r="T1047" s="162">
        <f>$S$1047*$H$1047</f>
        <v>0</v>
      </c>
      <c r="AR1047" s="97" t="s">
        <v>270</v>
      </c>
      <c r="AT1047" s="97" t="s">
        <v>380</v>
      </c>
      <c r="AU1047" s="97" t="s">
        <v>139</v>
      </c>
      <c r="AY1047" s="6" t="s">
        <v>264</v>
      </c>
      <c r="BE1047" s="163">
        <f>IF($N$1047="základní",$J$1047,0)</f>
        <v>0</v>
      </c>
      <c r="BF1047" s="163">
        <f>IF($N$1047="snížená",$J$1047,0)</f>
        <v>0</v>
      </c>
      <c r="BG1047" s="163">
        <f>IF($N$1047="zákl. přenesená",$J$1047,0)</f>
        <v>0</v>
      </c>
      <c r="BH1047" s="163">
        <f>IF($N$1047="sníž. přenesená",$J$1047,0)</f>
        <v>0</v>
      </c>
      <c r="BI1047" s="163">
        <f>IF($N$1047="nulová",$J$1047,0)</f>
        <v>0</v>
      </c>
      <c r="BJ1047" s="97" t="s">
        <v>139</v>
      </c>
      <c r="BK1047" s="163">
        <f>ROUND($I$1047*$H$1047,2)</f>
        <v>0</v>
      </c>
      <c r="BL1047" s="97" t="s">
        <v>270</v>
      </c>
      <c r="BM1047" s="97" t="s">
        <v>1329</v>
      </c>
    </row>
    <row r="1048" spans="2:47" s="6" customFormat="1" ht="16.5" customHeight="1">
      <c r="B1048" s="23"/>
      <c r="C1048" s="24"/>
      <c r="D1048" s="164" t="s">
        <v>272</v>
      </c>
      <c r="E1048" s="24"/>
      <c r="F1048" s="165" t="s">
        <v>1335</v>
      </c>
      <c r="G1048" s="24"/>
      <c r="H1048" s="24"/>
      <c r="J1048" s="24"/>
      <c r="K1048" s="24"/>
      <c r="L1048" s="43"/>
      <c r="M1048" s="56"/>
      <c r="N1048" s="24"/>
      <c r="O1048" s="24"/>
      <c r="P1048" s="24"/>
      <c r="Q1048" s="24"/>
      <c r="R1048" s="24"/>
      <c r="S1048" s="24"/>
      <c r="T1048" s="57"/>
      <c r="AT1048" s="6" t="s">
        <v>272</v>
      </c>
      <c r="AU1048" s="6" t="s">
        <v>139</v>
      </c>
    </row>
    <row r="1049" spans="2:65" s="6" customFormat="1" ht="15.75" customHeight="1">
      <c r="B1049" s="23"/>
      <c r="C1049" s="166" t="s">
        <v>1337</v>
      </c>
      <c r="D1049" s="166" t="s">
        <v>380</v>
      </c>
      <c r="E1049" s="167" t="s">
        <v>1338</v>
      </c>
      <c r="F1049" s="168" t="s">
        <v>1339</v>
      </c>
      <c r="G1049" s="169" t="s">
        <v>389</v>
      </c>
      <c r="H1049" s="170">
        <v>50</v>
      </c>
      <c r="I1049" s="171"/>
      <c r="J1049" s="172">
        <f>ROUND($I$1049*$H$1049,2)</f>
        <v>0</v>
      </c>
      <c r="K1049" s="168"/>
      <c r="L1049" s="43"/>
      <c r="M1049" s="173"/>
      <c r="N1049" s="174" t="s">
        <v>161</v>
      </c>
      <c r="O1049" s="24"/>
      <c r="P1049" s="24"/>
      <c r="Q1049" s="161">
        <v>0</v>
      </c>
      <c r="R1049" s="161">
        <f>$Q$1049*$H$1049</f>
        <v>0</v>
      </c>
      <c r="S1049" s="161">
        <v>0</v>
      </c>
      <c r="T1049" s="162">
        <f>$S$1049*$H$1049</f>
        <v>0</v>
      </c>
      <c r="AR1049" s="97" t="s">
        <v>1340</v>
      </c>
      <c r="AT1049" s="97" t="s">
        <v>380</v>
      </c>
      <c r="AU1049" s="97" t="s">
        <v>139</v>
      </c>
      <c r="AY1049" s="6" t="s">
        <v>264</v>
      </c>
      <c r="BE1049" s="163">
        <f>IF($N$1049="základní",$J$1049,0)</f>
        <v>0</v>
      </c>
      <c r="BF1049" s="163">
        <f>IF($N$1049="snížená",$J$1049,0)</f>
        <v>0</v>
      </c>
      <c r="BG1049" s="163">
        <f>IF($N$1049="zákl. přenesená",$J$1049,0)</f>
        <v>0</v>
      </c>
      <c r="BH1049" s="163">
        <f>IF($N$1049="sníž. přenesená",$J$1049,0)</f>
        <v>0</v>
      </c>
      <c r="BI1049" s="163">
        <f>IF($N$1049="nulová",$J$1049,0)</f>
        <v>0</v>
      </c>
      <c r="BJ1049" s="97" t="s">
        <v>139</v>
      </c>
      <c r="BK1049" s="163">
        <f>ROUND($I$1049*$H$1049,2)</f>
        <v>0</v>
      </c>
      <c r="BL1049" s="97" t="s">
        <v>1340</v>
      </c>
      <c r="BM1049" s="97" t="s">
        <v>1337</v>
      </c>
    </row>
    <row r="1050" spans="2:47" s="6" customFormat="1" ht="16.5" customHeight="1">
      <c r="B1050" s="23"/>
      <c r="C1050" s="24"/>
      <c r="D1050" s="164" t="s">
        <v>272</v>
      </c>
      <c r="E1050" s="24"/>
      <c r="F1050" s="165" t="s">
        <v>1339</v>
      </c>
      <c r="G1050" s="24"/>
      <c r="H1050" s="24"/>
      <c r="J1050" s="24"/>
      <c r="K1050" s="24"/>
      <c r="L1050" s="43"/>
      <c r="M1050" s="56"/>
      <c r="N1050" s="24"/>
      <c r="O1050" s="24"/>
      <c r="P1050" s="24"/>
      <c r="Q1050" s="24"/>
      <c r="R1050" s="24"/>
      <c r="S1050" s="24"/>
      <c r="T1050" s="57"/>
      <c r="AT1050" s="6" t="s">
        <v>272</v>
      </c>
      <c r="AU1050" s="6" t="s">
        <v>139</v>
      </c>
    </row>
    <row r="1051" spans="2:65" s="6" customFormat="1" ht="15.75" customHeight="1">
      <c r="B1051" s="23"/>
      <c r="C1051" s="166" t="s">
        <v>1341</v>
      </c>
      <c r="D1051" s="166" t="s">
        <v>380</v>
      </c>
      <c r="E1051" s="167" t="s">
        <v>1342</v>
      </c>
      <c r="F1051" s="168" t="s">
        <v>1343</v>
      </c>
      <c r="G1051" s="169" t="s">
        <v>373</v>
      </c>
      <c r="H1051" s="170">
        <v>4000</v>
      </c>
      <c r="I1051" s="171"/>
      <c r="J1051" s="172">
        <f>ROUND($I$1051*$H$1051,2)</f>
        <v>0</v>
      </c>
      <c r="K1051" s="168"/>
      <c r="L1051" s="43"/>
      <c r="M1051" s="173"/>
      <c r="N1051" s="174" t="s">
        <v>161</v>
      </c>
      <c r="O1051" s="24"/>
      <c r="P1051" s="24"/>
      <c r="Q1051" s="161">
        <v>0</v>
      </c>
      <c r="R1051" s="161">
        <f>$Q$1051*$H$1051</f>
        <v>0</v>
      </c>
      <c r="S1051" s="161">
        <v>0</v>
      </c>
      <c r="T1051" s="162">
        <f>$S$1051*$H$1051</f>
        <v>0</v>
      </c>
      <c r="AR1051" s="97" t="s">
        <v>270</v>
      </c>
      <c r="AT1051" s="97" t="s">
        <v>380</v>
      </c>
      <c r="AU1051" s="97" t="s">
        <v>139</v>
      </c>
      <c r="AY1051" s="6" t="s">
        <v>264</v>
      </c>
      <c r="BE1051" s="163">
        <f>IF($N$1051="základní",$J$1051,0)</f>
        <v>0</v>
      </c>
      <c r="BF1051" s="163">
        <f>IF($N$1051="snížená",$J$1051,0)</f>
        <v>0</v>
      </c>
      <c r="BG1051" s="163">
        <f>IF($N$1051="zákl. přenesená",$J$1051,0)</f>
        <v>0</v>
      </c>
      <c r="BH1051" s="163">
        <f>IF($N$1051="sníž. přenesená",$J$1051,0)</f>
        <v>0</v>
      </c>
      <c r="BI1051" s="163">
        <f>IF($N$1051="nulová",$J$1051,0)</f>
        <v>0</v>
      </c>
      <c r="BJ1051" s="97" t="s">
        <v>139</v>
      </c>
      <c r="BK1051" s="163">
        <f>ROUND($I$1051*$H$1051,2)</f>
        <v>0</v>
      </c>
      <c r="BL1051" s="97" t="s">
        <v>270</v>
      </c>
      <c r="BM1051" s="97" t="s">
        <v>1341</v>
      </c>
    </row>
    <row r="1052" spans="2:47" s="6" customFormat="1" ht="16.5" customHeight="1">
      <c r="B1052" s="23"/>
      <c r="C1052" s="24"/>
      <c r="D1052" s="164" t="s">
        <v>272</v>
      </c>
      <c r="E1052" s="24"/>
      <c r="F1052" s="165" t="s">
        <v>1343</v>
      </c>
      <c r="G1052" s="24"/>
      <c r="H1052" s="24"/>
      <c r="J1052" s="24"/>
      <c r="K1052" s="24"/>
      <c r="L1052" s="43"/>
      <c r="M1052" s="56"/>
      <c r="N1052" s="24"/>
      <c r="O1052" s="24"/>
      <c r="P1052" s="24"/>
      <c r="Q1052" s="24"/>
      <c r="R1052" s="24"/>
      <c r="S1052" s="24"/>
      <c r="T1052" s="57"/>
      <c r="AT1052" s="6" t="s">
        <v>272</v>
      </c>
      <c r="AU1052" s="6" t="s">
        <v>139</v>
      </c>
    </row>
    <row r="1053" spans="2:65" s="6" customFormat="1" ht="15.75" customHeight="1">
      <c r="B1053" s="23"/>
      <c r="C1053" s="166" t="s">
        <v>1344</v>
      </c>
      <c r="D1053" s="166" t="s">
        <v>380</v>
      </c>
      <c r="E1053" s="167" t="s">
        <v>1345</v>
      </c>
      <c r="F1053" s="168" t="s">
        <v>1346</v>
      </c>
      <c r="G1053" s="169" t="s">
        <v>1336</v>
      </c>
      <c r="H1053" s="170">
        <v>1</v>
      </c>
      <c r="I1053" s="171"/>
      <c r="J1053" s="172">
        <f>ROUND($I$1053*$H$1053,2)</f>
        <v>0</v>
      </c>
      <c r="K1053" s="168"/>
      <c r="L1053" s="43"/>
      <c r="M1053" s="173"/>
      <c r="N1053" s="174" t="s">
        <v>161</v>
      </c>
      <c r="O1053" s="24"/>
      <c r="P1053" s="24"/>
      <c r="Q1053" s="161">
        <v>0</v>
      </c>
      <c r="R1053" s="161">
        <f>$Q$1053*$H$1053</f>
        <v>0</v>
      </c>
      <c r="S1053" s="161">
        <v>0</v>
      </c>
      <c r="T1053" s="162">
        <f>$S$1053*$H$1053</f>
        <v>0</v>
      </c>
      <c r="AR1053" s="97" t="s">
        <v>270</v>
      </c>
      <c r="AT1053" s="97" t="s">
        <v>380</v>
      </c>
      <c r="AU1053" s="97" t="s">
        <v>139</v>
      </c>
      <c r="AY1053" s="6" t="s">
        <v>264</v>
      </c>
      <c r="BE1053" s="163">
        <f>IF($N$1053="základní",$J$1053,0)</f>
        <v>0</v>
      </c>
      <c r="BF1053" s="163">
        <f>IF($N$1053="snížená",$J$1053,0)</f>
        <v>0</v>
      </c>
      <c r="BG1053" s="163">
        <f>IF($N$1053="zákl. přenesená",$J$1053,0)</f>
        <v>0</v>
      </c>
      <c r="BH1053" s="163">
        <f>IF($N$1053="sníž. přenesená",$J$1053,0)</f>
        <v>0</v>
      </c>
      <c r="BI1053" s="163">
        <f>IF($N$1053="nulová",$J$1053,0)</f>
        <v>0</v>
      </c>
      <c r="BJ1053" s="97" t="s">
        <v>139</v>
      </c>
      <c r="BK1053" s="163">
        <f>ROUND($I$1053*$H$1053,2)</f>
        <v>0</v>
      </c>
      <c r="BL1053" s="97" t="s">
        <v>270</v>
      </c>
      <c r="BM1053" s="97" t="s">
        <v>1344</v>
      </c>
    </row>
    <row r="1054" spans="2:47" s="6" customFormat="1" ht="16.5" customHeight="1">
      <c r="B1054" s="23"/>
      <c r="C1054" s="24"/>
      <c r="D1054" s="164" t="s">
        <v>272</v>
      </c>
      <c r="E1054" s="24"/>
      <c r="F1054" s="165" t="s">
        <v>1346</v>
      </c>
      <c r="G1054" s="24"/>
      <c r="H1054" s="24"/>
      <c r="J1054" s="24"/>
      <c r="K1054" s="24"/>
      <c r="L1054" s="43"/>
      <c r="M1054" s="177"/>
      <c r="N1054" s="178"/>
      <c r="O1054" s="178"/>
      <c r="P1054" s="178"/>
      <c r="Q1054" s="178"/>
      <c r="R1054" s="178"/>
      <c r="S1054" s="178"/>
      <c r="T1054" s="179"/>
      <c r="AT1054" s="6" t="s">
        <v>272</v>
      </c>
      <c r="AU1054" s="6" t="s">
        <v>139</v>
      </c>
    </row>
    <row r="1055" spans="2:46" s="6" customFormat="1" ht="7.5" customHeight="1">
      <c r="B1055" s="38"/>
      <c r="C1055" s="39"/>
      <c r="D1055" s="39"/>
      <c r="E1055" s="39"/>
      <c r="F1055" s="39"/>
      <c r="G1055" s="39"/>
      <c r="H1055" s="39"/>
      <c r="I1055" s="110"/>
      <c r="J1055" s="39"/>
      <c r="K1055" s="39"/>
      <c r="L1055" s="43"/>
      <c r="AT1055" s="2"/>
    </row>
  </sheetData>
  <sheetProtection password="CC35" sheet="1" objects="1" scenarios="1" formatColumns="0" formatRows="0" sort="0" autoFilter="0"/>
  <autoFilter ref="C112:K112"/>
  <mergeCells count="12">
    <mergeCell ref="E11:H11"/>
    <mergeCell ref="E26:H26"/>
    <mergeCell ref="E103:H103"/>
    <mergeCell ref="E105:H105"/>
    <mergeCell ref="G1:H1"/>
    <mergeCell ref="L2:V2"/>
    <mergeCell ref="E47:H47"/>
    <mergeCell ref="E49:H49"/>
    <mergeCell ref="E51:H51"/>
    <mergeCell ref="E101:H101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11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2"/>
      <c r="C1" s="182"/>
      <c r="D1" s="183" t="s">
        <v>120</v>
      </c>
      <c r="E1" s="182"/>
      <c r="F1" s="184" t="s">
        <v>1370</v>
      </c>
      <c r="G1" s="305" t="s">
        <v>1371</v>
      </c>
      <c r="H1" s="305"/>
      <c r="I1" s="182"/>
      <c r="J1" s="184" t="s">
        <v>1372</v>
      </c>
      <c r="K1" s="183" t="s">
        <v>205</v>
      </c>
      <c r="L1" s="184" t="s">
        <v>1373</v>
      </c>
      <c r="M1" s="184"/>
      <c r="N1" s="184"/>
      <c r="O1" s="184"/>
      <c r="P1" s="184"/>
      <c r="Q1" s="184"/>
      <c r="R1" s="184"/>
      <c r="S1" s="184"/>
      <c r="T1" s="184"/>
      <c r="U1" s="180"/>
      <c r="V1" s="18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6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2" t="s">
        <v>204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194</v>
      </c>
    </row>
    <row r="4" spans="2:46" s="2" customFormat="1" ht="37.5" customHeight="1">
      <c r="B4" s="10"/>
      <c r="C4" s="11"/>
      <c r="D4" s="12" t="s">
        <v>206</v>
      </c>
      <c r="E4" s="11"/>
      <c r="F4" s="11"/>
      <c r="G4" s="11"/>
      <c r="H4" s="11"/>
      <c r="J4" s="11"/>
      <c r="K4" s="13"/>
      <c r="M4" s="14" t="s">
        <v>128</v>
      </c>
      <c r="AT4" s="2" t="s">
        <v>122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134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Magistrát města  Karlovy Vary , U Spořitelny 2</v>
      </c>
      <c r="F7" s="297"/>
      <c r="G7" s="297"/>
      <c r="H7" s="297"/>
      <c r="J7" s="11"/>
      <c r="K7" s="13"/>
    </row>
    <row r="8" spans="2:11" s="6" customFormat="1" ht="15.75" customHeight="1">
      <c r="B8" s="23"/>
      <c r="C8" s="24"/>
      <c r="D8" s="19" t="s">
        <v>207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79" t="s">
        <v>1347</v>
      </c>
      <c r="F9" s="282"/>
      <c r="G9" s="282"/>
      <c r="H9" s="28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137</v>
      </c>
      <c r="E11" s="24"/>
      <c r="F11" s="17"/>
      <c r="G11" s="24"/>
      <c r="H11" s="24"/>
      <c r="I11" s="101" t="s">
        <v>138</v>
      </c>
      <c r="J11" s="17"/>
      <c r="K11" s="27"/>
    </row>
    <row r="12" spans="2:11" s="6" customFormat="1" ht="15" customHeight="1">
      <c r="B12" s="23"/>
      <c r="C12" s="24"/>
      <c r="D12" s="19" t="s">
        <v>140</v>
      </c>
      <c r="E12" s="24"/>
      <c r="F12" s="17" t="s">
        <v>141</v>
      </c>
      <c r="G12" s="24"/>
      <c r="H12" s="24"/>
      <c r="I12" s="101" t="s">
        <v>142</v>
      </c>
      <c r="J12" s="52" t="str">
        <f>'Rekapitulace stavby'!$AN$8</f>
        <v>28.05.2014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146</v>
      </c>
      <c r="E14" s="24"/>
      <c r="F14" s="24"/>
      <c r="G14" s="24"/>
      <c r="H14" s="24"/>
      <c r="I14" s="101" t="s">
        <v>147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148</v>
      </c>
      <c r="F15" s="24"/>
      <c r="G15" s="24"/>
      <c r="H15" s="24"/>
      <c r="I15" s="101" t="s">
        <v>149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150</v>
      </c>
      <c r="E17" s="24"/>
      <c r="F17" s="24"/>
      <c r="G17" s="24"/>
      <c r="H17" s="24"/>
      <c r="I17" s="101" t="s">
        <v>147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101" t="s">
        <v>149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152</v>
      </c>
      <c r="E20" s="24"/>
      <c r="F20" s="24"/>
      <c r="G20" s="24"/>
      <c r="H20" s="24"/>
      <c r="I20" s="101" t="s">
        <v>147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101" t="s">
        <v>149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155</v>
      </c>
      <c r="E23" s="24"/>
      <c r="F23" s="24"/>
      <c r="G23" s="24"/>
      <c r="H23" s="24"/>
      <c r="J23" s="24"/>
      <c r="K23" s="27"/>
    </row>
    <row r="24" spans="2:11" s="97" customFormat="1" ht="15.75" customHeight="1">
      <c r="B24" s="98"/>
      <c r="C24" s="99"/>
      <c r="D24" s="99"/>
      <c r="E24" s="300"/>
      <c r="F24" s="306"/>
      <c r="G24" s="306"/>
      <c r="H24" s="306"/>
      <c r="J24" s="99"/>
      <c r="K24" s="100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102"/>
    </row>
    <row r="27" spans="2:11" s="6" customFormat="1" ht="26.25" customHeight="1">
      <c r="B27" s="23"/>
      <c r="C27" s="24"/>
      <c r="D27" s="103" t="s">
        <v>156</v>
      </c>
      <c r="E27" s="24"/>
      <c r="F27" s="24"/>
      <c r="G27" s="24"/>
      <c r="H27" s="24"/>
      <c r="J27" s="67">
        <f>ROUND($J$79,2)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15" customHeight="1">
      <c r="B29" s="23"/>
      <c r="C29" s="24"/>
      <c r="D29" s="24"/>
      <c r="E29" s="24"/>
      <c r="F29" s="28" t="s">
        <v>158</v>
      </c>
      <c r="G29" s="24"/>
      <c r="H29" s="24"/>
      <c r="I29" s="104" t="s">
        <v>157</v>
      </c>
      <c r="J29" s="28" t="s">
        <v>159</v>
      </c>
      <c r="K29" s="27"/>
    </row>
    <row r="30" spans="2:11" s="6" customFormat="1" ht="15" customHeight="1">
      <c r="B30" s="23"/>
      <c r="C30" s="24"/>
      <c r="D30" s="30" t="s">
        <v>160</v>
      </c>
      <c r="E30" s="30" t="s">
        <v>161</v>
      </c>
      <c r="F30" s="105">
        <f>ROUND(SUM($BE$79:$BE$86),2)</f>
        <v>0</v>
      </c>
      <c r="G30" s="24"/>
      <c r="H30" s="24"/>
      <c r="I30" s="106">
        <v>0.21</v>
      </c>
      <c r="J30" s="105">
        <f>ROUND(SUM($BE$79:$BE$86)*$I$30,2)</f>
        <v>0</v>
      </c>
      <c r="K30" s="27"/>
    </row>
    <row r="31" spans="2:11" s="6" customFormat="1" ht="15" customHeight="1">
      <c r="B31" s="23"/>
      <c r="C31" s="24"/>
      <c r="D31" s="24"/>
      <c r="E31" s="30" t="s">
        <v>162</v>
      </c>
      <c r="F31" s="105">
        <f>ROUND(SUM($BF$79:$BF$86),2)</f>
        <v>0</v>
      </c>
      <c r="G31" s="24"/>
      <c r="H31" s="24"/>
      <c r="I31" s="106">
        <v>0.15</v>
      </c>
      <c r="J31" s="105">
        <f>ROUND(SUM($BF$79:$BF$86)*$I$31,2)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163</v>
      </c>
      <c r="F32" s="105">
        <f>ROUND(SUM($BG$79:$BG$86),2)</f>
        <v>0</v>
      </c>
      <c r="G32" s="24"/>
      <c r="H32" s="24"/>
      <c r="I32" s="106">
        <v>0.21</v>
      </c>
      <c r="J32" s="105">
        <v>0</v>
      </c>
      <c r="K32" s="27"/>
    </row>
    <row r="33" spans="2:11" s="6" customFormat="1" ht="15" customHeight="1" hidden="1">
      <c r="B33" s="23"/>
      <c r="C33" s="24"/>
      <c r="D33" s="24"/>
      <c r="E33" s="30" t="s">
        <v>164</v>
      </c>
      <c r="F33" s="105">
        <f>ROUND(SUM($BH$79:$BH$86),2)</f>
        <v>0</v>
      </c>
      <c r="G33" s="24"/>
      <c r="H33" s="24"/>
      <c r="I33" s="106">
        <v>0.15</v>
      </c>
      <c r="J33" s="105">
        <v>0</v>
      </c>
      <c r="K33" s="27"/>
    </row>
    <row r="34" spans="2:11" s="6" customFormat="1" ht="15" customHeight="1" hidden="1">
      <c r="B34" s="23"/>
      <c r="C34" s="24"/>
      <c r="D34" s="24"/>
      <c r="E34" s="30" t="s">
        <v>165</v>
      </c>
      <c r="F34" s="105">
        <f>ROUND(SUM($BI$79:$BI$86),2)</f>
        <v>0</v>
      </c>
      <c r="G34" s="24"/>
      <c r="H34" s="24"/>
      <c r="I34" s="106">
        <v>0</v>
      </c>
      <c r="J34" s="10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166</v>
      </c>
      <c r="E36" s="34"/>
      <c r="F36" s="34"/>
      <c r="G36" s="107" t="s">
        <v>167</v>
      </c>
      <c r="H36" s="35" t="s">
        <v>168</v>
      </c>
      <c r="I36" s="108"/>
      <c r="J36" s="36">
        <f>ROUND(SUM($J$27:$J$34),2)</f>
        <v>0</v>
      </c>
      <c r="K36" s="10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10"/>
      <c r="J37" s="39"/>
      <c r="K37" s="40"/>
    </row>
    <row r="41" spans="2:11" s="6" customFormat="1" ht="7.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2:11" s="6" customFormat="1" ht="37.5" customHeight="1">
      <c r="B42" s="23"/>
      <c r="C42" s="12" t="s">
        <v>211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134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Magistrát města  Karlovy Vary , U Spořitelny 2</v>
      </c>
      <c r="F45" s="282"/>
      <c r="G45" s="282"/>
      <c r="H45" s="282"/>
      <c r="J45" s="24"/>
      <c r="K45" s="27"/>
    </row>
    <row r="46" spans="2:11" s="6" customFormat="1" ht="15" customHeight="1">
      <c r="B46" s="23"/>
      <c r="C46" s="19" t="s">
        <v>207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79" t="str">
        <f>$E$9</f>
        <v>VON - Vedlejší a ostatní náklady</v>
      </c>
      <c r="F47" s="282"/>
      <c r="G47" s="282"/>
      <c r="H47" s="28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140</v>
      </c>
      <c r="D49" s="24"/>
      <c r="E49" s="24"/>
      <c r="F49" s="17" t="str">
        <f>$F$12</f>
        <v>Karlovy Vary</v>
      </c>
      <c r="G49" s="24"/>
      <c r="H49" s="24"/>
      <c r="I49" s="101" t="s">
        <v>142</v>
      </c>
      <c r="J49" s="52" t="str">
        <f>IF($J$12="","",$J$12)</f>
        <v>28.05.2014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146</v>
      </c>
      <c r="D51" s="24"/>
      <c r="E51" s="24"/>
      <c r="F51" s="17" t="str">
        <f>$E$15</f>
        <v>MM Karlovy Vary</v>
      </c>
      <c r="G51" s="24"/>
      <c r="H51" s="24"/>
      <c r="I51" s="101" t="s">
        <v>152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150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14" t="s">
        <v>212</v>
      </c>
      <c r="D54" s="32"/>
      <c r="E54" s="32"/>
      <c r="F54" s="32"/>
      <c r="G54" s="32"/>
      <c r="H54" s="32"/>
      <c r="I54" s="115"/>
      <c r="J54" s="116" t="s">
        <v>213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214</v>
      </c>
      <c r="D56" s="24"/>
      <c r="E56" s="24"/>
      <c r="F56" s="24"/>
      <c r="G56" s="24"/>
      <c r="H56" s="24"/>
      <c r="J56" s="67">
        <f>ROUND($J$79,2)</f>
        <v>0</v>
      </c>
      <c r="K56" s="27"/>
      <c r="AU56" s="6" t="s">
        <v>215</v>
      </c>
    </row>
    <row r="57" spans="2:11" s="73" customFormat="1" ht="25.5" customHeight="1">
      <c r="B57" s="117"/>
      <c r="C57" s="118"/>
      <c r="D57" s="119" t="s">
        <v>1348</v>
      </c>
      <c r="E57" s="119"/>
      <c r="F57" s="119"/>
      <c r="G57" s="119"/>
      <c r="H57" s="119"/>
      <c r="I57" s="120"/>
      <c r="J57" s="121">
        <f>ROUND($J$80,2)</f>
        <v>0</v>
      </c>
      <c r="K57" s="122"/>
    </row>
    <row r="58" spans="2:11" s="83" customFormat="1" ht="21" customHeight="1">
      <c r="B58" s="123"/>
      <c r="C58" s="85"/>
      <c r="D58" s="124" t="s">
        <v>1349</v>
      </c>
      <c r="E58" s="124"/>
      <c r="F58" s="124"/>
      <c r="G58" s="124"/>
      <c r="H58" s="124"/>
      <c r="I58" s="125"/>
      <c r="J58" s="126">
        <f>ROUND($J$81,2)</f>
        <v>0</v>
      </c>
      <c r="K58" s="127"/>
    </row>
    <row r="59" spans="2:11" s="83" customFormat="1" ht="21" customHeight="1">
      <c r="B59" s="123"/>
      <c r="C59" s="85"/>
      <c r="D59" s="124" t="s">
        <v>1350</v>
      </c>
      <c r="E59" s="124"/>
      <c r="F59" s="124"/>
      <c r="G59" s="124"/>
      <c r="H59" s="124"/>
      <c r="I59" s="125"/>
      <c r="J59" s="126">
        <f>ROUND($J$84,2)</f>
        <v>0</v>
      </c>
      <c r="K59" s="127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10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12"/>
      <c r="J65" s="42"/>
      <c r="K65" s="42"/>
      <c r="L65" s="43"/>
    </row>
    <row r="66" spans="2:12" s="6" customFormat="1" ht="37.5" customHeight="1">
      <c r="B66" s="23"/>
      <c r="C66" s="12" t="s">
        <v>246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134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304" t="str">
        <f>$E$7</f>
        <v>Magistrát města  Karlovy Vary , U Spořitelny 2</v>
      </c>
      <c r="F69" s="282"/>
      <c r="G69" s="282"/>
      <c r="H69" s="282"/>
      <c r="J69" s="24"/>
      <c r="K69" s="24"/>
      <c r="L69" s="43"/>
    </row>
    <row r="70" spans="2:12" s="6" customFormat="1" ht="15" customHeight="1">
      <c r="B70" s="23"/>
      <c r="C70" s="19" t="s">
        <v>207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279" t="str">
        <f>$E$9</f>
        <v>VON - Vedlejší a ostatní náklady</v>
      </c>
      <c r="F71" s="282"/>
      <c r="G71" s="282"/>
      <c r="H71" s="28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140</v>
      </c>
      <c r="D73" s="24"/>
      <c r="E73" s="24"/>
      <c r="F73" s="17" t="str">
        <f>$F$12</f>
        <v>Karlovy Vary</v>
      </c>
      <c r="G73" s="24"/>
      <c r="H73" s="24"/>
      <c r="I73" s="101" t="s">
        <v>142</v>
      </c>
      <c r="J73" s="52" t="str">
        <f>IF($J$12="","",$J$12)</f>
        <v>28.05.2014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146</v>
      </c>
      <c r="D75" s="24"/>
      <c r="E75" s="24"/>
      <c r="F75" s="17" t="str">
        <f>$E$15</f>
        <v>MM Karlovy Vary</v>
      </c>
      <c r="G75" s="24"/>
      <c r="H75" s="24"/>
      <c r="I75" s="101" t="s">
        <v>152</v>
      </c>
      <c r="J75" s="17" t="str">
        <f>$E$21</f>
        <v> </v>
      </c>
      <c r="K75" s="24"/>
      <c r="L75" s="43"/>
    </row>
    <row r="76" spans="2:12" s="6" customFormat="1" ht="15" customHeight="1">
      <c r="B76" s="23"/>
      <c r="C76" s="19" t="s">
        <v>150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9" customFormat="1" ht="30" customHeight="1">
      <c r="B78" s="130"/>
      <c r="C78" s="131" t="s">
        <v>247</v>
      </c>
      <c r="D78" s="132" t="s">
        <v>175</v>
      </c>
      <c r="E78" s="132" t="s">
        <v>171</v>
      </c>
      <c r="F78" s="132" t="s">
        <v>248</v>
      </c>
      <c r="G78" s="132" t="s">
        <v>249</v>
      </c>
      <c r="H78" s="132" t="s">
        <v>250</v>
      </c>
      <c r="I78" s="133" t="s">
        <v>251</v>
      </c>
      <c r="J78" s="132" t="s">
        <v>252</v>
      </c>
      <c r="K78" s="134" t="s">
        <v>253</v>
      </c>
      <c r="L78" s="135"/>
      <c r="M78" s="59" t="s">
        <v>254</v>
      </c>
      <c r="N78" s="60" t="s">
        <v>160</v>
      </c>
      <c r="O78" s="60" t="s">
        <v>255</v>
      </c>
      <c r="P78" s="60" t="s">
        <v>256</v>
      </c>
      <c r="Q78" s="60" t="s">
        <v>257</v>
      </c>
      <c r="R78" s="60" t="s">
        <v>258</v>
      </c>
      <c r="S78" s="60" t="s">
        <v>259</v>
      </c>
      <c r="T78" s="61" t="s">
        <v>260</v>
      </c>
    </row>
    <row r="79" spans="2:63" s="6" customFormat="1" ht="30" customHeight="1">
      <c r="B79" s="23"/>
      <c r="C79" s="66" t="s">
        <v>214</v>
      </c>
      <c r="D79" s="24"/>
      <c r="E79" s="24"/>
      <c r="F79" s="24"/>
      <c r="G79" s="24"/>
      <c r="H79" s="24"/>
      <c r="J79" s="136">
        <f>$BK$79</f>
        <v>0</v>
      </c>
      <c r="K79" s="24"/>
      <c r="L79" s="43"/>
      <c r="M79" s="63"/>
      <c r="N79" s="64"/>
      <c r="O79" s="64"/>
      <c r="P79" s="137">
        <f>$P$80</f>
        <v>0</v>
      </c>
      <c r="Q79" s="64"/>
      <c r="R79" s="137">
        <f>$R$80</f>
        <v>0</v>
      </c>
      <c r="S79" s="64"/>
      <c r="T79" s="138">
        <f>$T$80</f>
        <v>0</v>
      </c>
      <c r="AT79" s="6" t="s">
        <v>189</v>
      </c>
      <c r="AU79" s="6" t="s">
        <v>215</v>
      </c>
      <c r="BK79" s="139">
        <f>$BK$80</f>
        <v>0</v>
      </c>
    </row>
    <row r="80" spans="2:63" s="140" customFormat="1" ht="37.5" customHeight="1">
      <c r="B80" s="141"/>
      <c r="C80" s="142"/>
      <c r="D80" s="142" t="s">
        <v>189</v>
      </c>
      <c r="E80" s="143" t="s">
        <v>1351</v>
      </c>
      <c r="F80" s="143" t="s">
        <v>1352</v>
      </c>
      <c r="G80" s="142"/>
      <c r="H80" s="142"/>
      <c r="J80" s="144">
        <f>$BK$80</f>
        <v>0</v>
      </c>
      <c r="K80" s="142"/>
      <c r="L80" s="145"/>
      <c r="M80" s="146"/>
      <c r="N80" s="142"/>
      <c r="O80" s="142"/>
      <c r="P80" s="147">
        <f>$P$81+$P$84</f>
        <v>0</v>
      </c>
      <c r="Q80" s="142"/>
      <c r="R80" s="147">
        <f>$R$81+$R$84</f>
        <v>0</v>
      </c>
      <c r="S80" s="142"/>
      <c r="T80" s="148">
        <f>$T$81+$T$84</f>
        <v>0</v>
      </c>
      <c r="AR80" s="149" t="s">
        <v>283</v>
      </c>
      <c r="AT80" s="149" t="s">
        <v>189</v>
      </c>
      <c r="AU80" s="149" t="s">
        <v>190</v>
      </c>
      <c r="AY80" s="149" t="s">
        <v>264</v>
      </c>
      <c r="BK80" s="150">
        <f>$BK$81+$BK$84</f>
        <v>0</v>
      </c>
    </row>
    <row r="81" spans="2:63" s="140" customFormat="1" ht="21" customHeight="1">
      <c r="B81" s="141"/>
      <c r="C81" s="142"/>
      <c r="D81" s="142" t="s">
        <v>189</v>
      </c>
      <c r="E81" s="175" t="s">
        <v>1353</v>
      </c>
      <c r="F81" s="175" t="s">
        <v>1354</v>
      </c>
      <c r="G81" s="142"/>
      <c r="H81" s="142"/>
      <c r="J81" s="176">
        <f>$BK$81</f>
        <v>0</v>
      </c>
      <c r="K81" s="142"/>
      <c r="L81" s="145"/>
      <c r="M81" s="146"/>
      <c r="N81" s="142"/>
      <c r="O81" s="142"/>
      <c r="P81" s="147">
        <f>SUM($P$82:$P$83)</f>
        <v>0</v>
      </c>
      <c r="Q81" s="142"/>
      <c r="R81" s="147">
        <f>SUM($R$82:$R$83)</f>
        <v>0</v>
      </c>
      <c r="S81" s="142"/>
      <c r="T81" s="148">
        <f>SUM($T$82:$T$83)</f>
        <v>0</v>
      </c>
      <c r="AR81" s="149" t="s">
        <v>283</v>
      </c>
      <c r="AT81" s="149" t="s">
        <v>189</v>
      </c>
      <c r="AU81" s="149" t="s">
        <v>139</v>
      </c>
      <c r="AY81" s="149" t="s">
        <v>264</v>
      </c>
      <c r="BK81" s="150">
        <f>SUM($BK$82:$BK$83)</f>
        <v>0</v>
      </c>
    </row>
    <row r="82" spans="2:65" s="6" customFormat="1" ht="15.75" customHeight="1">
      <c r="B82" s="23"/>
      <c r="C82" s="166" t="s">
        <v>139</v>
      </c>
      <c r="D82" s="166" t="s">
        <v>380</v>
      </c>
      <c r="E82" s="167" t="s">
        <v>1355</v>
      </c>
      <c r="F82" s="168" t="s">
        <v>1354</v>
      </c>
      <c r="G82" s="169" t="s">
        <v>1356</v>
      </c>
      <c r="H82" s="170">
        <v>1</v>
      </c>
      <c r="I82" s="171"/>
      <c r="J82" s="172">
        <f>ROUND($I$82*$H$82,2)</f>
        <v>0</v>
      </c>
      <c r="K82" s="168" t="s">
        <v>1357</v>
      </c>
      <c r="L82" s="43"/>
      <c r="M82" s="173"/>
      <c r="N82" s="174" t="s">
        <v>161</v>
      </c>
      <c r="O82" s="24"/>
      <c r="P82" s="24"/>
      <c r="Q82" s="161">
        <v>0</v>
      </c>
      <c r="R82" s="161">
        <f>$Q$82*$H$82</f>
        <v>0</v>
      </c>
      <c r="S82" s="161">
        <v>0</v>
      </c>
      <c r="T82" s="162">
        <f>$S$82*$H$82</f>
        <v>0</v>
      </c>
      <c r="AR82" s="97" t="s">
        <v>1358</v>
      </c>
      <c r="AT82" s="97" t="s">
        <v>380</v>
      </c>
      <c r="AU82" s="97" t="s">
        <v>194</v>
      </c>
      <c r="AY82" s="6" t="s">
        <v>264</v>
      </c>
      <c r="BE82" s="163">
        <f>IF($N$82="základní",$J$82,0)</f>
        <v>0</v>
      </c>
      <c r="BF82" s="163">
        <f>IF($N$82="snížená",$J$82,0)</f>
        <v>0</v>
      </c>
      <c r="BG82" s="163">
        <f>IF($N$82="zákl. přenesená",$J$82,0)</f>
        <v>0</v>
      </c>
      <c r="BH82" s="163">
        <f>IF($N$82="sníž. přenesená",$J$82,0)</f>
        <v>0</v>
      </c>
      <c r="BI82" s="163">
        <f>IF($N$82="nulová",$J$82,0)</f>
        <v>0</v>
      </c>
      <c r="BJ82" s="97" t="s">
        <v>139</v>
      </c>
      <c r="BK82" s="163">
        <f>ROUND($I$82*$H$82,2)</f>
        <v>0</v>
      </c>
      <c r="BL82" s="97" t="s">
        <v>1358</v>
      </c>
      <c r="BM82" s="97" t="s">
        <v>1359</v>
      </c>
    </row>
    <row r="83" spans="2:47" s="6" customFormat="1" ht="16.5" customHeight="1">
      <c r="B83" s="23"/>
      <c r="C83" s="24"/>
      <c r="D83" s="164" t="s">
        <v>272</v>
      </c>
      <c r="E83" s="24"/>
      <c r="F83" s="165" t="s">
        <v>1360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272</v>
      </c>
      <c r="AU83" s="6" t="s">
        <v>194</v>
      </c>
    </row>
    <row r="84" spans="2:63" s="140" customFormat="1" ht="30.75" customHeight="1">
      <c r="B84" s="141"/>
      <c r="C84" s="142"/>
      <c r="D84" s="142" t="s">
        <v>189</v>
      </c>
      <c r="E84" s="175" t="s">
        <v>1361</v>
      </c>
      <c r="F84" s="175" t="s">
        <v>1362</v>
      </c>
      <c r="G84" s="142"/>
      <c r="H84" s="142"/>
      <c r="J84" s="176">
        <f>$BK$84</f>
        <v>0</v>
      </c>
      <c r="K84" s="142"/>
      <c r="L84" s="145"/>
      <c r="M84" s="146"/>
      <c r="N84" s="142"/>
      <c r="O84" s="142"/>
      <c r="P84" s="147">
        <f>SUM($P$85:$P$86)</f>
        <v>0</v>
      </c>
      <c r="Q84" s="142"/>
      <c r="R84" s="147">
        <f>SUM($R$85:$R$86)</f>
        <v>0</v>
      </c>
      <c r="S84" s="142"/>
      <c r="T84" s="148">
        <f>SUM($T$85:$T$86)</f>
        <v>0</v>
      </c>
      <c r="AR84" s="149" t="s">
        <v>283</v>
      </c>
      <c r="AT84" s="149" t="s">
        <v>189</v>
      </c>
      <c r="AU84" s="149" t="s">
        <v>139</v>
      </c>
      <c r="AY84" s="149" t="s">
        <v>264</v>
      </c>
      <c r="BK84" s="150">
        <f>SUM($BK$85:$BK$86)</f>
        <v>0</v>
      </c>
    </row>
    <row r="85" spans="2:65" s="6" customFormat="1" ht="15.75" customHeight="1">
      <c r="B85" s="23"/>
      <c r="C85" s="166" t="s">
        <v>194</v>
      </c>
      <c r="D85" s="166" t="s">
        <v>380</v>
      </c>
      <c r="E85" s="167" t="s">
        <v>1363</v>
      </c>
      <c r="F85" s="168" t="s">
        <v>1362</v>
      </c>
      <c r="G85" s="169" t="s">
        <v>1356</v>
      </c>
      <c r="H85" s="170">
        <v>1</v>
      </c>
      <c r="I85" s="171"/>
      <c r="J85" s="172">
        <f>ROUND($I$85*$H$85,2)</f>
        <v>0</v>
      </c>
      <c r="K85" s="168" t="s">
        <v>1364</v>
      </c>
      <c r="L85" s="43"/>
      <c r="M85" s="173"/>
      <c r="N85" s="174" t="s">
        <v>161</v>
      </c>
      <c r="O85" s="24"/>
      <c r="P85" s="24"/>
      <c r="Q85" s="161">
        <v>0</v>
      </c>
      <c r="R85" s="161">
        <f>$Q$85*$H$85</f>
        <v>0</v>
      </c>
      <c r="S85" s="161">
        <v>0</v>
      </c>
      <c r="T85" s="162">
        <f>$S$85*$H$85</f>
        <v>0</v>
      </c>
      <c r="AR85" s="97" t="s">
        <v>1358</v>
      </c>
      <c r="AT85" s="97" t="s">
        <v>380</v>
      </c>
      <c r="AU85" s="97" t="s">
        <v>194</v>
      </c>
      <c r="AY85" s="6" t="s">
        <v>264</v>
      </c>
      <c r="BE85" s="163">
        <f>IF($N$85="základní",$J$85,0)</f>
        <v>0</v>
      </c>
      <c r="BF85" s="163">
        <f>IF($N$85="snížená",$J$85,0)</f>
        <v>0</v>
      </c>
      <c r="BG85" s="163">
        <f>IF($N$85="zákl. přenesená",$J$85,0)</f>
        <v>0</v>
      </c>
      <c r="BH85" s="163">
        <f>IF($N$85="sníž. přenesená",$J$85,0)</f>
        <v>0</v>
      </c>
      <c r="BI85" s="163">
        <f>IF($N$85="nulová",$J$85,0)</f>
        <v>0</v>
      </c>
      <c r="BJ85" s="97" t="s">
        <v>139</v>
      </c>
      <c r="BK85" s="163">
        <f>ROUND($I$85*$H$85,2)</f>
        <v>0</v>
      </c>
      <c r="BL85" s="97" t="s">
        <v>1358</v>
      </c>
      <c r="BM85" s="97" t="s">
        <v>1365</v>
      </c>
    </row>
    <row r="86" spans="2:47" s="6" customFormat="1" ht="16.5" customHeight="1">
      <c r="B86" s="23"/>
      <c r="C86" s="24"/>
      <c r="D86" s="164" t="s">
        <v>272</v>
      </c>
      <c r="E86" s="24"/>
      <c r="F86" s="165" t="s">
        <v>1366</v>
      </c>
      <c r="G86" s="24"/>
      <c r="H86" s="24"/>
      <c r="J86" s="24"/>
      <c r="K86" s="24"/>
      <c r="L86" s="43"/>
      <c r="M86" s="177"/>
      <c r="N86" s="178"/>
      <c r="O86" s="178"/>
      <c r="P86" s="178"/>
      <c r="Q86" s="178"/>
      <c r="R86" s="178"/>
      <c r="S86" s="178"/>
      <c r="T86" s="179"/>
      <c r="AT86" s="6" t="s">
        <v>272</v>
      </c>
      <c r="AU86" s="6" t="s">
        <v>194</v>
      </c>
    </row>
    <row r="87" spans="2:12" s="6" customFormat="1" ht="7.5" customHeight="1">
      <c r="B87" s="38"/>
      <c r="C87" s="39"/>
      <c r="D87" s="39"/>
      <c r="E87" s="39"/>
      <c r="F87" s="39"/>
      <c r="G87" s="39"/>
      <c r="H87" s="39"/>
      <c r="I87" s="110"/>
      <c r="J87" s="39"/>
      <c r="K87" s="39"/>
      <c r="L87" s="43"/>
    </row>
    <row r="1055" s="2" customFormat="1" ht="14.25" customHeight="1"/>
  </sheetData>
  <sheetProtection password="CC35" sheet="1" objects="1" scenarios="1" formatColumns="0" formatRows="0" sort="0" autoFilter="0"/>
  <autoFilter ref="C78:K78"/>
  <mergeCells count="9">
    <mergeCell ref="L2:V2"/>
    <mergeCell ref="E47:H47"/>
    <mergeCell ref="E69:H69"/>
    <mergeCell ref="E71:H71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94" customFormat="1" ht="45" customHeight="1">
      <c r="B3" s="192"/>
      <c r="C3" s="308" t="s">
        <v>1374</v>
      </c>
      <c r="D3" s="308"/>
      <c r="E3" s="308"/>
      <c r="F3" s="308"/>
      <c r="G3" s="308"/>
      <c r="H3" s="308"/>
      <c r="I3" s="308"/>
      <c r="J3" s="308"/>
      <c r="K3" s="193"/>
    </row>
    <row r="4" spans="2:11" ht="25.5" customHeight="1">
      <c r="B4" s="195"/>
      <c r="C4" s="309" t="s">
        <v>1375</v>
      </c>
      <c r="D4" s="309"/>
      <c r="E4" s="309"/>
      <c r="F4" s="309"/>
      <c r="G4" s="309"/>
      <c r="H4" s="309"/>
      <c r="I4" s="309"/>
      <c r="J4" s="309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07" t="s">
        <v>1376</v>
      </c>
      <c r="D6" s="307"/>
      <c r="E6" s="307"/>
      <c r="F6" s="307"/>
      <c r="G6" s="307"/>
      <c r="H6" s="307"/>
      <c r="I6" s="307"/>
      <c r="J6" s="307"/>
      <c r="K6" s="196"/>
    </row>
    <row r="7" spans="2:11" ht="15" customHeight="1">
      <c r="B7" s="199"/>
      <c r="C7" s="307" t="s">
        <v>1377</v>
      </c>
      <c r="D7" s="307"/>
      <c r="E7" s="307"/>
      <c r="F7" s="307"/>
      <c r="G7" s="307"/>
      <c r="H7" s="307"/>
      <c r="I7" s="307"/>
      <c r="J7" s="307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07" t="s">
        <v>112</v>
      </c>
      <c r="D9" s="307"/>
      <c r="E9" s="307"/>
      <c r="F9" s="307"/>
      <c r="G9" s="307"/>
      <c r="H9" s="307"/>
      <c r="I9" s="307"/>
      <c r="J9" s="307"/>
      <c r="K9" s="196"/>
    </row>
    <row r="10" spans="2:11" ht="15" customHeight="1">
      <c r="B10" s="199"/>
      <c r="C10" s="198"/>
      <c r="D10" s="307" t="s">
        <v>113</v>
      </c>
      <c r="E10" s="307"/>
      <c r="F10" s="307"/>
      <c r="G10" s="307"/>
      <c r="H10" s="307"/>
      <c r="I10" s="307"/>
      <c r="J10" s="307"/>
      <c r="K10" s="196"/>
    </row>
    <row r="11" spans="2:11" ht="15" customHeight="1">
      <c r="B11" s="199"/>
      <c r="C11" s="200"/>
      <c r="D11" s="307" t="s">
        <v>1378</v>
      </c>
      <c r="E11" s="307"/>
      <c r="F11" s="307"/>
      <c r="G11" s="307"/>
      <c r="H11" s="307"/>
      <c r="I11" s="307"/>
      <c r="J11" s="307"/>
      <c r="K11" s="196"/>
    </row>
    <row r="12" spans="2:11" ht="12.75" customHeight="1">
      <c r="B12" s="199"/>
      <c r="C12" s="200"/>
      <c r="D12" s="200"/>
      <c r="E12" s="200"/>
      <c r="F12" s="200"/>
      <c r="G12" s="200"/>
      <c r="H12" s="200"/>
      <c r="I12" s="200"/>
      <c r="J12" s="200"/>
      <c r="K12" s="196"/>
    </row>
    <row r="13" spans="2:11" ht="15" customHeight="1">
      <c r="B13" s="199"/>
      <c r="C13" s="200"/>
      <c r="D13" s="307" t="s">
        <v>114</v>
      </c>
      <c r="E13" s="307"/>
      <c r="F13" s="307"/>
      <c r="G13" s="307"/>
      <c r="H13" s="307"/>
      <c r="I13" s="307"/>
      <c r="J13" s="307"/>
      <c r="K13" s="196"/>
    </row>
    <row r="14" spans="2:11" ht="15" customHeight="1">
      <c r="B14" s="199"/>
      <c r="C14" s="200"/>
      <c r="D14" s="307" t="s">
        <v>1379</v>
      </c>
      <c r="E14" s="307"/>
      <c r="F14" s="307"/>
      <c r="G14" s="307"/>
      <c r="H14" s="307"/>
      <c r="I14" s="307"/>
      <c r="J14" s="307"/>
      <c r="K14" s="196"/>
    </row>
    <row r="15" spans="2:11" ht="15" customHeight="1">
      <c r="B15" s="199"/>
      <c r="C15" s="200"/>
      <c r="D15" s="307" t="s">
        <v>1380</v>
      </c>
      <c r="E15" s="307"/>
      <c r="F15" s="307"/>
      <c r="G15" s="307"/>
      <c r="H15" s="307"/>
      <c r="I15" s="307"/>
      <c r="J15" s="307"/>
      <c r="K15" s="196"/>
    </row>
    <row r="16" spans="2:11" ht="15" customHeight="1">
      <c r="B16" s="199"/>
      <c r="C16" s="200"/>
      <c r="D16" s="200"/>
      <c r="E16" s="201" t="s">
        <v>196</v>
      </c>
      <c r="F16" s="307" t="s">
        <v>1381</v>
      </c>
      <c r="G16" s="307"/>
      <c r="H16" s="307"/>
      <c r="I16" s="307"/>
      <c r="J16" s="307"/>
      <c r="K16" s="196"/>
    </row>
    <row r="17" spans="2:11" ht="15" customHeight="1">
      <c r="B17" s="199"/>
      <c r="C17" s="200"/>
      <c r="D17" s="200"/>
      <c r="E17" s="201" t="s">
        <v>1382</v>
      </c>
      <c r="F17" s="307" t="s">
        <v>1383</v>
      </c>
      <c r="G17" s="307"/>
      <c r="H17" s="307"/>
      <c r="I17" s="307"/>
      <c r="J17" s="307"/>
      <c r="K17" s="196"/>
    </row>
    <row r="18" spans="2:11" ht="15" customHeight="1">
      <c r="B18" s="199"/>
      <c r="C18" s="200"/>
      <c r="D18" s="200"/>
      <c r="E18" s="201" t="s">
        <v>1384</v>
      </c>
      <c r="F18" s="307" t="s">
        <v>1385</v>
      </c>
      <c r="G18" s="307"/>
      <c r="H18" s="307"/>
      <c r="I18" s="307"/>
      <c r="J18" s="307"/>
      <c r="K18" s="196"/>
    </row>
    <row r="19" spans="2:11" ht="15" customHeight="1">
      <c r="B19" s="199"/>
      <c r="C19" s="200"/>
      <c r="D19" s="200"/>
      <c r="E19" s="201" t="s">
        <v>202</v>
      </c>
      <c r="F19" s="307" t="s">
        <v>203</v>
      </c>
      <c r="G19" s="307"/>
      <c r="H19" s="307"/>
      <c r="I19" s="307"/>
      <c r="J19" s="307"/>
      <c r="K19" s="196"/>
    </row>
    <row r="20" spans="2:11" ht="15" customHeight="1">
      <c r="B20" s="199"/>
      <c r="C20" s="200"/>
      <c r="D20" s="200"/>
      <c r="E20" s="201" t="s">
        <v>1386</v>
      </c>
      <c r="F20" s="307" t="s">
        <v>1387</v>
      </c>
      <c r="G20" s="307"/>
      <c r="H20" s="307"/>
      <c r="I20" s="307"/>
      <c r="J20" s="307"/>
      <c r="K20" s="196"/>
    </row>
    <row r="21" spans="2:11" ht="15" customHeight="1">
      <c r="B21" s="199"/>
      <c r="C21" s="200"/>
      <c r="D21" s="200"/>
      <c r="E21" s="201" t="s">
        <v>200</v>
      </c>
      <c r="F21" s="307" t="s">
        <v>1388</v>
      </c>
      <c r="G21" s="307"/>
      <c r="H21" s="307"/>
      <c r="I21" s="307"/>
      <c r="J21" s="307"/>
      <c r="K21" s="196"/>
    </row>
    <row r="22" spans="2:11" ht="12.75" customHeight="1">
      <c r="B22" s="199"/>
      <c r="C22" s="200"/>
      <c r="D22" s="200"/>
      <c r="E22" s="200"/>
      <c r="F22" s="200"/>
      <c r="G22" s="200"/>
      <c r="H22" s="200"/>
      <c r="I22" s="200"/>
      <c r="J22" s="200"/>
      <c r="K22" s="196"/>
    </row>
    <row r="23" spans="2:11" ht="15" customHeight="1">
      <c r="B23" s="199"/>
      <c r="C23" s="307" t="s">
        <v>115</v>
      </c>
      <c r="D23" s="307"/>
      <c r="E23" s="307"/>
      <c r="F23" s="307"/>
      <c r="G23" s="307"/>
      <c r="H23" s="307"/>
      <c r="I23" s="307"/>
      <c r="J23" s="307"/>
      <c r="K23" s="196"/>
    </row>
    <row r="24" spans="2:11" ht="15" customHeight="1">
      <c r="B24" s="199"/>
      <c r="C24" s="307" t="s">
        <v>1389</v>
      </c>
      <c r="D24" s="307"/>
      <c r="E24" s="307"/>
      <c r="F24" s="307"/>
      <c r="G24" s="307"/>
      <c r="H24" s="307"/>
      <c r="I24" s="307"/>
      <c r="J24" s="307"/>
      <c r="K24" s="196"/>
    </row>
    <row r="25" spans="2:11" ht="15" customHeight="1">
      <c r="B25" s="199"/>
      <c r="C25" s="198"/>
      <c r="D25" s="307" t="s">
        <v>116</v>
      </c>
      <c r="E25" s="307"/>
      <c r="F25" s="307"/>
      <c r="G25" s="307"/>
      <c r="H25" s="307"/>
      <c r="I25" s="307"/>
      <c r="J25" s="307"/>
      <c r="K25" s="196"/>
    </row>
    <row r="26" spans="2:11" ht="15" customHeight="1">
      <c r="B26" s="199"/>
      <c r="C26" s="200"/>
      <c r="D26" s="307" t="s">
        <v>1390</v>
      </c>
      <c r="E26" s="307"/>
      <c r="F26" s="307"/>
      <c r="G26" s="307"/>
      <c r="H26" s="307"/>
      <c r="I26" s="307"/>
      <c r="J26" s="307"/>
      <c r="K26" s="196"/>
    </row>
    <row r="27" spans="2:11" ht="12.75" customHeight="1">
      <c r="B27" s="199"/>
      <c r="C27" s="200"/>
      <c r="D27" s="200"/>
      <c r="E27" s="200"/>
      <c r="F27" s="200"/>
      <c r="G27" s="200"/>
      <c r="H27" s="200"/>
      <c r="I27" s="200"/>
      <c r="J27" s="200"/>
      <c r="K27" s="196"/>
    </row>
    <row r="28" spans="2:11" ht="15" customHeight="1">
      <c r="B28" s="199"/>
      <c r="C28" s="200"/>
      <c r="D28" s="307" t="s">
        <v>117</v>
      </c>
      <c r="E28" s="307"/>
      <c r="F28" s="307"/>
      <c r="G28" s="307"/>
      <c r="H28" s="307"/>
      <c r="I28" s="307"/>
      <c r="J28" s="307"/>
      <c r="K28" s="196"/>
    </row>
    <row r="29" spans="2:11" ht="15" customHeight="1">
      <c r="B29" s="199"/>
      <c r="C29" s="200"/>
      <c r="D29" s="307" t="s">
        <v>1391</v>
      </c>
      <c r="E29" s="307"/>
      <c r="F29" s="307"/>
      <c r="G29" s="307"/>
      <c r="H29" s="307"/>
      <c r="I29" s="307"/>
      <c r="J29" s="307"/>
      <c r="K29" s="196"/>
    </row>
    <row r="30" spans="2:11" ht="12.75" customHeight="1">
      <c r="B30" s="199"/>
      <c r="C30" s="200"/>
      <c r="D30" s="200"/>
      <c r="E30" s="200"/>
      <c r="F30" s="200"/>
      <c r="G30" s="200"/>
      <c r="H30" s="200"/>
      <c r="I30" s="200"/>
      <c r="J30" s="200"/>
      <c r="K30" s="196"/>
    </row>
    <row r="31" spans="2:11" ht="15" customHeight="1">
      <c r="B31" s="199"/>
      <c r="C31" s="200"/>
      <c r="D31" s="307" t="s">
        <v>118</v>
      </c>
      <c r="E31" s="307"/>
      <c r="F31" s="307"/>
      <c r="G31" s="307"/>
      <c r="H31" s="307"/>
      <c r="I31" s="307"/>
      <c r="J31" s="307"/>
      <c r="K31" s="196"/>
    </row>
    <row r="32" spans="2:11" ht="15" customHeight="1">
      <c r="B32" s="199"/>
      <c r="C32" s="200"/>
      <c r="D32" s="307" t="s">
        <v>1392</v>
      </c>
      <c r="E32" s="307"/>
      <c r="F32" s="307"/>
      <c r="G32" s="307"/>
      <c r="H32" s="307"/>
      <c r="I32" s="307"/>
      <c r="J32" s="307"/>
      <c r="K32" s="196"/>
    </row>
    <row r="33" spans="2:11" ht="15" customHeight="1">
      <c r="B33" s="199"/>
      <c r="C33" s="200"/>
      <c r="D33" s="307" t="s">
        <v>1393</v>
      </c>
      <c r="E33" s="307"/>
      <c r="F33" s="307"/>
      <c r="G33" s="307"/>
      <c r="H33" s="307"/>
      <c r="I33" s="307"/>
      <c r="J33" s="307"/>
      <c r="K33" s="196"/>
    </row>
    <row r="34" spans="2:11" ht="15" customHeight="1">
      <c r="B34" s="199"/>
      <c r="C34" s="200"/>
      <c r="D34" s="198"/>
      <c r="E34" s="202" t="s">
        <v>247</v>
      </c>
      <c r="F34" s="198"/>
      <c r="G34" s="307" t="s">
        <v>1394</v>
      </c>
      <c r="H34" s="307"/>
      <c r="I34" s="307"/>
      <c r="J34" s="307"/>
      <c r="K34" s="196"/>
    </row>
    <row r="35" spans="2:11" ht="30.75" customHeight="1">
      <c r="B35" s="199"/>
      <c r="C35" s="200"/>
      <c r="D35" s="198"/>
      <c r="E35" s="202" t="s">
        <v>1395</v>
      </c>
      <c r="F35" s="198"/>
      <c r="G35" s="307" t="s">
        <v>1396</v>
      </c>
      <c r="H35" s="307"/>
      <c r="I35" s="307"/>
      <c r="J35" s="307"/>
      <c r="K35" s="196"/>
    </row>
    <row r="36" spans="2:11" ht="15" customHeight="1">
      <c r="B36" s="199"/>
      <c r="C36" s="200"/>
      <c r="D36" s="198"/>
      <c r="E36" s="202" t="s">
        <v>171</v>
      </c>
      <c r="F36" s="198"/>
      <c r="G36" s="307" t="s">
        <v>1397</v>
      </c>
      <c r="H36" s="307"/>
      <c r="I36" s="307"/>
      <c r="J36" s="307"/>
      <c r="K36" s="196"/>
    </row>
    <row r="37" spans="2:11" ht="15" customHeight="1">
      <c r="B37" s="199"/>
      <c r="C37" s="200"/>
      <c r="D37" s="198"/>
      <c r="E37" s="202" t="s">
        <v>248</v>
      </c>
      <c r="F37" s="198"/>
      <c r="G37" s="307" t="s">
        <v>1398</v>
      </c>
      <c r="H37" s="307"/>
      <c r="I37" s="307"/>
      <c r="J37" s="307"/>
      <c r="K37" s="196"/>
    </row>
    <row r="38" spans="2:11" ht="15" customHeight="1">
      <c r="B38" s="199"/>
      <c r="C38" s="200"/>
      <c r="D38" s="198"/>
      <c r="E38" s="202" t="s">
        <v>249</v>
      </c>
      <c r="F38" s="198"/>
      <c r="G38" s="307" t="s">
        <v>1399</v>
      </c>
      <c r="H38" s="307"/>
      <c r="I38" s="307"/>
      <c r="J38" s="307"/>
      <c r="K38" s="196"/>
    </row>
    <row r="39" spans="2:11" ht="15" customHeight="1">
      <c r="B39" s="199"/>
      <c r="C39" s="200"/>
      <c r="D39" s="198"/>
      <c r="E39" s="202" t="s">
        <v>250</v>
      </c>
      <c r="F39" s="198"/>
      <c r="G39" s="307" t="s">
        <v>1400</v>
      </c>
      <c r="H39" s="307"/>
      <c r="I39" s="307"/>
      <c r="J39" s="307"/>
      <c r="K39" s="196"/>
    </row>
    <row r="40" spans="2:11" ht="15" customHeight="1">
      <c r="B40" s="199"/>
      <c r="C40" s="200"/>
      <c r="D40" s="198"/>
      <c r="E40" s="202" t="s">
        <v>1401</v>
      </c>
      <c r="F40" s="198"/>
      <c r="G40" s="307" t="s">
        <v>1402</v>
      </c>
      <c r="H40" s="307"/>
      <c r="I40" s="307"/>
      <c r="J40" s="307"/>
      <c r="K40" s="196"/>
    </row>
    <row r="41" spans="2:11" ht="15" customHeight="1">
      <c r="B41" s="199"/>
      <c r="C41" s="200"/>
      <c r="D41" s="198"/>
      <c r="E41" s="202"/>
      <c r="F41" s="198"/>
      <c r="G41" s="307" t="s">
        <v>1403</v>
      </c>
      <c r="H41" s="307"/>
      <c r="I41" s="307"/>
      <c r="J41" s="307"/>
      <c r="K41" s="196"/>
    </row>
    <row r="42" spans="2:11" ht="15" customHeight="1">
      <c r="B42" s="199"/>
      <c r="C42" s="200"/>
      <c r="D42" s="198"/>
      <c r="E42" s="202" t="s">
        <v>1404</v>
      </c>
      <c r="F42" s="198"/>
      <c r="G42" s="307" t="s">
        <v>1405</v>
      </c>
      <c r="H42" s="307"/>
      <c r="I42" s="307"/>
      <c r="J42" s="307"/>
      <c r="K42" s="196"/>
    </row>
    <row r="43" spans="2:11" ht="15" customHeight="1">
      <c r="B43" s="199"/>
      <c r="C43" s="200"/>
      <c r="D43" s="198"/>
      <c r="E43" s="202" t="s">
        <v>253</v>
      </c>
      <c r="F43" s="198"/>
      <c r="G43" s="307" t="s">
        <v>1406</v>
      </c>
      <c r="H43" s="307"/>
      <c r="I43" s="307"/>
      <c r="J43" s="307"/>
      <c r="K43" s="196"/>
    </row>
    <row r="44" spans="2:11" ht="12.75" customHeight="1">
      <c r="B44" s="199"/>
      <c r="C44" s="200"/>
      <c r="D44" s="198"/>
      <c r="E44" s="198"/>
      <c r="F44" s="198"/>
      <c r="G44" s="198"/>
      <c r="H44" s="198"/>
      <c r="I44" s="198"/>
      <c r="J44" s="198"/>
      <c r="K44" s="196"/>
    </row>
    <row r="45" spans="2:11" ht="15" customHeight="1">
      <c r="B45" s="199"/>
      <c r="C45" s="200"/>
      <c r="D45" s="307" t="s">
        <v>1407</v>
      </c>
      <c r="E45" s="307"/>
      <c r="F45" s="307"/>
      <c r="G45" s="307"/>
      <c r="H45" s="307"/>
      <c r="I45" s="307"/>
      <c r="J45" s="307"/>
      <c r="K45" s="196"/>
    </row>
    <row r="46" spans="2:11" ht="15" customHeight="1">
      <c r="B46" s="199"/>
      <c r="C46" s="200"/>
      <c r="D46" s="200"/>
      <c r="E46" s="307" t="s">
        <v>1408</v>
      </c>
      <c r="F46" s="307"/>
      <c r="G46" s="307"/>
      <c r="H46" s="307"/>
      <c r="I46" s="307"/>
      <c r="J46" s="307"/>
      <c r="K46" s="196"/>
    </row>
    <row r="47" spans="2:11" ht="15" customHeight="1">
      <c r="B47" s="199"/>
      <c r="C47" s="200"/>
      <c r="D47" s="200"/>
      <c r="E47" s="307" t="s">
        <v>1409</v>
      </c>
      <c r="F47" s="307"/>
      <c r="G47" s="307"/>
      <c r="H47" s="307"/>
      <c r="I47" s="307"/>
      <c r="J47" s="307"/>
      <c r="K47" s="196"/>
    </row>
    <row r="48" spans="2:11" ht="15" customHeight="1">
      <c r="B48" s="199"/>
      <c r="C48" s="200"/>
      <c r="D48" s="200"/>
      <c r="E48" s="307" t="s">
        <v>1410</v>
      </c>
      <c r="F48" s="307"/>
      <c r="G48" s="307"/>
      <c r="H48" s="307"/>
      <c r="I48" s="307"/>
      <c r="J48" s="307"/>
      <c r="K48" s="196"/>
    </row>
    <row r="49" spans="2:11" ht="15" customHeight="1">
      <c r="B49" s="199"/>
      <c r="C49" s="200"/>
      <c r="D49" s="307" t="s">
        <v>1411</v>
      </c>
      <c r="E49" s="307"/>
      <c r="F49" s="307"/>
      <c r="G49" s="307"/>
      <c r="H49" s="307"/>
      <c r="I49" s="307"/>
      <c r="J49" s="307"/>
      <c r="K49" s="196"/>
    </row>
    <row r="50" spans="2:11" ht="25.5" customHeight="1">
      <c r="B50" s="195"/>
      <c r="C50" s="309" t="s">
        <v>1412</v>
      </c>
      <c r="D50" s="309"/>
      <c r="E50" s="309"/>
      <c r="F50" s="309"/>
      <c r="G50" s="309"/>
      <c r="H50" s="309"/>
      <c r="I50" s="309"/>
      <c r="J50" s="309"/>
      <c r="K50" s="196"/>
    </row>
    <row r="51" spans="2:11" ht="5.25" customHeight="1">
      <c r="B51" s="195"/>
      <c r="C51" s="197"/>
      <c r="D51" s="197"/>
      <c r="E51" s="197"/>
      <c r="F51" s="197"/>
      <c r="G51" s="197"/>
      <c r="H51" s="197"/>
      <c r="I51" s="197"/>
      <c r="J51" s="197"/>
      <c r="K51" s="196"/>
    </row>
    <row r="52" spans="2:11" ht="15" customHeight="1">
      <c r="B52" s="195"/>
      <c r="C52" s="307" t="s">
        <v>1413</v>
      </c>
      <c r="D52" s="307"/>
      <c r="E52" s="307"/>
      <c r="F52" s="307"/>
      <c r="G52" s="307"/>
      <c r="H52" s="307"/>
      <c r="I52" s="307"/>
      <c r="J52" s="307"/>
      <c r="K52" s="196"/>
    </row>
    <row r="53" spans="2:11" ht="15" customHeight="1">
      <c r="B53" s="195"/>
      <c r="C53" s="307" t="s">
        <v>1414</v>
      </c>
      <c r="D53" s="307"/>
      <c r="E53" s="307"/>
      <c r="F53" s="307"/>
      <c r="G53" s="307"/>
      <c r="H53" s="307"/>
      <c r="I53" s="307"/>
      <c r="J53" s="307"/>
      <c r="K53" s="196"/>
    </row>
    <row r="54" spans="2:11" ht="12.75" customHeight="1">
      <c r="B54" s="195"/>
      <c r="C54" s="198"/>
      <c r="D54" s="198"/>
      <c r="E54" s="198"/>
      <c r="F54" s="198"/>
      <c r="G54" s="198"/>
      <c r="H54" s="198"/>
      <c r="I54" s="198"/>
      <c r="J54" s="198"/>
      <c r="K54" s="196"/>
    </row>
    <row r="55" spans="2:11" ht="15" customHeight="1">
      <c r="B55" s="195"/>
      <c r="C55" s="307" t="s">
        <v>1415</v>
      </c>
      <c r="D55" s="307"/>
      <c r="E55" s="307"/>
      <c r="F55" s="307"/>
      <c r="G55" s="307"/>
      <c r="H55" s="307"/>
      <c r="I55" s="307"/>
      <c r="J55" s="307"/>
      <c r="K55" s="196"/>
    </row>
    <row r="56" spans="2:11" ht="15" customHeight="1">
      <c r="B56" s="195"/>
      <c r="C56" s="200"/>
      <c r="D56" s="307" t="s">
        <v>1416</v>
      </c>
      <c r="E56" s="307"/>
      <c r="F56" s="307"/>
      <c r="G56" s="307"/>
      <c r="H56" s="307"/>
      <c r="I56" s="307"/>
      <c r="J56" s="307"/>
      <c r="K56" s="196"/>
    </row>
    <row r="57" spans="2:11" ht="15" customHeight="1">
      <c r="B57" s="195"/>
      <c r="C57" s="200"/>
      <c r="D57" s="307" t="s">
        <v>0</v>
      </c>
      <c r="E57" s="307"/>
      <c r="F57" s="307"/>
      <c r="G57" s="307"/>
      <c r="H57" s="307"/>
      <c r="I57" s="307"/>
      <c r="J57" s="307"/>
      <c r="K57" s="196"/>
    </row>
    <row r="58" spans="2:11" ht="15" customHeight="1">
      <c r="B58" s="195"/>
      <c r="C58" s="200"/>
      <c r="D58" s="307" t="s">
        <v>1</v>
      </c>
      <c r="E58" s="307"/>
      <c r="F58" s="307"/>
      <c r="G58" s="307"/>
      <c r="H58" s="307"/>
      <c r="I58" s="307"/>
      <c r="J58" s="307"/>
      <c r="K58" s="196"/>
    </row>
    <row r="59" spans="2:11" ht="15" customHeight="1">
      <c r="B59" s="195"/>
      <c r="C59" s="200"/>
      <c r="D59" s="307" t="s">
        <v>2</v>
      </c>
      <c r="E59" s="307"/>
      <c r="F59" s="307"/>
      <c r="G59" s="307"/>
      <c r="H59" s="307"/>
      <c r="I59" s="307"/>
      <c r="J59" s="307"/>
      <c r="K59" s="196"/>
    </row>
    <row r="60" spans="2:11" ht="15" customHeight="1">
      <c r="B60" s="195"/>
      <c r="C60" s="200"/>
      <c r="D60" s="310" t="s">
        <v>3</v>
      </c>
      <c r="E60" s="310"/>
      <c r="F60" s="310"/>
      <c r="G60" s="310"/>
      <c r="H60" s="310"/>
      <c r="I60" s="310"/>
      <c r="J60" s="310"/>
      <c r="K60" s="196"/>
    </row>
    <row r="61" spans="2:11" ht="15" customHeight="1">
      <c r="B61" s="195"/>
      <c r="C61" s="200"/>
      <c r="D61" s="307" t="s">
        <v>4</v>
      </c>
      <c r="E61" s="307"/>
      <c r="F61" s="307"/>
      <c r="G61" s="307"/>
      <c r="H61" s="307"/>
      <c r="I61" s="307"/>
      <c r="J61" s="307"/>
      <c r="K61" s="196"/>
    </row>
    <row r="62" spans="2:11" ht="12.75" customHeight="1">
      <c r="B62" s="195"/>
      <c r="C62" s="200"/>
      <c r="D62" s="200"/>
      <c r="E62" s="203"/>
      <c r="F62" s="200"/>
      <c r="G62" s="200"/>
      <c r="H62" s="200"/>
      <c r="I62" s="200"/>
      <c r="J62" s="200"/>
      <c r="K62" s="196"/>
    </row>
    <row r="63" spans="2:11" ht="15" customHeight="1">
      <c r="B63" s="195"/>
      <c r="C63" s="200"/>
      <c r="D63" s="307" t="s">
        <v>5</v>
      </c>
      <c r="E63" s="307"/>
      <c r="F63" s="307"/>
      <c r="G63" s="307"/>
      <c r="H63" s="307"/>
      <c r="I63" s="307"/>
      <c r="J63" s="307"/>
      <c r="K63" s="196"/>
    </row>
    <row r="64" spans="2:11" ht="15" customHeight="1">
      <c r="B64" s="195"/>
      <c r="C64" s="200"/>
      <c r="D64" s="310" t="s">
        <v>6</v>
      </c>
      <c r="E64" s="310"/>
      <c r="F64" s="310"/>
      <c r="G64" s="310"/>
      <c r="H64" s="310"/>
      <c r="I64" s="310"/>
      <c r="J64" s="310"/>
      <c r="K64" s="196"/>
    </row>
    <row r="65" spans="2:11" ht="15" customHeight="1">
      <c r="B65" s="195"/>
      <c r="C65" s="200"/>
      <c r="D65" s="307" t="s">
        <v>7</v>
      </c>
      <c r="E65" s="307"/>
      <c r="F65" s="307"/>
      <c r="G65" s="307"/>
      <c r="H65" s="307"/>
      <c r="I65" s="307"/>
      <c r="J65" s="307"/>
      <c r="K65" s="196"/>
    </row>
    <row r="66" spans="2:11" ht="15" customHeight="1">
      <c r="B66" s="195"/>
      <c r="C66" s="200"/>
      <c r="D66" s="307" t="s">
        <v>8</v>
      </c>
      <c r="E66" s="307"/>
      <c r="F66" s="307"/>
      <c r="G66" s="307"/>
      <c r="H66" s="307"/>
      <c r="I66" s="307"/>
      <c r="J66" s="307"/>
      <c r="K66" s="196"/>
    </row>
    <row r="67" spans="2:11" ht="15" customHeight="1">
      <c r="B67" s="195"/>
      <c r="C67" s="200"/>
      <c r="D67" s="307" t="s">
        <v>9</v>
      </c>
      <c r="E67" s="307"/>
      <c r="F67" s="307"/>
      <c r="G67" s="307"/>
      <c r="H67" s="307"/>
      <c r="I67" s="307"/>
      <c r="J67" s="307"/>
      <c r="K67" s="196"/>
    </row>
    <row r="68" spans="2:11" ht="15" customHeight="1">
      <c r="B68" s="195"/>
      <c r="C68" s="200"/>
      <c r="D68" s="307" t="s">
        <v>10</v>
      </c>
      <c r="E68" s="307"/>
      <c r="F68" s="307"/>
      <c r="G68" s="307"/>
      <c r="H68" s="307"/>
      <c r="I68" s="307"/>
      <c r="J68" s="307"/>
      <c r="K68" s="196"/>
    </row>
    <row r="69" spans="2:11" ht="12.75" customHeight="1">
      <c r="B69" s="204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2:11" ht="18.75" customHeight="1">
      <c r="B70" s="207"/>
      <c r="C70" s="207"/>
      <c r="D70" s="207"/>
      <c r="E70" s="207"/>
      <c r="F70" s="207"/>
      <c r="G70" s="207"/>
      <c r="H70" s="207"/>
      <c r="I70" s="207"/>
      <c r="J70" s="207"/>
      <c r="K70" s="208"/>
    </row>
    <row r="71" spans="2:11" ht="18.75" customHeight="1"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2:11" ht="7.5" customHeight="1">
      <c r="B72" s="209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45" customHeight="1">
      <c r="B73" s="212"/>
      <c r="C73" s="311" t="s">
        <v>1373</v>
      </c>
      <c r="D73" s="311"/>
      <c r="E73" s="311"/>
      <c r="F73" s="311"/>
      <c r="G73" s="311"/>
      <c r="H73" s="311"/>
      <c r="I73" s="311"/>
      <c r="J73" s="311"/>
      <c r="K73" s="213"/>
    </row>
    <row r="74" spans="2:11" ht="17.25" customHeight="1">
      <c r="B74" s="212"/>
      <c r="C74" s="214" t="s">
        <v>11</v>
      </c>
      <c r="D74" s="214"/>
      <c r="E74" s="214"/>
      <c r="F74" s="214" t="s">
        <v>12</v>
      </c>
      <c r="G74" s="215"/>
      <c r="H74" s="214" t="s">
        <v>248</v>
      </c>
      <c r="I74" s="214" t="s">
        <v>175</v>
      </c>
      <c r="J74" s="214" t="s">
        <v>13</v>
      </c>
      <c r="K74" s="213"/>
    </row>
    <row r="75" spans="2:11" ht="17.25" customHeight="1">
      <c r="B75" s="212"/>
      <c r="C75" s="216" t="s">
        <v>14</v>
      </c>
      <c r="D75" s="216"/>
      <c r="E75" s="216"/>
      <c r="F75" s="217" t="s">
        <v>15</v>
      </c>
      <c r="G75" s="218"/>
      <c r="H75" s="216"/>
      <c r="I75" s="216"/>
      <c r="J75" s="216" t="s">
        <v>16</v>
      </c>
      <c r="K75" s="213"/>
    </row>
    <row r="76" spans="2:11" ht="5.25" customHeight="1">
      <c r="B76" s="212"/>
      <c r="C76" s="219"/>
      <c r="D76" s="219"/>
      <c r="E76" s="219"/>
      <c r="F76" s="219"/>
      <c r="G76" s="220"/>
      <c r="H76" s="219"/>
      <c r="I76" s="219"/>
      <c r="J76" s="219"/>
      <c r="K76" s="213"/>
    </row>
    <row r="77" spans="2:11" ht="15" customHeight="1">
      <c r="B77" s="212"/>
      <c r="C77" s="202" t="s">
        <v>171</v>
      </c>
      <c r="D77" s="219"/>
      <c r="E77" s="219"/>
      <c r="F77" s="221" t="s">
        <v>17</v>
      </c>
      <c r="G77" s="220"/>
      <c r="H77" s="202" t="s">
        <v>18</v>
      </c>
      <c r="I77" s="202" t="s">
        <v>19</v>
      </c>
      <c r="J77" s="202">
        <v>20</v>
      </c>
      <c r="K77" s="213"/>
    </row>
    <row r="78" spans="2:11" ht="15" customHeight="1">
      <c r="B78" s="212"/>
      <c r="C78" s="202" t="s">
        <v>20</v>
      </c>
      <c r="D78" s="202"/>
      <c r="E78" s="202"/>
      <c r="F78" s="221" t="s">
        <v>17</v>
      </c>
      <c r="G78" s="220"/>
      <c r="H78" s="202" t="s">
        <v>21</v>
      </c>
      <c r="I78" s="202" t="s">
        <v>19</v>
      </c>
      <c r="J78" s="202">
        <v>120</v>
      </c>
      <c r="K78" s="213"/>
    </row>
    <row r="79" spans="2:11" ht="15" customHeight="1">
      <c r="B79" s="222"/>
      <c r="C79" s="202" t="s">
        <v>22</v>
      </c>
      <c r="D79" s="202"/>
      <c r="E79" s="202"/>
      <c r="F79" s="221" t="s">
        <v>23</v>
      </c>
      <c r="G79" s="220"/>
      <c r="H79" s="202" t="s">
        <v>24</v>
      </c>
      <c r="I79" s="202" t="s">
        <v>19</v>
      </c>
      <c r="J79" s="202">
        <v>50</v>
      </c>
      <c r="K79" s="213"/>
    </row>
    <row r="80" spans="2:11" ht="15" customHeight="1">
      <c r="B80" s="222"/>
      <c r="C80" s="202" t="s">
        <v>25</v>
      </c>
      <c r="D80" s="202"/>
      <c r="E80" s="202"/>
      <c r="F80" s="221" t="s">
        <v>17</v>
      </c>
      <c r="G80" s="220"/>
      <c r="H80" s="202" t="s">
        <v>26</v>
      </c>
      <c r="I80" s="202" t="s">
        <v>27</v>
      </c>
      <c r="J80" s="202"/>
      <c r="K80" s="213"/>
    </row>
    <row r="81" spans="2:11" ht="15" customHeight="1">
      <c r="B81" s="222"/>
      <c r="C81" s="223" t="s">
        <v>28</v>
      </c>
      <c r="D81" s="223"/>
      <c r="E81" s="223"/>
      <c r="F81" s="224" t="s">
        <v>23</v>
      </c>
      <c r="G81" s="223"/>
      <c r="H81" s="223" t="s">
        <v>29</v>
      </c>
      <c r="I81" s="223" t="s">
        <v>19</v>
      </c>
      <c r="J81" s="223">
        <v>15</v>
      </c>
      <c r="K81" s="213"/>
    </row>
    <row r="82" spans="2:11" ht="15" customHeight="1">
      <c r="B82" s="222"/>
      <c r="C82" s="223" t="s">
        <v>30</v>
      </c>
      <c r="D82" s="223"/>
      <c r="E82" s="223"/>
      <c r="F82" s="224" t="s">
        <v>23</v>
      </c>
      <c r="G82" s="223"/>
      <c r="H82" s="223" t="s">
        <v>31</v>
      </c>
      <c r="I82" s="223" t="s">
        <v>19</v>
      </c>
      <c r="J82" s="223">
        <v>15</v>
      </c>
      <c r="K82" s="213"/>
    </row>
    <row r="83" spans="2:11" ht="15" customHeight="1">
      <c r="B83" s="222"/>
      <c r="C83" s="223" t="s">
        <v>32</v>
      </c>
      <c r="D83" s="223"/>
      <c r="E83" s="223"/>
      <c r="F83" s="224" t="s">
        <v>23</v>
      </c>
      <c r="G83" s="223"/>
      <c r="H83" s="223" t="s">
        <v>33</v>
      </c>
      <c r="I83" s="223" t="s">
        <v>19</v>
      </c>
      <c r="J83" s="223">
        <v>20</v>
      </c>
      <c r="K83" s="213"/>
    </row>
    <row r="84" spans="2:11" ht="15" customHeight="1">
      <c r="B84" s="222"/>
      <c r="C84" s="223" t="s">
        <v>34</v>
      </c>
      <c r="D84" s="223"/>
      <c r="E84" s="223"/>
      <c r="F84" s="224" t="s">
        <v>23</v>
      </c>
      <c r="G84" s="223"/>
      <c r="H84" s="223" t="s">
        <v>35</v>
      </c>
      <c r="I84" s="223" t="s">
        <v>19</v>
      </c>
      <c r="J84" s="223">
        <v>20</v>
      </c>
      <c r="K84" s="213"/>
    </row>
    <row r="85" spans="2:11" ht="15" customHeight="1">
      <c r="B85" s="222"/>
      <c r="C85" s="202" t="s">
        <v>36</v>
      </c>
      <c r="D85" s="202"/>
      <c r="E85" s="202"/>
      <c r="F85" s="221" t="s">
        <v>23</v>
      </c>
      <c r="G85" s="220"/>
      <c r="H85" s="202" t="s">
        <v>37</v>
      </c>
      <c r="I85" s="202" t="s">
        <v>19</v>
      </c>
      <c r="J85" s="202">
        <v>50</v>
      </c>
      <c r="K85" s="213"/>
    </row>
    <row r="86" spans="2:11" ht="15" customHeight="1">
      <c r="B86" s="222"/>
      <c r="C86" s="202" t="s">
        <v>38</v>
      </c>
      <c r="D86" s="202"/>
      <c r="E86" s="202"/>
      <c r="F86" s="221" t="s">
        <v>23</v>
      </c>
      <c r="G86" s="220"/>
      <c r="H86" s="202" t="s">
        <v>39</v>
      </c>
      <c r="I86" s="202" t="s">
        <v>19</v>
      </c>
      <c r="J86" s="202">
        <v>20</v>
      </c>
      <c r="K86" s="213"/>
    </row>
    <row r="87" spans="2:11" ht="15" customHeight="1">
      <c r="B87" s="222"/>
      <c r="C87" s="202" t="s">
        <v>40</v>
      </c>
      <c r="D87" s="202"/>
      <c r="E87" s="202"/>
      <c r="F87" s="221" t="s">
        <v>23</v>
      </c>
      <c r="G87" s="220"/>
      <c r="H87" s="202" t="s">
        <v>41</v>
      </c>
      <c r="I87" s="202" t="s">
        <v>19</v>
      </c>
      <c r="J87" s="202">
        <v>20</v>
      </c>
      <c r="K87" s="213"/>
    </row>
    <row r="88" spans="2:11" ht="15" customHeight="1">
      <c r="B88" s="222"/>
      <c r="C88" s="202" t="s">
        <v>42</v>
      </c>
      <c r="D88" s="202"/>
      <c r="E88" s="202"/>
      <c r="F88" s="221" t="s">
        <v>23</v>
      </c>
      <c r="G88" s="220"/>
      <c r="H88" s="202" t="s">
        <v>43</v>
      </c>
      <c r="I88" s="202" t="s">
        <v>19</v>
      </c>
      <c r="J88" s="202">
        <v>50</v>
      </c>
      <c r="K88" s="213"/>
    </row>
    <row r="89" spans="2:11" ht="15" customHeight="1">
      <c r="B89" s="222"/>
      <c r="C89" s="202" t="s">
        <v>44</v>
      </c>
      <c r="D89" s="202"/>
      <c r="E89" s="202"/>
      <c r="F89" s="221" t="s">
        <v>23</v>
      </c>
      <c r="G89" s="220"/>
      <c r="H89" s="202" t="s">
        <v>44</v>
      </c>
      <c r="I89" s="202" t="s">
        <v>19</v>
      </c>
      <c r="J89" s="202">
        <v>50</v>
      </c>
      <c r="K89" s="213"/>
    </row>
    <row r="90" spans="2:11" ht="15" customHeight="1">
      <c r="B90" s="222"/>
      <c r="C90" s="202" t="s">
        <v>254</v>
      </c>
      <c r="D90" s="202"/>
      <c r="E90" s="202"/>
      <c r="F90" s="221" t="s">
        <v>23</v>
      </c>
      <c r="G90" s="220"/>
      <c r="H90" s="202" t="s">
        <v>45</v>
      </c>
      <c r="I90" s="202" t="s">
        <v>19</v>
      </c>
      <c r="J90" s="202">
        <v>255</v>
      </c>
      <c r="K90" s="213"/>
    </row>
    <row r="91" spans="2:11" ht="15" customHeight="1">
      <c r="B91" s="222"/>
      <c r="C91" s="202" t="s">
        <v>46</v>
      </c>
      <c r="D91" s="202"/>
      <c r="E91" s="202"/>
      <c r="F91" s="221" t="s">
        <v>17</v>
      </c>
      <c r="G91" s="220"/>
      <c r="H91" s="202" t="s">
        <v>47</v>
      </c>
      <c r="I91" s="202" t="s">
        <v>48</v>
      </c>
      <c r="J91" s="202"/>
      <c r="K91" s="213"/>
    </row>
    <row r="92" spans="2:11" ht="15" customHeight="1">
      <c r="B92" s="222"/>
      <c r="C92" s="202" t="s">
        <v>49</v>
      </c>
      <c r="D92" s="202"/>
      <c r="E92" s="202"/>
      <c r="F92" s="221" t="s">
        <v>17</v>
      </c>
      <c r="G92" s="220"/>
      <c r="H92" s="202" t="s">
        <v>50</v>
      </c>
      <c r="I92" s="202" t="s">
        <v>51</v>
      </c>
      <c r="J92" s="202"/>
      <c r="K92" s="213"/>
    </row>
    <row r="93" spans="2:11" ht="15" customHeight="1">
      <c r="B93" s="222"/>
      <c r="C93" s="202" t="s">
        <v>52</v>
      </c>
      <c r="D93" s="202"/>
      <c r="E93" s="202"/>
      <c r="F93" s="221" t="s">
        <v>17</v>
      </c>
      <c r="G93" s="220"/>
      <c r="H93" s="202" t="s">
        <v>52</v>
      </c>
      <c r="I93" s="202" t="s">
        <v>51</v>
      </c>
      <c r="J93" s="202"/>
      <c r="K93" s="213"/>
    </row>
    <row r="94" spans="2:11" ht="15" customHeight="1">
      <c r="B94" s="222"/>
      <c r="C94" s="202" t="s">
        <v>156</v>
      </c>
      <c r="D94" s="202"/>
      <c r="E94" s="202"/>
      <c r="F94" s="221" t="s">
        <v>17</v>
      </c>
      <c r="G94" s="220"/>
      <c r="H94" s="202" t="s">
        <v>53</v>
      </c>
      <c r="I94" s="202" t="s">
        <v>51</v>
      </c>
      <c r="J94" s="202"/>
      <c r="K94" s="213"/>
    </row>
    <row r="95" spans="2:11" ht="15" customHeight="1">
      <c r="B95" s="222"/>
      <c r="C95" s="202" t="s">
        <v>166</v>
      </c>
      <c r="D95" s="202"/>
      <c r="E95" s="202"/>
      <c r="F95" s="221" t="s">
        <v>17</v>
      </c>
      <c r="G95" s="220"/>
      <c r="H95" s="202" t="s">
        <v>54</v>
      </c>
      <c r="I95" s="202" t="s">
        <v>51</v>
      </c>
      <c r="J95" s="202"/>
      <c r="K95" s="213"/>
    </row>
    <row r="96" spans="2:11" ht="15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7"/>
    </row>
    <row r="97" spans="2:11" ht="18.75" customHeight="1">
      <c r="B97" s="228"/>
      <c r="C97" s="229"/>
      <c r="D97" s="229"/>
      <c r="E97" s="229"/>
      <c r="F97" s="229"/>
      <c r="G97" s="229"/>
      <c r="H97" s="229"/>
      <c r="I97" s="229"/>
      <c r="J97" s="229"/>
      <c r="K97" s="228"/>
    </row>
    <row r="98" spans="2:11" ht="18.75" customHeight="1"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2:11" ht="7.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11"/>
    </row>
    <row r="100" spans="2:11" ht="45" customHeight="1">
      <c r="B100" s="212"/>
      <c r="C100" s="311" t="s">
        <v>55</v>
      </c>
      <c r="D100" s="311"/>
      <c r="E100" s="311"/>
      <c r="F100" s="311"/>
      <c r="G100" s="311"/>
      <c r="H100" s="311"/>
      <c r="I100" s="311"/>
      <c r="J100" s="311"/>
      <c r="K100" s="213"/>
    </row>
    <row r="101" spans="2:11" ht="17.25" customHeight="1">
      <c r="B101" s="212"/>
      <c r="C101" s="214" t="s">
        <v>11</v>
      </c>
      <c r="D101" s="214"/>
      <c r="E101" s="214"/>
      <c r="F101" s="214" t="s">
        <v>12</v>
      </c>
      <c r="G101" s="215"/>
      <c r="H101" s="214" t="s">
        <v>248</v>
      </c>
      <c r="I101" s="214" t="s">
        <v>175</v>
      </c>
      <c r="J101" s="214" t="s">
        <v>13</v>
      </c>
      <c r="K101" s="213"/>
    </row>
    <row r="102" spans="2:11" ht="17.25" customHeight="1">
      <c r="B102" s="212"/>
      <c r="C102" s="216" t="s">
        <v>14</v>
      </c>
      <c r="D102" s="216"/>
      <c r="E102" s="216"/>
      <c r="F102" s="217" t="s">
        <v>15</v>
      </c>
      <c r="G102" s="218"/>
      <c r="H102" s="216"/>
      <c r="I102" s="216"/>
      <c r="J102" s="216" t="s">
        <v>16</v>
      </c>
      <c r="K102" s="213"/>
    </row>
    <row r="103" spans="2:11" ht="5.25" customHeight="1">
      <c r="B103" s="212"/>
      <c r="C103" s="214"/>
      <c r="D103" s="214"/>
      <c r="E103" s="214"/>
      <c r="F103" s="214"/>
      <c r="G103" s="230"/>
      <c r="H103" s="214"/>
      <c r="I103" s="214"/>
      <c r="J103" s="214"/>
      <c r="K103" s="213"/>
    </row>
    <row r="104" spans="2:11" ht="15" customHeight="1">
      <c r="B104" s="212"/>
      <c r="C104" s="202" t="s">
        <v>171</v>
      </c>
      <c r="D104" s="219"/>
      <c r="E104" s="219"/>
      <c r="F104" s="221" t="s">
        <v>17</v>
      </c>
      <c r="G104" s="230"/>
      <c r="H104" s="202" t="s">
        <v>56</v>
      </c>
      <c r="I104" s="202" t="s">
        <v>19</v>
      </c>
      <c r="J104" s="202">
        <v>20</v>
      </c>
      <c r="K104" s="213"/>
    </row>
    <row r="105" spans="2:11" ht="15" customHeight="1">
      <c r="B105" s="212"/>
      <c r="C105" s="202" t="s">
        <v>20</v>
      </c>
      <c r="D105" s="202"/>
      <c r="E105" s="202"/>
      <c r="F105" s="221" t="s">
        <v>17</v>
      </c>
      <c r="G105" s="202"/>
      <c r="H105" s="202" t="s">
        <v>56</v>
      </c>
      <c r="I105" s="202" t="s">
        <v>19</v>
      </c>
      <c r="J105" s="202">
        <v>120</v>
      </c>
      <c r="K105" s="213"/>
    </row>
    <row r="106" spans="2:11" ht="15" customHeight="1">
      <c r="B106" s="222"/>
      <c r="C106" s="202" t="s">
        <v>22</v>
      </c>
      <c r="D106" s="202"/>
      <c r="E106" s="202"/>
      <c r="F106" s="221" t="s">
        <v>23</v>
      </c>
      <c r="G106" s="202"/>
      <c r="H106" s="202" t="s">
        <v>56</v>
      </c>
      <c r="I106" s="202" t="s">
        <v>19</v>
      </c>
      <c r="J106" s="202">
        <v>50</v>
      </c>
      <c r="K106" s="213"/>
    </row>
    <row r="107" spans="2:11" ht="15" customHeight="1">
      <c r="B107" s="222"/>
      <c r="C107" s="202" t="s">
        <v>25</v>
      </c>
      <c r="D107" s="202"/>
      <c r="E107" s="202"/>
      <c r="F107" s="221" t="s">
        <v>17</v>
      </c>
      <c r="G107" s="202"/>
      <c r="H107" s="202" t="s">
        <v>56</v>
      </c>
      <c r="I107" s="202" t="s">
        <v>27</v>
      </c>
      <c r="J107" s="202"/>
      <c r="K107" s="213"/>
    </row>
    <row r="108" spans="2:11" ht="15" customHeight="1">
      <c r="B108" s="222"/>
      <c r="C108" s="202" t="s">
        <v>36</v>
      </c>
      <c r="D108" s="202"/>
      <c r="E108" s="202"/>
      <c r="F108" s="221" t="s">
        <v>23</v>
      </c>
      <c r="G108" s="202"/>
      <c r="H108" s="202" t="s">
        <v>56</v>
      </c>
      <c r="I108" s="202" t="s">
        <v>19</v>
      </c>
      <c r="J108" s="202">
        <v>50</v>
      </c>
      <c r="K108" s="213"/>
    </row>
    <row r="109" spans="2:11" ht="15" customHeight="1">
      <c r="B109" s="222"/>
      <c r="C109" s="202" t="s">
        <v>44</v>
      </c>
      <c r="D109" s="202"/>
      <c r="E109" s="202"/>
      <c r="F109" s="221" t="s">
        <v>23</v>
      </c>
      <c r="G109" s="202"/>
      <c r="H109" s="202" t="s">
        <v>56</v>
      </c>
      <c r="I109" s="202" t="s">
        <v>19</v>
      </c>
      <c r="J109" s="202">
        <v>50</v>
      </c>
      <c r="K109" s="213"/>
    </row>
    <row r="110" spans="2:11" ht="15" customHeight="1">
      <c r="B110" s="222"/>
      <c r="C110" s="202" t="s">
        <v>42</v>
      </c>
      <c r="D110" s="202"/>
      <c r="E110" s="202"/>
      <c r="F110" s="221" t="s">
        <v>23</v>
      </c>
      <c r="G110" s="202"/>
      <c r="H110" s="202" t="s">
        <v>56</v>
      </c>
      <c r="I110" s="202" t="s">
        <v>19</v>
      </c>
      <c r="J110" s="202">
        <v>50</v>
      </c>
      <c r="K110" s="213"/>
    </row>
    <row r="111" spans="2:11" ht="15" customHeight="1">
      <c r="B111" s="222"/>
      <c r="C111" s="202" t="s">
        <v>171</v>
      </c>
      <c r="D111" s="202"/>
      <c r="E111" s="202"/>
      <c r="F111" s="221" t="s">
        <v>17</v>
      </c>
      <c r="G111" s="202"/>
      <c r="H111" s="202" t="s">
        <v>57</v>
      </c>
      <c r="I111" s="202" t="s">
        <v>19</v>
      </c>
      <c r="J111" s="202">
        <v>20</v>
      </c>
      <c r="K111" s="213"/>
    </row>
    <row r="112" spans="2:11" ht="15" customHeight="1">
      <c r="B112" s="222"/>
      <c r="C112" s="202" t="s">
        <v>58</v>
      </c>
      <c r="D112" s="202"/>
      <c r="E112" s="202"/>
      <c r="F112" s="221" t="s">
        <v>17</v>
      </c>
      <c r="G112" s="202"/>
      <c r="H112" s="202" t="s">
        <v>59</v>
      </c>
      <c r="I112" s="202" t="s">
        <v>19</v>
      </c>
      <c r="J112" s="202">
        <v>120</v>
      </c>
      <c r="K112" s="213"/>
    </row>
    <row r="113" spans="2:11" ht="15" customHeight="1">
      <c r="B113" s="222"/>
      <c r="C113" s="202" t="s">
        <v>156</v>
      </c>
      <c r="D113" s="202"/>
      <c r="E113" s="202"/>
      <c r="F113" s="221" t="s">
        <v>17</v>
      </c>
      <c r="G113" s="202"/>
      <c r="H113" s="202" t="s">
        <v>60</v>
      </c>
      <c r="I113" s="202" t="s">
        <v>51</v>
      </c>
      <c r="J113" s="202"/>
      <c r="K113" s="213"/>
    </row>
    <row r="114" spans="2:11" ht="15" customHeight="1">
      <c r="B114" s="222"/>
      <c r="C114" s="202" t="s">
        <v>166</v>
      </c>
      <c r="D114" s="202"/>
      <c r="E114" s="202"/>
      <c r="F114" s="221" t="s">
        <v>17</v>
      </c>
      <c r="G114" s="202"/>
      <c r="H114" s="202" t="s">
        <v>61</v>
      </c>
      <c r="I114" s="202" t="s">
        <v>51</v>
      </c>
      <c r="J114" s="202"/>
      <c r="K114" s="213"/>
    </row>
    <row r="115" spans="2:11" ht="15" customHeight="1">
      <c r="B115" s="222"/>
      <c r="C115" s="202" t="s">
        <v>175</v>
      </c>
      <c r="D115" s="202"/>
      <c r="E115" s="202"/>
      <c r="F115" s="221" t="s">
        <v>17</v>
      </c>
      <c r="G115" s="202"/>
      <c r="H115" s="202" t="s">
        <v>62</v>
      </c>
      <c r="I115" s="202" t="s">
        <v>63</v>
      </c>
      <c r="J115" s="202"/>
      <c r="K115" s="213"/>
    </row>
    <row r="116" spans="2:11" ht="15" customHeight="1">
      <c r="B116" s="225"/>
      <c r="C116" s="231"/>
      <c r="D116" s="231"/>
      <c r="E116" s="231"/>
      <c r="F116" s="231"/>
      <c r="G116" s="231"/>
      <c r="H116" s="231"/>
      <c r="I116" s="231"/>
      <c r="J116" s="231"/>
      <c r="K116" s="227"/>
    </row>
    <row r="117" spans="2:11" ht="18.75" customHeight="1">
      <c r="B117" s="232"/>
      <c r="C117" s="198"/>
      <c r="D117" s="198"/>
      <c r="E117" s="198"/>
      <c r="F117" s="233"/>
      <c r="G117" s="198"/>
      <c r="H117" s="198"/>
      <c r="I117" s="198"/>
      <c r="J117" s="198"/>
      <c r="K117" s="232"/>
    </row>
    <row r="118" spans="2:11" ht="18.75" customHeight="1"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</row>
    <row r="119" spans="2:11" ht="7.5" customHeight="1">
      <c r="B119" s="234"/>
      <c r="C119" s="235"/>
      <c r="D119" s="235"/>
      <c r="E119" s="235"/>
      <c r="F119" s="235"/>
      <c r="G119" s="235"/>
      <c r="H119" s="235"/>
      <c r="I119" s="235"/>
      <c r="J119" s="235"/>
      <c r="K119" s="236"/>
    </row>
    <row r="120" spans="2:11" ht="45" customHeight="1">
      <c r="B120" s="237"/>
      <c r="C120" s="308" t="s">
        <v>64</v>
      </c>
      <c r="D120" s="308"/>
      <c r="E120" s="308"/>
      <c r="F120" s="308"/>
      <c r="G120" s="308"/>
      <c r="H120" s="308"/>
      <c r="I120" s="308"/>
      <c r="J120" s="308"/>
      <c r="K120" s="238"/>
    </row>
    <row r="121" spans="2:11" ht="17.25" customHeight="1">
      <c r="B121" s="239"/>
      <c r="C121" s="214" t="s">
        <v>11</v>
      </c>
      <c r="D121" s="214"/>
      <c r="E121" s="214"/>
      <c r="F121" s="214" t="s">
        <v>12</v>
      </c>
      <c r="G121" s="215"/>
      <c r="H121" s="214" t="s">
        <v>248</v>
      </c>
      <c r="I121" s="214" t="s">
        <v>175</v>
      </c>
      <c r="J121" s="214" t="s">
        <v>13</v>
      </c>
      <c r="K121" s="240"/>
    </row>
    <row r="122" spans="2:11" ht="17.25" customHeight="1">
      <c r="B122" s="239"/>
      <c r="C122" s="216" t="s">
        <v>14</v>
      </c>
      <c r="D122" s="216"/>
      <c r="E122" s="216"/>
      <c r="F122" s="217" t="s">
        <v>15</v>
      </c>
      <c r="G122" s="218"/>
      <c r="H122" s="216"/>
      <c r="I122" s="216"/>
      <c r="J122" s="216" t="s">
        <v>16</v>
      </c>
      <c r="K122" s="240"/>
    </row>
    <row r="123" spans="2:11" ht="5.25" customHeight="1">
      <c r="B123" s="241"/>
      <c r="C123" s="219"/>
      <c r="D123" s="219"/>
      <c r="E123" s="219"/>
      <c r="F123" s="219"/>
      <c r="G123" s="202"/>
      <c r="H123" s="219"/>
      <c r="I123" s="219"/>
      <c r="J123" s="219"/>
      <c r="K123" s="242"/>
    </row>
    <row r="124" spans="2:11" ht="15" customHeight="1">
      <c r="B124" s="241"/>
      <c r="C124" s="202" t="s">
        <v>20</v>
      </c>
      <c r="D124" s="219"/>
      <c r="E124" s="219"/>
      <c r="F124" s="221" t="s">
        <v>17</v>
      </c>
      <c r="G124" s="202"/>
      <c r="H124" s="202" t="s">
        <v>56</v>
      </c>
      <c r="I124" s="202" t="s">
        <v>19</v>
      </c>
      <c r="J124" s="202">
        <v>120</v>
      </c>
      <c r="K124" s="243"/>
    </row>
    <row r="125" spans="2:11" ht="15" customHeight="1">
      <c r="B125" s="241"/>
      <c r="C125" s="202" t="s">
        <v>65</v>
      </c>
      <c r="D125" s="202"/>
      <c r="E125" s="202"/>
      <c r="F125" s="221" t="s">
        <v>17</v>
      </c>
      <c r="G125" s="202"/>
      <c r="H125" s="202" t="s">
        <v>66</v>
      </c>
      <c r="I125" s="202" t="s">
        <v>19</v>
      </c>
      <c r="J125" s="202" t="s">
        <v>67</v>
      </c>
      <c r="K125" s="243"/>
    </row>
    <row r="126" spans="2:11" ht="15" customHeight="1">
      <c r="B126" s="241"/>
      <c r="C126" s="202" t="s">
        <v>200</v>
      </c>
      <c r="D126" s="202"/>
      <c r="E126" s="202"/>
      <c r="F126" s="221" t="s">
        <v>17</v>
      </c>
      <c r="G126" s="202"/>
      <c r="H126" s="202" t="s">
        <v>68</v>
      </c>
      <c r="I126" s="202" t="s">
        <v>19</v>
      </c>
      <c r="J126" s="202" t="s">
        <v>67</v>
      </c>
      <c r="K126" s="243"/>
    </row>
    <row r="127" spans="2:11" ht="15" customHeight="1">
      <c r="B127" s="241"/>
      <c r="C127" s="202" t="s">
        <v>28</v>
      </c>
      <c r="D127" s="202"/>
      <c r="E127" s="202"/>
      <c r="F127" s="221" t="s">
        <v>23</v>
      </c>
      <c r="G127" s="202"/>
      <c r="H127" s="202" t="s">
        <v>29</v>
      </c>
      <c r="I127" s="202" t="s">
        <v>19</v>
      </c>
      <c r="J127" s="202">
        <v>15</v>
      </c>
      <c r="K127" s="243"/>
    </row>
    <row r="128" spans="2:11" ht="15" customHeight="1">
      <c r="B128" s="241"/>
      <c r="C128" s="223" t="s">
        <v>30</v>
      </c>
      <c r="D128" s="223"/>
      <c r="E128" s="223"/>
      <c r="F128" s="224" t="s">
        <v>23</v>
      </c>
      <c r="G128" s="223"/>
      <c r="H128" s="223" t="s">
        <v>31</v>
      </c>
      <c r="I128" s="223" t="s">
        <v>19</v>
      </c>
      <c r="J128" s="223">
        <v>15</v>
      </c>
      <c r="K128" s="243"/>
    </row>
    <row r="129" spans="2:11" ht="15" customHeight="1">
      <c r="B129" s="241"/>
      <c r="C129" s="223" t="s">
        <v>32</v>
      </c>
      <c r="D129" s="223"/>
      <c r="E129" s="223"/>
      <c r="F129" s="224" t="s">
        <v>23</v>
      </c>
      <c r="G129" s="223"/>
      <c r="H129" s="223" t="s">
        <v>33</v>
      </c>
      <c r="I129" s="223" t="s">
        <v>19</v>
      </c>
      <c r="J129" s="223">
        <v>20</v>
      </c>
      <c r="K129" s="243"/>
    </row>
    <row r="130" spans="2:11" ht="15" customHeight="1">
      <c r="B130" s="241"/>
      <c r="C130" s="223" t="s">
        <v>34</v>
      </c>
      <c r="D130" s="223"/>
      <c r="E130" s="223"/>
      <c r="F130" s="224" t="s">
        <v>23</v>
      </c>
      <c r="G130" s="223"/>
      <c r="H130" s="223" t="s">
        <v>35</v>
      </c>
      <c r="I130" s="223" t="s">
        <v>19</v>
      </c>
      <c r="J130" s="223">
        <v>20</v>
      </c>
      <c r="K130" s="243"/>
    </row>
    <row r="131" spans="2:11" ht="15" customHeight="1">
      <c r="B131" s="241"/>
      <c r="C131" s="202" t="s">
        <v>22</v>
      </c>
      <c r="D131" s="202"/>
      <c r="E131" s="202"/>
      <c r="F131" s="221" t="s">
        <v>23</v>
      </c>
      <c r="G131" s="202"/>
      <c r="H131" s="202" t="s">
        <v>56</v>
      </c>
      <c r="I131" s="202" t="s">
        <v>19</v>
      </c>
      <c r="J131" s="202">
        <v>50</v>
      </c>
      <c r="K131" s="243"/>
    </row>
    <row r="132" spans="2:11" ht="15" customHeight="1">
      <c r="B132" s="241"/>
      <c r="C132" s="202" t="s">
        <v>36</v>
      </c>
      <c r="D132" s="202"/>
      <c r="E132" s="202"/>
      <c r="F132" s="221" t="s">
        <v>23</v>
      </c>
      <c r="G132" s="202"/>
      <c r="H132" s="202" t="s">
        <v>56</v>
      </c>
      <c r="I132" s="202" t="s">
        <v>19</v>
      </c>
      <c r="J132" s="202">
        <v>50</v>
      </c>
      <c r="K132" s="243"/>
    </row>
    <row r="133" spans="2:11" ht="15" customHeight="1">
      <c r="B133" s="241"/>
      <c r="C133" s="202" t="s">
        <v>42</v>
      </c>
      <c r="D133" s="202"/>
      <c r="E133" s="202"/>
      <c r="F133" s="221" t="s">
        <v>23</v>
      </c>
      <c r="G133" s="202"/>
      <c r="H133" s="202" t="s">
        <v>56</v>
      </c>
      <c r="I133" s="202" t="s">
        <v>19</v>
      </c>
      <c r="J133" s="202">
        <v>50</v>
      </c>
      <c r="K133" s="243"/>
    </row>
    <row r="134" spans="2:11" ht="15" customHeight="1">
      <c r="B134" s="241"/>
      <c r="C134" s="202" t="s">
        <v>44</v>
      </c>
      <c r="D134" s="202"/>
      <c r="E134" s="202"/>
      <c r="F134" s="221" t="s">
        <v>23</v>
      </c>
      <c r="G134" s="202"/>
      <c r="H134" s="202" t="s">
        <v>56</v>
      </c>
      <c r="I134" s="202" t="s">
        <v>19</v>
      </c>
      <c r="J134" s="202">
        <v>50</v>
      </c>
      <c r="K134" s="243"/>
    </row>
    <row r="135" spans="2:11" ht="15" customHeight="1">
      <c r="B135" s="241"/>
      <c r="C135" s="202" t="s">
        <v>254</v>
      </c>
      <c r="D135" s="202"/>
      <c r="E135" s="202"/>
      <c r="F135" s="221" t="s">
        <v>23</v>
      </c>
      <c r="G135" s="202"/>
      <c r="H135" s="202" t="s">
        <v>69</v>
      </c>
      <c r="I135" s="202" t="s">
        <v>19</v>
      </c>
      <c r="J135" s="202">
        <v>255</v>
      </c>
      <c r="K135" s="243"/>
    </row>
    <row r="136" spans="2:11" ht="15" customHeight="1">
      <c r="B136" s="241"/>
      <c r="C136" s="202" t="s">
        <v>46</v>
      </c>
      <c r="D136" s="202"/>
      <c r="E136" s="202"/>
      <c r="F136" s="221" t="s">
        <v>17</v>
      </c>
      <c r="G136" s="202"/>
      <c r="H136" s="202" t="s">
        <v>70</v>
      </c>
      <c r="I136" s="202" t="s">
        <v>48</v>
      </c>
      <c r="J136" s="202"/>
      <c r="K136" s="243"/>
    </row>
    <row r="137" spans="2:11" ht="15" customHeight="1">
      <c r="B137" s="241"/>
      <c r="C137" s="202" t="s">
        <v>49</v>
      </c>
      <c r="D137" s="202"/>
      <c r="E137" s="202"/>
      <c r="F137" s="221" t="s">
        <v>17</v>
      </c>
      <c r="G137" s="202"/>
      <c r="H137" s="202" t="s">
        <v>71</v>
      </c>
      <c r="I137" s="202" t="s">
        <v>51</v>
      </c>
      <c r="J137" s="202"/>
      <c r="K137" s="243"/>
    </row>
    <row r="138" spans="2:11" ht="15" customHeight="1">
      <c r="B138" s="241"/>
      <c r="C138" s="202" t="s">
        <v>52</v>
      </c>
      <c r="D138" s="202"/>
      <c r="E138" s="202"/>
      <c r="F138" s="221" t="s">
        <v>17</v>
      </c>
      <c r="G138" s="202"/>
      <c r="H138" s="202" t="s">
        <v>52</v>
      </c>
      <c r="I138" s="202" t="s">
        <v>51</v>
      </c>
      <c r="J138" s="202"/>
      <c r="K138" s="243"/>
    </row>
    <row r="139" spans="2:11" ht="15" customHeight="1">
      <c r="B139" s="241"/>
      <c r="C139" s="202" t="s">
        <v>156</v>
      </c>
      <c r="D139" s="202"/>
      <c r="E139" s="202"/>
      <c r="F139" s="221" t="s">
        <v>17</v>
      </c>
      <c r="G139" s="202"/>
      <c r="H139" s="202" t="s">
        <v>72</v>
      </c>
      <c r="I139" s="202" t="s">
        <v>51</v>
      </c>
      <c r="J139" s="202"/>
      <c r="K139" s="243"/>
    </row>
    <row r="140" spans="2:11" ht="15" customHeight="1">
      <c r="B140" s="241"/>
      <c r="C140" s="202" t="s">
        <v>73</v>
      </c>
      <c r="D140" s="202"/>
      <c r="E140" s="202"/>
      <c r="F140" s="221" t="s">
        <v>17</v>
      </c>
      <c r="G140" s="202"/>
      <c r="H140" s="202" t="s">
        <v>74</v>
      </c>
      <c r="I140" s="202" t="s">
        <v>51</v>
      </c>
      <c r="J140" s="202"/>
      <c r="K140" s="243"/>
    </row>
    <row r="141" spans="2:11" ht="15" customHeight="1">
      <c r="B141" s="244"/>
      <c r="C141" s="245"/>
      <c r="D141" s="245"/>
      <c r="E141" s="245"/>
      <c r="F141" s="245"/>
      <c r="G141" s="245"/>
      <c r="H141" s="245"/>
      <c r="I141" s="245"/>
      <c r="J141" s="245"/>
      <c r="K141" s="246"/>
    </row>
    <row r="142" spans="2:11" ht="18.75" customHeight="1">
      <c r="B142" s="198"/>
      <c r="C142" s="198"/>
      <c r="D142" s="198"/>
      <c r="E142" s="198"/>
      <c r="F142" s="233"/>
      <c r="G142" s="198"/>
      <c r="H142" s="198"/>
      <c r="I142" s="198"/>
      <c r="J142" s="198"/>
      <c r="K142" s="198"/>
    </row>
    <row r="143" spans="2:11" ht="18.75" customHeight="1"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</row>
    <row r="144" spans="2:11" ht="7.5" customHeight="1">
      <c r="B144" s="209"/>
      <c r="C144" s="210"/>
      <c r="D144" s="210"/>
      <c r="E144" s="210"/>
      <c r="F144" s="210"/>
      <c r="G144" s="210"/>
      <c r="H144" s="210"/>
      <c r="I144" s="210"/>
      <c r="J144" s="210"/>
      <c r="K144" s="211"/>
    </row>
    <row r="145" spans="2:11" ht="45" customHeight="1">
      <c r="B145" s="212"/>
      <c r="C145" s="311" t="s">
        <v>75</v>
      </c>
      <c r="D145" s="311"/>
      <c r="E145" s="311"/>
      <c r="F145" s="311"/>
      <c r="G145" s="311"/>
      <c r="H145" s="311"/>
      <c r="I145" s="311"/>
      <c r="J145" s="311"/>
      <c r="K145" s="213"/>
    </row>
    <row r="146" spans="2:11" ht="17.25" customHeight="1">
      <c r="B146" s="212"/>
      <c r="C146" s="214" t="s">
        <v>11</v>
      </c>
      <c r="D146" s="214"/>
      <c r="E146" s="214"/>
      <c r="F146" s="214" t="s">
        <v>12</v>
      </c>
      <c r="G146" s="215"/>
      <c r="H146" s="214" t="s">
        <v>248</v>
      </c>
      <c r="I146" s="214" t="s">
        <v>175</v>
      </c>
      <c r="J146" s="214" t="s">
        <v>13</v>
      </c>
      <c r="K146" s="213"/>
    </row>
    <row r="147" spans="2:11" ht="17.25" customHeight="1">
      <c r="B147" s="212"/>
      <c r="C147" s="216" t="s">
        <v>14</v>
      </c>
      <c r="D147" s="216"/>
      <c r="E147" s="216"/>
      <c r="F147" s="217" t="s">
        <v>15</v>
      </c>
      <c r="G147" s="218"/>
      <c r="H147" s="216"/>
      <c r="I147" s="216"/>
      <c r="J147" s="216" t="s">
        <v>16</v>
      </c>
      <c r="K147" s="213"/>
    </row>
    <row r="148" spans="2:11" ht="5.25" customHeight="1">
      <c r="B148" s="222"/>
      <c r="C148" s="219"/>
      <c r="D148" s="219"/>
      <c r="E148" s="219"/>
      <c r="F148" s="219"/>
      <c r="G148" s="220"/>
      <c r="H148" s="219"/>
      <c r="I148" s="219"/>
      <c r="J148" s="219"/>
      <c r="K148" s="243"/>
    </row>
    <row r="149" spans="2:11" ht="15" customHeight="1">
      <c r="B149" s="222"/>
      <c r="C149" s="247" t="s">
        <v>20</v>
      </c>
      <c r="D149" s="202"/>
      <c r="E149" s="202"/>
      <c r="F149" s="248" t="s">
        <v>17</v>
      </c>
      <c r="G149" s="202"/>
      <c r="H149" s="247" t="s">
        <v>56</v>
      </c>
      <c r="I149" s="247" t="s">
        <v>19</v>
      </c>
      <c r="J149" s="247">
        <v>120</v>
      </c>
      <c r="K149" s="243"/>
    </row>
    <row r="150" spans="2:11" ht="15" customHeight="1">
      <c r="B150" s="222"/>
      <c r="C150" s="247" t="s">
        <v>65</v>
      </c>
      <c r="D150" s="202"/>
      <c r="E150" s="202"/>
      <c r="F150" s="248" t="s">
        <v>17</v>
      </c>
      <c r="G150" s="202"/>
      <c r="H150" s="247" t="s">
        <v>76</v>
      </c>
      <c r="I150" s="247" t="s">
        <v>19</v>
      </c>
      <c r="J150" s="247" t="s">
        <v>67</v>
      </c>
      <c r="K150" s="243"/>
    </row>
    <row r="151" spans="2:11" ht="15" customHeight="1">
      <c r="B151" s="222"/>
      <c r="C151" s="247" t="s">
        <v>200</v>
      </c>
      <c r="D151" s="202"/>
      <c r="E151" s="202"/>
      <c r="F151" s="248" t="s">
        <v>17</v>
      </c>
      <c r="G151" s="202"/>
      <c r="H151" s="247" t="s">
        <v>77</v>
      </c>
      <c r="I151" s="247" t="s">
        <v>19</v>
      </c>
      <c r="J151" s="247" t="s">
        <v>67</v>
      </c>
      <c r="K151" s="243"/>
    </row>
    <row r="152" spans="2:11" ht="15" customHeight="1">
      <c r="B152" s="222"/>
      <c r="C152" s="247" t="s">
        <v>22</v>
      </c>
      <c r="D152" s="202"/>
      <c r="E152" s="202"/>
      <c r="F152" s="248" t="s">
        <v>23</v>
      </c>
      <c r="G152" s="202"/>
      <c r="H152" s="247" t="s">
        <v>56</v>
      </c>
      <c r="I152" s="247" t="s">
        <v>19</v>
      </c>
      <c r="J152" s="247">
        <v>50</v>
      </c>
      <c r="K152" s="243"/>
    </row>
    <row r="153" spans="2:11" ht="15" customHeight="1">
      <c r="B153" s="222"/>
      <c r="C153" s="247" t="s">
        <v>25</v>
      </c>
      <c r="D153" s="202"/>
      <c r="E153" s="202"/>
      <c r="F153" s="248" t="s">
        <v>17</v>
      </c>
      <c r="G153" s="202"/>
      <c r="H153" s="247" t="s">
        <v>56</v>
      </c>
      <c r="I153" s="247" t="s">
        <v>27</v>
      </c>
      <c r="J153" s="247"/>
      <c r="K153" s="243"/>
    </row>
    <row r="154" spans="2:11" ht="15" customHeight="1">
      <c r="B154" s="222"/>
      <c r="C154" s="247" t="s">
        <v>36</v>
      </c>
      <c r="D154" s="202"/>
      <c r="E154" s="202"/>
      <c r="F154" s="248" t="s">
        <v>23</v>
      </c>
      <c r="G154" s="202"/>
      <c r="H154" s="247" t="s">
        <v>56</v>
      </c>
      <c r="I154" s="247" t="s">
        <v>19</v>
      </c>
      <c r="J154" s="247">
        <v>50</v>
      </c>
      <c r="K154" s="243"/>
    </row>
    <row r="155" spans="2:11" ht="15" customHeight="1">
      <c r="B155" s="222"/>
      <c r="C155" s="247" t="s">
        <v>44</v>
      </c>
      <c r="D155" s="202"/>
      <c r="E155" s="202"/>
      <c r="F155" s="248" t="s">
        <v>23</v>
      </c>
      <c r="G155" s="202"/>
      <c r="H155" s="247" t="s">
        <v>56</v>
      </c>
      <c r="I155" s="247" t="s">
        <v>19</v>
      </c>
      <c r="J155" s="247">
        <v>50</v>
      </c>
      <c r="K155" s="243"/>
    </row>
    <row r="156" spans="2:11" ht="15" customHeight="1">
      <c r="B156" s="222"/>
      <c r="C156" s="247" t="s">
        <v>42</v>
      </c>
      <c r="D156" s="202"/>
      <c r="E156" s="202"/>
      <c r="F156" s="248" t="s">
        <v>23</v>
      </c>
      <c r="G156" s="202"/>
      <c r="H156" s="247" t="s">
        <v>56</v>
      </c>
      <c r="I156" s="247" t="s">
        <v>19</v>
      </c>
      <c r="J156" s="247">
        <v>50</v>
      </c>
      <c r="K156" s="243"/>
    </row>
    <row r="157" spans="2:11" ht="15" customHeight="1">
      <c r="B157" s="222"/>
      <c r="C157" s="247" t="s">
        <v>212</v>
      </c>
      <c r="D157" s="202"/>
      <c r="E157" s="202"/>
      <c r="F157" s="248" t="s">
        <v>17</v>
      </c>
      <c r="G157" s="202"/>
      <c r="H157" s="247" t="s">
        <v>78</v>
      </c>
      <c r="I157" s="247" t="s">
        <v>19</v>
      </c>
      <c r="J157" s="247" t="s">
        <v>79</v>
      </c>
      <c r="K157" s="243"/>
    </row>
    <row r="158" spans="2:11" ht="15" customHeight="1">
      <c r="B158" s="222"/>
      <c r="C158" s="247" t="s">
        <v>80</v>
      </c>
      <c r="D158" s="202"/>
      <c r="E158" s="202"/>
      <c r="F158" s="248" t="s">
        <v>17</v>
      </c>
      <c r="G158" s="202"/>
      <c r="H158" s="247" t="s">
        <v>81</v>
      </c>
      <c r="I158" s="247" t="s">
        <v>51</v>
      </c>
      <c r="J158" s="247"/>
      <c r="K158" s="243"/>
    </row>
    <row r="159" spans="2:11" ht="15" customHeight="1">
      <c r="B159" s="249"/>
      <c r="C159" s="231"/>
      <c r="D159" s="231"/>
      <c r="E159" s="231"/>
      <c r="F159" s="231"/>
      <c r="G159" s="231"/>
      <c r="H159" s="231"/>
      <c r="I159" s="231"/>
      <c r="J159" s="231"/>
      <c r="K159" s="250"/>
    </row>
    <row r="160" spans="2:11" ht="18.75" customHeight="1">
      <c r="B160" s="198"/>
      <c r="C160" s="202"/>
      <c r="D160" s="202"/>
      <c r="E160" s="202"/>
      <c r="F160" s="221"/>
      <c r="G160" s="202"/>
      <c r="H160" s="202"/>
      <c r="I160" s="202"/>
      <c r="J160" s="202"/>
      <c r="K160" s="198"/>
    </row>
    <row r="161" spans="2:11" ht="18.75" customHeight="1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2:11" ht="7.5" customHeight="1">
      <c r="B162" s="189"/>
      <c r="C162" s="190"/>
      <c r="D162" s="190"/>
      <c r="E162" s="190"/>
      <c r="F162" s="190"/>
      <c r="G162" s="190"/>
      <c r="H162" s="190"/>
      <c r="I162" s="190"/>
      <c r="J162" s="190"/>
      <c r="K162" s="191"/>
    </row>
    <row r="163" spans="2:11" ht="45" customHeight="1">
      <c r="B163" s="192"/>
      <c r="C163" s="308" t="s">
        <v>82</v>
      </c>
      <c r="D163" s="308"/>
      <c r="E163" s="308"/>
      <c r="F163" s="308"/>
      <c r="G163" s="308"/>
      <c r="H163" s="308"/>
      <c r="I163" s="308"/>
      <c r="J163" s="308"/>
      <c r="K163" s="193"/>
    </row>
    <row r="164" spans="2:11" ht="17.25" customHeight="1">
      <c r="B164" s="192"/>
      <c r="C164" s="214" t="s">
        <v>11</v>
      </c>
      <c r="D164" s="214"/>
      <c r="E164" s="214"/>
      <c r="F164" s="214" t="s">
        <v>12</v>
      </c>
      <c r="G164" s="251"/>
      <c r="H164" s="252" t="s">
        <v>248</v>
      </c>
      <c r="I164" s="252" t="s">
        <v>175</v>
      </c>
      <c r="J164" s="214" t="s">
        <v>13</v>
      </c>
      <c r="K164" s="193"/>
    </row>
    <row r="165" spans="2:11" ht="17.25" customHeight="1">
      <c r="B165" s="195"/>
      <c r="C165" s="216" t="s">
        <v>14</v>
      </c>
      <c r="D165" s="216"/>
      <c r="E165" s="216"/>
      <c r="F165" s="217" t="s">
        <v>15</v>
      </c>
      <c r="G165" s="253"/>
      <c r="H165" s="254"/>
      <c r="I165" s="254"/>
      <c r="J165" s="216" t="s">
        <v>16</v>
      </c>
      <c r="K165" s="196"/>
    </row>
    <row r="166" spans="2:11" ht="5.25" customHeight="1">
      <c r="B166" s="222"/>
      <c r="C166" s="219"/>
      <c r="D166" s="219"/>
      <c r="E166" s="219"/>
      <c r="F166" s="219"/>
      <c r="G166" s="220"/>
      <c r="H166" s="219"/>
      <c r="I166" s="219"/>
      <c r="J166" s="219"/>
      <c r="K166" s="243"/>
    </row>
    <row r="167" spans="2:11" ht="15" customHeight="1">
      <c r="B167" s="222"/>
      <c r="C167" s="202" t="s">
        <v>20</v>
      </c>
      <c r="D167" s="202"/>
      <c r="E167" s="202"/>
      <c r="F167" s="221" t="s">
        <v>17</v>
      </c>
      <c r="G167" s="202"/>
      <c r="H167" s="202" t="s">
        <v>56</v>
      </c>
      <c r="I167" s="202" t="s">
        <v>19</v>
      </c>
      <c r="J167" s="202">
        <v>120</v>
      </c>
      <c r="K167" s="243"/>
    </row>
    <row r="168" spans="2:11" ht="15" customHeight="1">
      <c r="B168" s="222"/>
      <c r="C168" s="202" t="s">
        <v>65</v>
      </c>
      <c r="D168" s="202"/>
      <c r="E168" s="202"/>
      <c r="F168" s="221" t="s">
        <v>17</v>
      </c>
      <c r="G168" s="202"/>
      <c r="H168" s="202" t="s">
        <v>66</v>
      </c>
      <c r="I168" s="202" t="s">
        <v>19</v>
      </c>
      <c r="J168" s="202" t="s">
        <v>67</v>
      </c>
      <c r="K168" s="243"/>
    </row>
    <row r="169" spans="2:11" ht="15" customHeight="1">
      <c r="B169" s="222"/>
      <c r="C169" s="202" t="s">
        <v>200</v>
      </c>
      <c r="D169" s="202"/>
      <c r="E169" s="202"/>
      <c r="F169" s="221" t="s">
        <v>17</v>
      </c>
      <c r="G169" s="202"/>
      <c r="H169" s="202" t="s">
        <v>83</v>
      </c>
      <c r="I169" s="202" t="s">
        <v>19</v>
      </c>
      <c r="J169" s="202" t="s">
        <v>67</v>
      </c>
      <c r="K169" s="243"/>
    </row>
    <row r="170" spans="2:11" ht="15" customHeight="1">
      <c r="B170" s="222"/>
      <c r="C170" s="202" t="s">
        <v>22</v>
      </c>
      <c r="D170" s="202"/>
      <c r="E170" s="202"/>
      <c r="F170" s="221" t="s">
        <v>23</v>
      </c>
      <c r="G170" s="202"/>
      <c r="H170" s="202" t="s">
        <v>83</v>
      </c>
      <c r="I170" s="202" t="s">
        <v>19</v>
      </c>
      <c r="J170" s="202">
        <v>50</v>
      </c>
      <c r="K170" s="243"/>
    </row>
    <row r="171" spans="2:11" ht="15" customHeight="1">
      <c r="B171" s="222"/>
      <c r="C171" s="202" t="s">
        <v>25</v>
      </c>
      <c r="D171" s="202"/>
      <c r="E171" s="202"/>
      <c r="F171" s="221" t="s">
        <v>17</v>
      </c>
      <c r="G171" s="202"/>
      <c r="H171" s="202" t="s">
        <v>83</v>
      </c>
      <c r="I171" s="202" t="s">
        <v>27</v>
      </c>
      <c r="J171" s="202"/>
      <c r="K171" s="243"/>
    </row>
    <row r="172" spans="2:11" ht="15" customHeight="1">
      <c r="B172" s="222"/>
      <c r="C172" s="202" t="s">
        <v>36</v>
      </c>
      <c r="D172" s="202"/>
      <c r="E172" s="202"/>
      <c r="F172" s="221" t="s">
        <v>23</v>
      </c>
      <c r="G172" s="202"/>
      <c r="H172" s="202" t="s">
        <v>83</v>
      </c>
      <c r="I172" s="202" t="s">
        <v>19</v>
      </c>
      <c r="J172" s="202">
        <v>50</v>
      </c>
      <c r="K172" s="243"/>
    </row>
    <row r="173" spans="2:11" ht="15" customHeight="1">
      <c r="B173" s="222"/>
      <c r="C173" s="202" t="s">
        <v>44</v>
      </c>
      <c r="D173" s="202"/>
      <c r="E173" s="202"/>
      <c r="F173" s="221" t="s">
        <v>23</v>
      </c>
      <c r="G173" s="202"/>
      <c r="H173" s="202" t="s">
        <v>83</v>
      </c>
      <c r="I173" s="202" t="s">
        <v>19</v>
      </c>
      <c r="J173" s="202">
        <v>50</v>
      </c>
      <c r="K173" s="243"/>
    </row>
    <row r="174" spans="2:11" ht="15" customHeight="1">
      <c r="B174" s="222"/>
      <c r="C174" s="202" t="s">
        <v>42</v>
      </c>
      <c r="D174" s="202"/>
      <c r="E174" s="202"/>
      <c r="F174" s="221" t="s">
        <v>23</v>
      </c>
      <c r="G174" s="202"/>
      <c r="H174" s="202" t="s">
        <v>83</v>
      </c>
      <c r="I174" s="202" t="s">
        <v>19</v>
      </c>
      <c r="J174" s="202">
        <v>50</v>
      </c>
      <c r="K174" s="243"/>
    </row>
    <row r="175" spans="2:11" ht="15" customHeight="1">
      <c r="B175" s="222"/>
      <c r="C175" s="202" t="s">
        <v>247</v>
      </c>
      <c r="D175" s="202"/>
      <c r="E175" s="202"/>
      <c r="F175" s="221" t="s">
        <v>17</v>
      </c>
      <c r="G175" s="202"/>
      <c r="H175" s="202" t="s">
        <v>84</v>
      </c>
      <c r="I175" s="202" t="s">
        <v>85</v>
      </c>
      <c r="J175" s="202"/>
      <c r="K175" s="243"/>
    </row>
    <row r="176" spans="2:11" ht="15" customHeight="1">
      <c r="B176" s="222"/>
      <c r="C176" s="202" t="s">
        <v>175</v>
      </c>
      <c r="D176" s="202"/>
      <c r="E176" s="202"/>
      <c r="F176" s="221" t="s">
        <v>17</v>
      </c>
      <c r="G176" s="202"/>
      <c r="H176" s="202" t="s">
        <v>86</v>
      </c>
      <c r="I176" s="202" t="s">
        <v>87</v>
      </c>
      <c r="J176" s="202">
        <v>1</v>
      </c>
      <c r="K176" s="243"/>
    </row>
    <row r="177" spans="2:11" ht="15" customHeight="1">
      <c r="B177" s="222"/>
      <c r="C177" s="202" t="s">
        <v>171</v>
      </c>
      <c r="D177" s="202"/>
      <c r="E177" s="202"/>
      <c r="F177" s="221" t="s">
        <v>17</v>
      </c>
      <c r="G177" s="202"/>
      <c r="H177" s="202" t="s">
        <v>88</v>
      </c>
      <c r="I177" s="202" t="s">
        <v>19</v>
      </c>
      <c r="J177" s="202">
        <v>20</v>
      </c>
      <c r="K177" s="243"/>
    </row>
    <row r="178" spans="2:11" ht="15" customHeight="1">
      <c r="B178" s="222"/>
      <c r="C178" s="202" t="s">
        <v>248</v>
      </c>
      <c r="D178" s="202"/>
      <c r="E178" s="202"/>
      <c r="F178" s="221" t="s">
        <v>17</v>
      </c>
      <c r="G178" s="202"/>
      <c r="H178" s="202" t="s">
        <v>89</v>
      </c>
      <c r="I178" s="202" t="s">
        <v>19</v>
      </c>
      <c r="J178" s="202">
        <v>255</v>
      </c>
      <c r="K178" s="243"/>
    </row>
    <row r="179" spans="2:11" ht="15" customHeight="1">
      <c r="B179" s="222"/>
      <c r="C179" s="202" t="s">
        <v>249</v>
      </c>
      <c r="D179" s="202"/>
      <c r="E179" s="202"/>
      <c r="F179" s="221" t="s">
        <v>17</v>
      </c>
      <c r="G179" s="202"/>
      <c r="H179" s="202" t="s">
        <v>1399</v>
      </c>
      <c r="I179" s="202" t="s">
        <v>19</v>
      </c>
      <c r="J179" s="202">
        <v>10</v>
      </c>
      <c r="K179" s="243"/>
    </row>
    <row r="180" spans="2:11" ht="15" customHeight="1">
      <c r="B180" s="222"/>
      <c r="C180" s="202" t="s">
        <v>250</v>
      </c>
      <c r="D180" s="202"/>
      <c r="E180" s="202"/>
      <c r="F180" s="221" t="s">
        <v>17</v>
      </c>
      <c r="G180" s="202"/>
      <c r="H180" s="202" t="s">
        <v>90</v>
      </c>
      <c r="I180" s="202" t="s">
        <v>51</v>
      </c>
      <c r="J180" s="202"/>
      <c r="K180" s="243"/>
    </row>
    <row r="181" spans="2:11" ht="15" customHeight="1">
      <c r="B181" s="222"/>
      <c r="C181" s="202" t="s">
        <v>91</v>
      </c>
      <c r="D181" s="202"/>
      <c r="E181" s="202"/>
      <c r="F181" s="221" t="s">
        <v>17</v>
      </c>
      <c r="G181" s="202"/>
      <c r="H181" s="202" t="s">
        <v>92</v>
      </c>
      <c r="I181" s="202" t="s">
        <v>51</v>
      </c>
      <c r="J181" s="202"/>
      <c r="K181" s="243"/>
    </row>
    <row r="182" spans="2:11" ht="15" customHeight="1">
      <c r="B182" s="222"/>
      <c r="C182" s="202" t="s">
        <v>80</v>
      </c>
      <c r="D182" s="202"/>
      <c r="E182" s="202"/>
      <c r="F182" s="221" t="s">
        <v>17</v>
      </c>
      <c r="G182" s="202"/>
      <c r="H182" s="202" t="s">
        <v>93</v>
      </c>
      <c r="I182" s="202" t="s">
        <v>51</v>
      </c>
      <c r="J182" s="202"/>
      <c r="K182" s="243"/>
    </row>
    <row r="183" spans="2:11" ht="15" customHeight="1">
      <c r="B183" s="222"/>
      <c r="C183" s="202" t="s">
        <v>253</v>
      </c>
      <c r="D183" s="202"/>
      <c r="E183" s="202"/>
      <c r="F183" s="221" t="s">
        <v>23</v>
      </c>
      <c r="G183" s="202"/>
      <c r="H183" s="202" t="s">
        <v>94</v>
      </c>
      <c r="I183" s="202" t="s">
        <v>19</v>
      </c>
      <c r="J183" s="202">
        <v>50</v>
      </c>
      <c r="K183" s="243"/>
    </row>
    <row r="184" spans="2:11" ht="15" customHeight="1">
      <c r="B184" s="249"/>
      <c r="C184" s="231"/>
      <c r="D184" s="231"/>
      <c r="E184" s="231"/>
      <c r="F184" s="231"/>
      <c r="G184" s="231"/>
      <c r="H184" s="231"/>
      <c r="I184" s="231"/>
      <c r="J184" s="231"/>
      <c r="K184" s="250"/>
    </row>
    <row r="185" spans="2:11" ht="18.75" customHeight="1">
      <c r="B185" s="198"/>
      <c r="C185" s="202"/>
      <c r="D185" s="202"/>
      <c r="E185" s="202"/>
      <c r="F185" s="221"/>
      <c r="G185" s="202"/>
      <c r="H185" s="202"/>
      <c r="I185" s="202"/>
      <c r="J185" s="202"/>
      <c r="K185" s="198"/>
    </row>
    <row r="186" spans="2:11" ht="18.75" customHeight="1"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</row>
    <row r="187" spans="2:11" ht="13.5">
      <c r="B187" s="189"/>
      <c r="C187" s="190"/>
      <c r="D187" s="190"/>
      <c r="E187" s="190"/>
      <c r="F187" s="190"/>
      <c r="G187" s="190"/>
      <c r="H187" s="190"/>
      <c r="I187" s="190"/>
      <c r="J187" s="190"/>
      <c r="K187" s="191"/>
    </row>
    <row r="188" spans="2:11" ht="21">
      <c r="B188" s="192"/>
      <c r="C188" s="308" t="s">
        <v>95</v>
      </c>
      <c r="D188" s="308"/>
      <c r="E188" s="308"/>
      <c r="F188" s="308"/>
      <c r="G188" s="308"/>
      <c r="H188" s="308"/>
      <c r="I188" s="308"/>
      <c r="J188" s="308"/>
      <c r="K188" s="193"/>
    </row>
    <row r="189" spans="2:11" ht="25.5" customHeight="1">
      <c r="B189" s="192"/>
      <c r="C189" s="255" t="s">
        <v>96</v>
      </c>
      <c r="D189" s="255"/>
      <c r="E189" s="255"/>
      <c r="F189" s="255" t="s">
        <v>97</v>
      </c>
      <c r="G189" s="256"/>
      <c r="H189" s="313" t="s">
        <v>98</v>
      </c>
      <c r="I189" s="313"/>
      <c r="J189" s="313"/>
      <c r="K189" s="193"/>
    </row>
    <row r="190" spans="2:11" ht="5.25" customHeight="1">
      <c r="B190" s="222"/>
      <c r="C190" s="219"/>
      <c r="D190" s="219"/>
      <c r="E190" s="219"/>
      <c r="F190" s="219"/>
      <c r="G190" s="202"/>
      <c r="H190" s="219"/>
      <c r="I190" s="219"/>
      <c r="J190" s="219"/>
      <c r="K190" s="243"/>
    </row>
    <row r="191" spans="2:11" ht="15" customHeight="1">
      <c r="B191" s="222"/>
      <c r="C191" s="202" t="s">
        <v>99</v>
      </c>
      <c r="D191" s="202"/>
      <c r="E191" s="202"/>
      <c r="F191" s="221" t="s">
        <v>161</v>
      </c>
      <c r="G191" s="202"/>
      <c r="H191" s="312" t="s">
        <v>100</v>
      </c>
      <c r="I191" s="312"/>
      <c r="J191" s="312"/>
      <c r="K191" s="243"/>
    </row>
    <row r="192" spans="2:11" ht="15" customHeight="1">
      <c r="B192" s="222"/>
      <c r="C192" s="228"/>
      <c r="D192" s="202"/>
      <c r="E192" s="202"/>
      <c r="F192" s="221" t="s">
        <v>162</v>
      </c>
      <c r="G192" s="202"/>
      <c r="H192" s="312" t="s">
        <v>101</v>
      </c>
      <c r="I192" s="312"/>
      <c r="J192" s="312"/>
      <c r="K192" s="243"/>
    </row>
    <row r="193" spans="2:11" ht="15" customHeight="1">
      <c r="B193" s="222"/>
      <c r="C193" s="228"/>
      <c r="D193" s="202"/>
      <c r="E193" s="202"/>
      <c r="F193" s="221" t="s">
        <v>165</v>
      </c>
      <c r="G193" s="202"/>
      <c r="H193" s="312" t="s">
        <v>102</v>
      </c>
      <c r="I193" s="312"/>
      <c r="J193" s="312"/>
      <c r="K193" s="243"/>
    </row>
    <row r="194" spans="2:11" ht="15" customHeight="1">
      <c r="B194" s="222"/>
      <c r="C194" s="202"/>
      <c r="D194" s="202"/>
      <c r="E194" s="202"/>
      <c r="F194" s="221" t="s">
        <v>163</v>
      </c>
      <c r="G194" s="202"/>
      <c r="H194" s="312" t="s">
        <v>103</v>
      </c>
      <c r="I194" s="312"/>
      <c r="J194" s="312"/>
      <c r="K194" s="243"/>
    </row>
    <row r="195" spans="2:11" ht="15" customHeight="1">
      <c r="B195" s="222"/>
      <c r="C195" s="202"/>
      <c r="D195" s="202"/>
      <c r="E195" s="202"/>
      <c r="F195" s="221" t="s">
        <v>164</v>
      </c>
      <c r="G195" s="202"/>
      <c r="H195" s="312" t="s">
        <v>104</v>
      </c>
      <c r="I195" s="312"/>
      <c r="J195" s="312"/>
      <c r="K195" s="243"/>
    </row>
    <row r="196" spans="2:11" ht="15" customHeight="1">
      <c r="B196" s="222"/>
      <c r="C196" s="202"/>
      <c r="D196" s="202"/>
      <c r="E196" s="202"/>
      <c r="F196" s="221"/>
      <c r="G196" s="202"/>
      <c r="H196" s="202"/>
      <c r="I196" s="202"/>
      <c r="J196" s="202"/>
      <c r="K196" s="243"/>
    </row>
    <row r="197" spans="2:11" ht="15" customHeight="1">
      <c r="B197" s="222"/>
      <c r="C197" s="202" t="s">
        <v>63</v>
      </c>
      <c r="D197" s="202"/>
      <c r="E197" s="202"/>
      <c r="F197" s="221" t="s">
        <v>196</v>
      </c>
      <c r="G197" s="202"/>
      <c r="H197" s="312" t="s">
        <v>105</v>
      </c>
      <c r="I197" s="312"/>
      <c r="J197" s="312"/>
      <c r="K197" s="243"/>
    </row>
    <row r="198" spans="2:11" ht="15" customHeight="1">
      <c r="B198" s="222"/>
      <c r="C198" s="228"/>
      <c r="D198" s="202"/>
      <c r="E198" s="202"/>
      <c r="F198" s="221" t="s">
        <v>1384</v>
      </c>
      <c r="G198" s="202"/>
      <c r="H198" s="312" t="s">
        <v>1385</v>
      </c>
      <c r="I198" s="312"/>
      <c r="J198" s="312"/>
      <c r="K198" s="243"/>
    </row>
    <row r="199" spans="2:11" ht="15" customHeight="1">
      <c r="B199" s="222"/>
      <c r="C199" s="202"/>
      <c r="D199" s="202"/>
      <c r="E199" s="202"/>
      <c r="F199" s="221" t="s">
        <v>1382</v>
      </c>
      <c r="G199" s="202"/>
      <c r="H199" s="312" t="s">
        <v>106</v>
      </c>
      <c r="I199" s="312"/>
      <c r="J199" s="312"/>
      <c r="K199" s="243"/>
    </row>
    <row r="200" spans="2:11" ht="15" customHeight="1">
      <c r="B200" s="257"/>
      <c r="C200" s="228"/>
      <c r="D200" s="228"/>
      <c r="E200" s="228"/>
      <c r="F200" s="221" t="s">
        <v>202</v>
      </c>
      <c r="G200" s="207"/>
      <c r="H200" s="314" t="s">
        <v>203</v>
      </c>
      <c r="I200" s="314"/>
      <c r="J200" s="314"/>
      <c r="K200" s="258"/>
    </row>
    <row r="201" spans="2:11" ht="15" customHeight="1">
      <c r="B201" s="257"/>
      <c r="C201" s="228"/>
      <c r="D201" s="228"/>
      <c r="E201" s="228"/>
      <c r="F201" s="221" t="s">
        <v>1386</v>
      </c>
      <c r="G201" s="207"/>
      <c r="H201" s="314" t="s">
        <v>107</v>
      </c>
      <c r="I201" s="314"/>
      <c r="J201" s="314"/>
      <c r="K201" s="258"/>
    </row>
    <row r="202" spans="2:11" ht="15" customHeight="1">
      <c r="B202" s="257"/>
      <c r="C202" s="228"/>
      <c r="D202" s="228"/>
      <c r="E202" s="228"/>
      <c r="F202" s="259"/>
      <c r="G202" s="207"/>
      <c r="H202" s="260"/>
      <c r="I202" s="260"/>
      <c r="J202" s="260"/>
      <c r="K202" s="258"/>
    </row>
    <row r="203" spans="2:11" ht="15" customHeight="1">
      <c r="B203" s="257"/>
      <c r="C203" s="202" t="s">
        <v>87</v>
      </c>
      <c r="D203" s="228"/>
      <c r="E203" s="228"/>
      <c r="F203" s="221">
        <v>1</v>
      </c>
      <c r="G203" s="207"/>
      <c r="H203" s="314" t="s">
        <v>108</v>
      </c>
      <c r="I203" s="314"/>
      <c r="J203" s="314"/>
      <c r="K203" s="258"/>
    </row>
    <row r="204" spans="2:11" ht="15" customHeight="1">
      <c r="B204" s="257"/>
      <c r="C204" s="228"/>
      <c r="D204" s="228"/>
      <c r="E204" s="228"/>
      <c r="F204" s="221">
        <v>2</v>
      </c>
      <c r="G204" s="207"/>
      <c r="H204" s="314" t="s">
        <v>109</v>
      </c>
      <c r="I204" s="314"/>
      <c r="J204" s="314"/>
      <c r="K204" s="258"/>
    </row>
    <row r="205" spans="2:11" ht="15" customHeight="1">
      <c r="B205" s="257"/>
      <c r="C205" s="228"/>
      <c r="D205" s="228"/>
      <c r="E205" s="228"/>
      <c r="F205" s="221">
        <v>3</v>
      </c>
      <c r="G205" s="207"/>
      <c r="H205" s="314" t="s">
        <v>110</v>
      </c>
      <c r="I205" s="314"/>
      <c r="J205" s="314"/>
      <c r="K205" s="258"/>
    </row>
    <row r="206" spans="2:11" ht="15" customHeight="1">
      <c r="B206" s="257"/>
      <c r="C206" s="228"/>
      <c r="D206" s="228"/>
      <c r="E206" s="228"/>
      <c r="F206" s="221">
        <v>4</v>
      </c>
      <c r="G206" s="207"/>
      <c r="H206" s="314" t="s">
        <v>111</v>
      </c>
      <c r="I206" s="314"/>
      <c r="J206" s="314"/>
      <c r="K206" s="258"/>
    </row>
    <row r="207" spans="2:11" ht="12.75" customHeight="1">
      <c r="B207" s="261"/>
      <c r="C207" s="262"/>
      <c r="D207" s="262"/>
      <c r="E207" s="262"/>
      <c r="F207" s="262"/>
      <c r="G207" s="262"/>
      <c r="H207" s="262"/>
      <c r="I207" s="262"/>
      <c r="J207" s="262"/>
      <c r="K207" s="263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8:J58"/>
    <mergeCell ref="D59:J59"/>
    <mergeCell ref="D60:J60"/>
    <mergeCell ref="D63:J63"/>
    <mergeCell ref="D64:J64"/>
    <mergeCell ref="D65:J65"/>
    <mergeCell ref="C50:J50"/>
    <mergeCell ref="C52:J52"/>
    <mergeCell ref="C53:J53"/>
    <mergeCell ref="C55:J55"/>
    <mergeCell ref="D56:J56"/>
    <mergeCell ref="D57:J57"/>
    <mergeCell ref="G43:J43"/>
    <mergeCell ref="D45:J45"/>
    <mergeCell ref="E46:J46"/>
    <mergeCell ref="E47:J47"/>
    <mergeCell ref="E48:J48"/>
    <mergeCell ref="D49:J49"/>
    <mergeCell ref="G37:J37"/>
    <mergeCell ref="G38:J38"/>
    <mergeCell ref="G39:J39"/>
    <mergeCell ref="G40:J40"/>
    <mergeCell ref="G41:J41"/>
    <mergeCell ref="G42:J42"/>
    <mergeCell ref="D31:J31"/>
    <mergeCell ref="D32:J32"/>
    <mergeCell ref="D33:J33"/>
    <mergeCell ref="G34:J34"/>
    <mergeCell ref="G35:J35"/>
    <mergeCell ref="G36:J36"/>
    <mergeCell ref="C23:J23"/>
    <mergeCell ref="D25:J25"/>
    <mergeCell ref="C24:J24"/>
    <mergeCell ref="D26:J26"/>
    <mergeCell ref="D28:J28"/>
    <mergeCell ref="D29:J29"/>
    <mergeCell ref="D14:J14"/>
    <mergeCell ref="D15:J15"/>
    <mergeCell ref="F16:J16"/>
    <mergeCell ref="F17:J17"/>
    <mergeCell ref="F18:J18"/>
    <mergeCell ref="F21:J21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uhlík</cp:lastModifiedBy>
  <dcterms:created xsi:type="dcterms:W3CDTF">2014-11-10T12:21:25Z</dcterms:created>
  <dcterms:modified xsi:type="dcterms:W3CDTF">2014-11-10T12:21:25Z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