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Kryci list" sheetId="1" r:id="rId1"/>
    <sheet name="Rekapitulace" sheetId="2" r:id="rId2"/>
    <sheet name="Stavební část" sheetId="3" r:id="rId3"/>
    <sheet name="ZTI" sheetId="4" r:id="rId4"/>
    <sheet name="VZT" sheetId="5" r:id="rId5"/>
    <sheet name="Silnoproud" sheetId="6" r:id="rId6"/>
    <sheet name="Systém k ochraně před pádem" sheetId="7" r:id="rId7"/>
  </sheets>
  <definedNames>
    <definedName name="__CENA__">'Stavební část'!$O$6:$O$1143</definedName>
    <definedName name="__MAIN__">'Stavební část'!$F$1:$CX$1142</definedName>
    <definedName name="__MAIN2__">#REF!</definedName>
    <definedName name="__MAIN2___2">'Rekapitulace'!$B$1:$H$31</definedName>
    <definedName name="__MAIN3__">'Kryci list'!$A$3:$F$21</definedName>
    <definedName name="__SAZBA__">'Stavební část'!$T$6:$T$1143</definedName>
    <definedName name="__T0__">'Stavební část'!$F$5:$W$1142</definedName>
    <definedName name="__T1__">'Stavební část'!$F$6:$W$83</definedName>
    <definedName name="__T2__">'Stavební část'!$F$7:$CX$9</definedName>
    <definedName name="__T3__">'Stavební část'!#REF!</definedName>
    <definedName name="__TE0__">'Kryci list'!$A$4:$C$8</definedName>
    <definedName name="__TE1__">'Kryci list'!#REF!</definedName>
    <definedName name="__TE2__">'Kryci list'!#REF!</definedName>
    <definedName name="__TE3__">'Kryci list'!$A$15:$E$15</definedName>
    <definedName name="__TE4__">#REF!</definedName>
    <definedName name="__TR0__">#REF!</definedName>
    <definedName name="__TR0___2">'Rekapitulace'!$B$5:$F$6</definedName>
    <definedName name="__TR1__">#REF!</definedName>
    <definedName name="__TR1___2">'Rekapitulace'!$B$6:$F$6</definedName>
    <definedName name="_xlnm.Print_Titles" localSheetId="2">'Stavební část'!$3:$4</definedName>
    <definedName name="_xlnm.Print_Area" localSheetId="0">'Kryci list'!$B$1:$E$33</definedName>
    <definedName name="_xlnm.Print_Area" localSheetId="1">'Rekapitulace'!$A$1:$F$30</definedName>
    <definedName name="_xlnm.Print_Area" localSheetId="2">'Stavební část'!$F$1:$X$1143</definedName>
  </definedNames>
  <calcPr fullCalcOnLoad="1"/>
</workbook>
</file>

<file path=xl/sharedStrings.xml><?xml version="1.0" encoding="utf-8"?>
<sst xmlns="http://schemas.openxmlformats.org/spreadsheetml/2006/main" count="2656" uniqueCount="1251">
  <si>
    <t>Soupis stavebních prací, dodávek a služeb s výkazem výměr</t>
  </si>
  <si>
    <t>Číslo zakázky</t>
  </si>
  <si>
    <t>Zakázka</t>
  </si>
  <si>
    <t>Porticus s.r.o.</t>
  </si>
  <si>
    <t>Městské divadlo K.Vary, Divadelní náměstí 21 -Stavební úprava střechy, obnova fasády</t>
  </si>
  <si>
    <t>Komentář</t>
  </si>
  <si>
    <t>Nedílnou součástí výkazu výměr je projektová dokumentace. Veškeré technologické postupy a parametry materiálů jsou podrobně popsány v PD.</t>
  </si>
  <si>
    <t>Popis verze</t>
  </si>
  <si>
    <t>Komentář verze</t>
  </si>
  <si>
    <t>Adresa</t>
  </si>
  <si>
    <t>Datum zahájení</t>
  </si>
  <si>
    <t>Rok</t>
  </si>
  <si>
    <t>Datum dokončení</t>
  </si>
  <si>
    <t>Typ Firmy</t>
  </si>
  <si>
    <t>Název</t>
  </si>
  <si>
    <t>Kontaktní osoba</t>
  </si>
  <si>
    <t>Telefon</t>
  </si>
  <si>
    <t>Význam (funkce)</t>
  </si>
  <si>
    <t>Jméno</t>
  </si>
  <si>
    <t>REKAPITULACE</t>
  </si>
  <si>
    <t>Kód stavebního objektu</t>
  </si>
  <si>
    <t>Popis objektu</t>
  </si>
  <si>
    <t>Kód zatřídění</t>
  </si>
  <si>
    <t>Zatřídění</t>
  </si>
  <si>
    <t>SO 01</t>
  </si>
  <si>
    <t>Městské divadlo</t>
  </si>
  <si>
    <t>Celkem (bez DPH)</t>
  </si>
  <si>
    <t>DPH 21%</t>
  </si>
  <si>
    <t>Celkem (včetně DPH)</t>
  </si>
  <si>
    <t>Za zhotovitele</t>
  </si>
  <si>
    <t>Za objednatele</t>
  </si>
  <si>
    <t>Jméno :</t>
  </si>
  <si>
    <t>Datum :</t>
  </si>
  <si>
    <t>Podpis:</t>
  </si>
  <si>
    <t>Podpis :</t>
  </si>
  <si>
    <t>Poznámka :</t>
  </si>
  <si>
    <t>Zakázka:</t>
  </si>
  <si>
    <t>Popis</t>
  </si>
  <si>
    <t>Cena</t>
  </si>
  <si>
    <t>Hmotnost</t>
  </si>
  <si>
    <t>DPH</t>
  </si>
  <si>
    <t>Cena s DPH</t>
  </si>
  <si>
    <t>Počet položek</t>
  </si>
  <si>
    <t>Poř.</t>
  </si>
  <si>
    <t>Typ</t>
  </si>
  <si>
    <t>Kód</t>
  </si>
  <si>
    <t>MJ</t>
  </si>
  <si>
    <t>Výměra bez ztr.</t>
  </si>
  <si>
    <t>Ztratné</t>
  </si>
  <si>
    <t>Výměra</t>
  </si>
  <si>
    <t>Jedn.cena</t>
  </si>
  <si>
    <t>Jedn. hmotn.</t>
  </si>
  <si>
    <t>Jedn. suť</t>
  </si>
  <si>
    <t>Suť</t>
  </si>
  <si>
    <t>Sazba DPH</t>
  </si>
  <si>
    <t>Cen. soustava</t>
  </si>
  <si>
    <t>Počet</t>
  </si>
  <si>
    <t>SO 01: Městské divadlo</t>
  </si>
  <si>
    <t>006: Úpravy povrchu</t>
  </si>
  <si>
    <t>##T2##N_Catalog_catGUID</t>
  </si>
  <si>
    <t>##T2##PRO_ITEM_catID</t>
  </si>
  <si>
    <t>##T2##PRO_ITEM_iteCode</t>
  </si>
  <si>
    <t>##T2##PRO_ITEM_szvCode</t>
  </si>
  <si>
    <t>##T2##PRO_ITEM_tevCode</t>
  </si>
  <si>
    <t>SP</t>
  </si>
  <si>
    <t>310236261</t>
  </si>
  <si>
    <t>Zazdívka otvorů pl do 0,09 m2 ve zdivu nadzákladovém cihlami pálenými tl do 600 mm</t>
  </si>
  <si>
    <t>kus</t>
  </si>
  <si>
    <t>Plný popis:</t>
  </si>
  <si>
    <t>Zazdívka otvorů ve zdivu nadzákladovém cihlami pálenými 
  plochy přes 0,0225 m2 do 0,09 m2, ve zdi tl.
    přes 450 do 600 mm</t>
  </si>
  <si>
    <t>612476015</t>
  </si>
  <si>
    <t>Vnitřní sanační omítkový systém -podhoz, omítka, stěrka (kompletní systém-dle PD)</t>
  </si>
  <si>
    <t>m2</t>
  </si>
  <si>
    <t>X Vnitřní sanační omítka zdiva ze suchých směsí (JKPOV 585)
  sanační omítkový systém
    Hasit 300</t>
  </si>
  <si>
    <t>S4 ; 16,9</t>
  </si>
  <si>
    <t>_</t>
  </si>
  <si>
    <t>S5 ; 12,35</t>
  </si>
  <si>
    <t>622321141</t>
  </si>
  <si>
    <t>Vápenocementová omítka štuková dvouvrstvá vnějších stěn nanášená ručně</t>
  </si>
  <si>
    <t>Omítka vápenocementová vnějších ploch 
  nanášená ručně
    dvouvrstvá, tloušťky jádrové omítky do 15 mm
    štuková
      stěn</t>
  </si>
  <si>
    <t>u střechy ; 165*0,2</t>
  </si>
  <si>
    <t>u fasády ; 935*0,2</t>
  </si>
  <si>
    <t>622427121</t>
  </si>
  <si>
    <t>Oprava vnějších omítek štukových MV nebo MVC členitosti VII v rozsahu do 10 %</t>
  </si>
  <si>
    <t>Oprava vnějších omítek vápenných a vápenocementových bez otlučení vadných míst
  štukových
  stupně členitosti VII, v rozsahu opravované plochy
    do 10%</t>
  </si>
  <si>
    <t>fasáda ; 2360</t>
  </si>
  <si>
    <t>622471115</t>
  </si>
  <si>
    <t>Tenkovrstvá úprava povrchu vnějších stěn aktivovaným štukem tl do 3 mm</t>
  </si>
  <si>
    <t>X Tenkovrstvá úprava aktivovaným štukem
(2) stěn, (3) pilířů, (4) svislých panelových konstrukcí
  na vnějším rovném povrchu
  z lešení, s nejnutnějším obroušením podkladu (pemzou) a oprášením
  nanášením a vyhlazením plstí
    tl. 2 až 3 mm</t>
  </si>
  <si>
    <t>622476015</t>
  </si>
  <si>
    <t>Sanační vnější omítkový systém -podhoz,omítka,stěrka (kompletní systém dle PD)</t>
  </si>
  <si>
    <t>X Vnější sanační omítka ze suchých směsí (JK 585) na cihelné nebo kamenné zdivo
  sanační omítkový systém
  ve stupni složitosti I a II
    Hasit 300</t>
  </si>
  <si>
    <t>S6 ; 16</t>
  </si>
  <si>
    <t>S8 ; 33,5</t>
  </si>
  <si>
    <t>S9 ; 21,4</t>
  </si>
  <si>
    <t>622500001</t>
  </si>
  <si>
    <t>Vyspárování -akrylát.trvale pružný tmel do exteriéru</t>
  </si>
  <si>
    <t>m</t>
  </si>
  <si>
    <t>u klemp.kcí ; 165+935</t>
  </si>
  <si>
    <t>622500010</t>
  </si>
  <si>
    <t>Očištění kamenných soklů  a zdobných prvků</t>
  </si>
  <si>
    <t>S7 ; 94</t>
  </si>
  <si>
    <t>622500020</t>
  </si>
  <si>
    <t>Restaurátorské práce na opravě soch zvířat vč.podstavce</t>
  </si>
  <si>
    <t>Včetně provedení restaurátorského průzkumu, zpracování restaurátorského záměru a jeho schválení odborem památkové péče.</t>
  </si>
  <si>
    <t>2</t>
  </si>
  <si>
    <t>622611132</t>
  </si>
  <si>
    <t>Nátěr silikátový dvojnásobný vnějších omítaných stěn včetně penetrace provedený ručně</t>
  </si>
  <si>
    <t>Ochranný nátěr vnějších omítaných ploch 
  nanášený ručně
    dvojnásobný, včetně penetrace
    odolný vůči povětrnostním vlivům a UV záření, jakéhokoliv odstínu
    silikátový
      stěn</t>
  </si>
  <si>
    <t>2360+220</t>
  </si>
  <si>
    <t>622903140</t>
  </si>
  <si>
    <t>Mytí s odmaštěním vnějších omítek stupně složitosti 7 tlakovou vodou</t>
  </si>
  <si>
    <t>Mytí vnějších omítek tlakovou vodou s odmaštěním
  pomocí vysokotlakového horkovodního stroje, stupně členitosti omítek
    VII</t>
  </si>
  <si>
    <t>631311118</t>
  </si>
  <si>
    <t>Mazanina tl do 80 mm z betonu prostého bez zvýšených nároků na prostředí tř. C 35/45</t>
  </si>
  <si>
    <t>m3</t>
  </si>
  <si>
    <t>Mazanina z betonu 
  prostého bez zvýšených nároků na prostředí
    tl. přes 50 do 80 mm
      tř. C 35/45</t>
  </si>
  <si>
    <t>R4 ; 16*0,05</t>
  </si>
  <si>
    <t>R4.1 ; 3*0,05</t>
  </si>
  <si>
    <t>631319171</t>
  </si>
  <si>
    <t>Příplatek k mazanině tl do 80 mm za stržení povrchu spodní vrstvy před vložením výztuže</t>
  </si>
  <si>
    <t>Příplatek k cenám mazanin 
  za stržení povrchu
    spodní vrstvy mazaniny latí před vložením výztuže nebo pletiva
    pro tl. obou vrstev mazaniny
      přes 50 do 80 mm</t>
  </si>
  <si>
    <t>631362021</t>
  </si>
  <si>
    <t>Výztuž mazanin svařovanými sítěmi Kari</t>
  </si>
  <si>
    <t>t</t>
  </si>
  <si>
    <t>Výztuž mazanin 
  ze svařovaných sítí z drátů
    typu KARI</t>
  </si>
  <si>
    <t>R4 ; 16*0,005*1,08</t>
  </si>
  <si>
    <t>R4.1 ; 3*0,005*1,08</t>
  </si>
  <si>
    <t>632451022</t>
  </si>
  <si>
    <t>Vyrovnávací potěr tl do 30 mm z MC 15 provedený v pásu</t>
  </si>
  <si>
    <t>Potěr cementový vyrovnávací z malty (MC-15)
  v pásu o průměrné (střední) tl.
    přes 20 do 30 mm</t>
  </si>
  <si>
    <t>R4 ; 16</t>
  </si>
  <si>
    <t>R4.1 ; 3</t>
  </si>
  <si>
    <t>632451024</t>
  </si>
  <si>
    <t>Vyrovnávací potěr tl do 50 mm z MC 15 provedený v pásu</t>
  </si>
  <si>
    <t>Potěr cementový vyrovnávací z malty (MC-15)
  v pásu o průměrné (střední) tl.
    přes 40 do 50 mm</t>
  </si>
  <si>
    <t>R5 ; 5,5</t>
  </si>
  <si>
    <t>985131111</t>
  </si>
  <si>
    <t>Očištění ploch stěn, rubu kleneb a podlah tlakovou vodou</t>
  </si>
  <si>
    <t>Očištění ploch
  stěn, rubu kleneb a podlah
    tlakovou vodou</t>
  </si>
  <si>
    <t>R6 ; 7,2</t>
  </si>
  <si>
    <t>R7 ; 1,2</t>
  </si>
  <si>
    <t>R8 ; 2,86</t>
  </si>
  <si>
    <t>009: Ostatní konstrukce a práce</t>
  </si>
  <si>
    <t>900900000</t>
  </si>
  <si>
    <t>Systém ochrany osob proti pádu -přenos (viz záložka)</t>
  </si>
  <si>
    <t>900900001</t>
  </si>
  <si>
    <t>Osobní ochranné prostředky proti pádu osob -přenos</t>
  </si>
  <si>
    <t>900900025</t>
  </si>
  <si>
    <t>Ostatní práce na skrytých, nepřístupných kcích (bude čerpáno po schválení AD a objednatele)</t>
  </si>
  <si>
    <t>941111122</t>
  </si>
  <si>
    <t>Montáž lešení řadového trubkového lehkého s podlahami zatížení do 200 kg/m2 š do 1,2 m v do 25 m</t>
  </si>
  <si>
    <t>Montáž lešení řadového trubkového lehkého pracovního s podlahami 
  s provozním zatížením tř. 3 do 200 kg/m2
    šířky tř. W09 přes 0,9 do 1,2 m, výšky
      přes 10 do 25 m</t>
  </si>
  <si>
    <t>150*21+46*6</t>
  </si>
  <si>
    <t>941111222</t>
  </si>
  <si>
    <t>Příplatek k lešení řadovému trubkovému lehkému s podlahami š 1,2 m v 25 m za první a ZKD den použití</t>
  </si>
  <si>
    <t>Montáž lešení řadového trubkového lehkého pracovního s podlahami 
  s provozním zatížením tř. 3 do 200 kg/m2
    Příplatek za první a každý další den použití lešení
      k ceně -1122</t>
  </si>
  <si>
    <t>4 měsíce ; 3426*30*4</t>
  </si>
  <si>
    <t>položka bude účtována dle skutečné doby použití</t>
  </si>
  <si>
    <t>941111822</t>
  </si>
  <si>
    <t>Demontáž lešení řadového trubkového lehkého s podlahami zatížení do 200 kg/m2 š do 1,2 m v do 25 m</t>
  </si>
  <si>
    <t>Demontáž lešení řadového trubkového lehkého pracovního s podlahami 
  s provozním zatížením tř. 3 do 200 kg/m2
    šířky tř. W09 přes 0,9 do 1,2 m, výšky
      přes 10 do 25 m</t>
  </si>
  <si>
    <t>944511111</t>
  </si>
  <si>
    <t>Montáž ochranné sítě z textilie z umělých vláken</t>
  </si>
  <si>
    <t>Montáž ochranné sítě 
  zavěšené na konstrukci lešení
    z textilie z umělých vláken</t>
  </si>
  <si>
    <t>944511211</t>
  </si>
  <si>
    <t>Příplatek k ochranné síti za první a ZKD den použití</t>
  </si>
  <si>
    <t>Montáž ochranné sítě 
  Příplatek za první a každý další den použití sítě
    k ceně -1111</t>
  </si>
  <si>
    <t>944511811</t>
  </si>
  <si>
    <t>Demontáž ochranné sítě z textilie z umělých vláken</t>
  </si>
  <si>
    <t>Demontáž ochranné sítě 
  zavěšené na konstrukci lešení
    z textilie z umělých vláken</t>
  </si>
  <si>
    <t>944711114</t>
  </si>
  <si>
    <t>Montáž záchytné stříšky š přes 2,5 m</t>
  </si>
  <si>
    <t>Montáž záchytné stříšky 
  zřizované současně s lehkým nebo těžkým lešením, šířky
    přes 2,5 m</t>
  </si>
  <si>
    <t>2*5</t>
  </si>
  <si>
    <t>944711214</t>
  </si>
  <si>
    <t>Příplatek k záchytné stříšce š přes 2,5 m za první a ZKD den použití</t>
  </si>
  <si>
    <t>Montáž záchytné stříšky 
  Příplatek za první a každý další den použití záchytné stříšky
    k ceně -1114</t>
  </si>
  <si>
    <t>4 měsíce ; 10*30*4</t>
  </si>
  <si>
    <t>944711814</t>
  </si>
  <si>
    <t>Demontáž záchytné stříšky š přes 2,5 m</t>
  </si>
  <si>
    <t>Demontáž záchytné stříšky 
  zřizované současně s lehkým nebo těžkým lešením, šířky
    přes 2,5 m</t>
  </si>
  <si>
    <t>949101112</t>
  </si>
  <si>
    <t>Lešení pomocné pro objekty pozemních staveb s lešeňovou podlahou v do 3,5 m zatížení do 150 kg/m2</t>
  </si>
  <si>
    <t>Lešení pomocné pracovní pro objekty pozemních staveb 
  pro zatížení do 150 kg/m2, o výšce lešeňové podlahy
    přes 1,9 do 3,5 m</t>
  </si>
  <si>
    <t>pro R1.1, R2.1 -vnitřní ; 158+216</t>
  </si>
  <si>
    <t>950251010</t>
  </si>
  <si>
    <t>Osazení PVC trubky pro odvod vody za zdí (S10)</t>
  </si>
  <si>
    <t>F43</t>
  </si>
  <si>
    <t>Stavební úprava -posun okapnice dveřního křídla</t>
  </si>
  <si>
    <t>021: Silnoproud</t>
  </si>
  <si>
    <t>210 00-0001</t>
  </si>
  <si>
    <t>Silnoproud, hromosvod -přenos (viz záložka)</t>
  </si>
  <si>
    <t>210 00-0002</t>
  </si>
  <si>
    <t>Očištění světel vč.provedení revize funkčnosti, uvedení do provozu (S2)</t>
  </si>
  <si>
    <t>210 00-0003</t>
  </si>
  <si>
    <t>Očištění světel (S3)</t>
  </si>
  <si>
    <t>024: Vzduchotechnika</t>
  </si>
  <si>
    <t>240501010</t>
  </si>
  <si>
    <t>Vzduchotechnika -přenos (viz záložka)</t>
  </si>
  <si>
    <t>091: Bourání konstrukcí - demolice</t>
  </si>
  <si>
    <t>712400831</t>
  </si>
  <si>
    <t>Odstranění povlakové krytiny střech do 30° jednovrstvé</t>
  </si>
  <si>
    <t>Odstranění ze střech šikmých přes 10 st. do 30 st. 
  krytiny povlakové
    jednovrstvé</t>
  </si>
  <si>
    <t>158,2+30+374+12,6+318+54+98,25+5,5</t>
  </si>
  <si>
    <t>712600831</t>
  </si>
  <si>
    <t>Odstranění povlakové krytiny střech přes 30° jednovrstvé</t>
  </si>
  <si>
    <t>Odstranění ze střech šikmých přes 30 st. do 45 st. 
  krytiny povlakové
    jednovrstvé</t>
  </si>
  <si>
    <t>216+392</t>
  </si>
  <si>
    <t>762331814</t>
  </si>
  <si>
    <t>Demontáž vázaných kcí krovů z hranolů průřezové plochy do 450 cm2</t>
  </si>
  <si>
    <t>Demontáž vázaných konstrukcí krovů sklonu do 60 st. 
  z hranolů, hranolků, fošen, průřezové plochy
    přes 288 do 450 cm2</t>
  </si>
  <si>
    <t>15,8+3+37,4+3+4,75+21,6+21,8+39,2</t>
  </si>
  <si>
    <t>762341811</t>
  </si>
  <si>
    <t>Demontáž bednění střech z prken</t>
  </si>
  <si>
    <t>Demontáž bednění a laťování 
  bednění střech rovných, obloukových, sklonu do 60 st. se všemi nadstřešními konstrukcemi
    z prken hrubých, hoblovaných tl. do 32 mm</t>
  </si>
  <si>
    <t>R1.1 ; 158,2</t>
  </si>
  <si>
    <t>R1.3 ; 30</t>
  </si>
  <si>
    <t>R1.4 ; 374*0,25</t>
  </si>
  <si>
    <t>R1.5 ; 30</t>
  </si>
  <si>
    <t>R1.6 ; 47,5*0,25</t>
  </si>
  <si>
    <t>R1.7 ; 12,6</t>
  </si>
  <si>
    <t>R2.1 ; 216</t>
  </si>
  <si>
    <t>R2.2 ; 318*0,25</t>
  </si>
  <si>
    <t>R2,3 ; 392*0,25</t>
  </si>
  <si>
    <t>R3.1 ; 54</t>
  </si>
  <si>
    <t>R3.2 ; 98,25</t>
  </si>
  <si>
    <t>764311822</t>
  </si>
  <si>
    <t>Demontáž krytina hladká tabule 2000x1000 mm sklon do 30° plocha přes 25 m2</t>
  </si>
  <si>
    <t>Demontáž krytiny hladké střešní 
  z tabulí vel. 2000 x 1000 mm, sklonu
    do 30 st., v ploše jednotlivě
      přes 25 m2</t>
  </si>
  <si>
    <t>146,7+54,7+229,1+120,2+3,6+9+11,52</t>
  </si>
  <si>
    <t>764323820</t>
  </si>
  <si>
    <t>Demontáž oplechování okapů krytina do rš 250 mm</t>
  </si>
  <si>
    <t>Demontáž oplechování 
  okapů na střechách s lepenkovou krytinou
    rš 250 mm</t>
  </si>
  <si>
    <t>57,5+95+57+29+25</t>
  </si>
  <si>
    <t>764323840</t>
  </si>
  <si>
    <t>Demontáž oplechování okapů krytina do rš 500 mm</t>
  </si>
  <si>
    <t>Demontáž oplechování 
  okapů na střechách s lepenkovou krytinou
    rš 400 mm</t>
  </si>
  <si>
    <t>57,5+95</t>
  </si>
  <si>
    <t>764331852</t>
  </si>
  <si>
    <t>Demontáž lemování zdí tvrdá krytina rš 500 mm přes 45°</t>
  </si>
  <si>
    <t>Demontáž lemování 
  zdí na střechách s tvrdou krytinou
    rš 400 mm a 500 mm, sklonu
      přes 45 st.</t>
  </si>
  <si>
    <t>92+33</t>
  </si>
  <si>
    <t>764362810</t>
  </si>
  <si>
    <t>Demontáž poklopu hladká krytina do 30°</t>
  </si>
  <si>
    <t>Demontáž střešních otvorů 
  poklopů
    na krytině hladké a drážkové, sklonu
      do 30 st.</t>
  </si>
  <si>
    <t>9+6</t>
  </si>
  <si>
    <t>764393830</t>
  </si>
  <si>
    <t>Demontáž střešní hřeben rš 400 mm do 30°</t>
  </si>
  <si>
    <t>Demontáž ostatních prvků střešních 
  hřebene
    rš 250 až 400 mm, sklonu
      do 30 st.</t>
  </si>
  <si>
    <t>7,2*4</t>
  </si>
  <si>
    <t>6,8*4</t>
  </si>
  <si>
    <t>9*4</t>
  </si>
  <si>
    <t>2,5*2</t>
  </si>
  <si>
    <t>764421830</t>
  </si>
  <si>
    <t>Demontáž oplechování říms rš do 200 mm</t>
  </si>
  <si>
    <t>Demontáž oplechování říms 
  rš od 100 do 200 mm</t>
  </si>
  <si>
    <t>64,7+67,5+18*2+4*2+35,8*2+60,1+9,8</t>
  </si>
  <si>
    <t>764421850</t>
  </si>
  <si>
    <t>Demontáž oplechování říms rš do 330 mm</t>
  </si>
  <si>
    <t>Demontáž oplechování říms 
  rš od 250 do 330 mm</t>
  </si>
  <si>
    <t>64,7+67,5+70*2</t>
  </si>
  <si>
    <t>764421870</t>
  </si>
  <si>
    <t>Demontáž oplechování říms rš do 750 mm</t>
  </si>
  <si>
    <t>Demontáž oplechování říms 
  rš od 400 do 500 mm</t>
  </si>
  <si>
    <t>132,2+18+4+35,8</t>
  </si>
  <si>
    <t>764430810</t>
  </si>
  <si>
    <t>Demontáž oplechování zdí rš do 250 mm</t>
  </si>
  <si>
    <t>Demontáž oplechování zdí a nadezdívek(atik) 
  rš do 250 mm</t>
  </si>
  <si>
    <t>52*2</t>
  </si>
  <si>
    <t>764430840</t>
  </si>
  <si>
    <t>Demontáž oplechování zdí rš do 500 mm</t>
  </si>
  <si>
    <t>Demontáž oplechování zdí a nadezdívek(atik) 
  rš od 330 do 500 mm</t>
  </si>
  <si>
    <t>52+52+12</t>
  </si>
  <si>
    <t>764430850</t>
  </si>
  <si>
    <t>Demontáž oplechování zdí rš 600 mm</t>
  </si>
  <si>
    <t>Demontáž oplechování zdí a nadezdívek(atik) 
  rš 600 mm</t>
  </si>
  <si>
    <t>765161801</t>
  </si>
  <si>
    <t>Demontáž krytiny z přírodní břidlice do suti</t>
  </si>
  <si>
    <t>Demontáž krytiny z přírodní břidlice 
  sklonu střechy do 30 st.,
    do suti</t>
  </si>
  <si>
    <t>R2.2 ; 318</t>
  </si>
  <si>
    <t>R2.3 ; 392</t>
  </si>
  <si>
    <t>765161821</t>
  </si>
  <si>
    <t>Příplatek k cenám demontáže břidličné krytiny za sklon přes 30°</t>
  </si>
  <si>
    <t>Demontáž krytiny z přírodní břidlice 
  Příplatek
    za sklon
      přes 30 st.</t>
  </si>
  <si>
    <t>766211811</t>
  </si>
  <si>
    <t>Demontáž schodišťového madla</t>
  </si>
  <si>
    <t>Demontáž madel 
  schodišťových</t>
  </si>
  <si>
    <t>3*6+11,5*1+6*6</t>
  </si>
  <si>
    <t>965024131</t>
  </si>
  <si>
    <t>Bourání kamenných podlah nebo dlažeb z desek nebo mozaiky pl přes 1 m2</t>
  </si>
  <si>
    <t>Bourání podlah kamenných 
  bez podkladního lože, s jakoukoliv výplní spár
    z desek nebo mozaiky, plochy
      přes 1 m2</t>
  </si>
  <si>
    <t>965042141</t>
  </si>
  <si>
    <t>Bourání podkladů pod dlažby nebo mazanin betonových nebo z litého asfaltu tl do 100 mm pl přes 4 m2</t>
  </si>
  <si>
    <t>Bourání podkladů pod dlažby nebo litých celistvých podlah a mazanin 
  betonových nebo z litého asfaltu
    tl. do 100 mm, plochy
      přes 4 m2</t>
  </si>
  <si>
    <t>R6 ; 7,2*0,05</t>
  </si>
  <si>
    <t>R7 ; 1,2*0,05</t>
  </si>
  <si>
    <t>R8 ; 2,86*0,05</t>
  </si>
  <si>
    <t>965042241</t>
  </si>
  <si>
    <t>Bourání podkladů pod dlažby nebo mazanin betonových nebo z litého asfaltu tl přes 100 mm pl pře 4 m2</t>
  </si>
  <si>
    <t>Bourání podkladů pod dlažby nebo litých celistvých podlah a mazanin 
  betonových nebo z litého asfaltu
    tl. přes 100 mm, plochy
      přes 4 m2</t>
  </si>
  <si>
    <t>R4 ; 16*0,2</t>
  </si>
  <si>
    <t>R4.1 ; 3*0,2</t>
  </si>
  <si>
    <t>971033361</t>
  </si>
  <si>
    <t>Vybourání otvorů ve zdivu cihelném pl do 0,09 m2 na MVC nebo MV tl do 600 mm</t>
  </si>
  <si>
    <t>Vybourání otvorů ve zdivu základovém nebo nadzákladovém z cihel, tvárnic, příčkovek 
  z cihel pálených
    na maltu vápennou nebo vápenocementovou
    plochy do 0,09 m2, tl.
      do 600 mm</t>
  </si>
  <si>
    <t>971033381</t>
  </si>
  <si>
    <t>Vybourání otvorů ve zdivu cihelném pl do 0,09 m2 na MVC nebo MV tl do 900 mm</t>
  </si>
  <si>
    <t>Vybourání otvorů ve zdivu základovém nebo nadzákladovém z cihel, tvárnic, příčkovek 
  z cihel pálených
    na maltu vápennou nebo vápenocementovou
    plochy do 0,09 m2, tl.
      do 900 mm</t>
  </si>
  <si>
    <t>972033271</t>
  </si>
  <si>
    <t>Vybourání otvorů v klenbách z cihel pl do 0,09 m2 tl do 450 mm</t>
  </si>
  <si>
    <t>Vybourání otvorů v klenbách z cihel 
  bez odstranění podlahy a násypu, plochy
    do 0,09 m2, tl. do
      450 mm</t>
  </si>
  <si>
    <t>978013191</t>
  </si>
  <si>
    <t>Otlučení vnitřní vápenné nebo vápenocementové omítky stěn stěn v rozsahu do 100 %</t>
  </si>
  <si>
    <t>Otlučení vápenných nebo vápenocementových omítek vnitřních ploch
  stěn s vyškrabáním spar, s očištěním zdiva, v rozsahu
    přes 50 do 100 %</t>
  </si>
  <si>
    <t>978015291</t>
  </si>
  <si>
    <t>Otlučení vnějších omítek MV nebo MVC stupeň složitosti I až IV o rozsahu do 100 %</t>
  </si>
  <si>
    <t>Otlučení omítek vápenných nebo vápenocementových stěn, stropů
  vnějších, s vyškrabáním spár, s očištěním zdiva
  v I. až IV. stupni složitosti, v rozsahu do
    100 %</t>
  </si>
  <si>
    <t>S11 ; 89,45</t>
  </si>
  <si>
    <t>978015321</t>
  </si>
  <si>
    <t>Otlučení vnějších omítek MV nebo MVC složitost 5-7 v rozsahu do 10 %</t>
  </si>
  <si>
    <t>Otlučení omítek vápenných nebo vápenocementových stěn, stropů 
  vnějších, s vyškrabáním spár, s očištěním zdiva, v rozsahu do
    10 %</t>
  </si>
  <si>
    <t>978023411</t>
  </si>
  <si>
    <t>Vyškrabání spár zdiva cihelného mimo komínového</t>
  </si>
  <si>
    <t>Vyškrabání cementové malty ze spár zdiva
  cihelného
    mimo komínového</t>
  </si>
  <si>
    <t>979011111</t>
  </si>
  <si>
    <t>Svislá doprava suti a vybouraných hmot za prvé podlaží</t>
  </si>
  <si>
    <t>Svislá doprava suti a vybouraných hmot
    za prvé podlaží nad nebo pod základním podlažím</t>
  </si>
  <si>
    <t>979011121</t>
  </si>
  <si>
    <t>Svislá doprava suti a vybouraných hmot ZKD podlaží</t>
  </si>
  <si>
    <t>Svislá doprava suti a vybouraných hmot
    za každé další podlaží</t>
  </si>
  <si>
    <t>114,907*4</t>
  </si>
  <si>
    <t>979081111</t>
  </si>
  <si>
    <t>Odvoz suti a vybouraných hmot na skládku do 1 km</t>
  </si>
  <si>
    <t>Odvoz suti a vybouraných hmot na skládku
    do 1 km</t>
  </si>
  <si>
    <t>979081121</t>
  </si>
  <si>
    <t>Odvoz suti a vybouraných hmot na skládku ZKD 1 km přes 1 km</t>
  </si>
  <si>
    <t>Odvoz suti a vybouraných hmot na skládku
    za každý další 1 km</t>
  </si>
  <si>
    <t>114,907*29</t>
  </si>
  <si>
    <t>979082111</t>
  </si>
  <si>
    <t>Vnitrostaveništní vodorovná doprava suti a vybouraných hmot do 10 m</t>
  </si>
  <si>
    <t>Vnitrostaveništní vodorovná doprava suti a vybouraných hmot
    do 10 m</t>
  </si>
  <si>
    <t>979082121</t>
  </si>
  <si>
    <t>Vnitrostaveništní vodorovná doprava suti a vybouraných hmot ZKD 5 m přes 10 m</t>
  </si>
  <si>
    <t>Vnitrostaveništní vodorovná doprava suti a vybouraných hmot
    za každých dalších 5 m</t>
  </si>
  <si>
    <t>114,907*8</t>
  </si>
  <si>
    <t>979098231</t>
  </si>
  <si>
    <t>Poplatek za uložení stavebního směsného odpadu na skládce (skládkovné)</t>
  </si>
  <si>
    <t>Poplatek za uložení stavebního odpadu na skládce (skládkovné)
    směsného</t>
  </si>
  <si>
    <t>099: Přesun hmot HSV</t>
  </si>
  <si>
    <t>998011003</t>
  </si>
  <si>
    <t>Přesun hmot pro budovy zděné v do 24 m</t>
  </si>
  <si>
    <t>Přesun hmot pro budovy občanské výstavby, bydlení, výrobu a služby 
  s nosnou svislou konstrukcí zděnou z cihel, tvárnic nebo kamene
    vodorovná dopravní vzdálenost do 100 m
    pro budovy výšky
      přes 12 do 24 m</t>
  </si>
  <si>
    <t>711: Izolace proti vodě</t>
  </si>
  <si>
    <t>711113121</t>
  </si>
  <si>
    <t>Izolace proti zemní vlhkosti na svislé ploše nátěrem např. ACO CRET M30</t>
  </si>
  <si>
    <t>Izolace proti zemní vlhkosti natěradly a tmely za studena 
  SCHOMBURG
    na ploše svislé S
      emulzí COMBIFLEX- DS</t>
  </si>
  <si>
    <t>711113125</t>
  </si>
  <si>
    <t>Izolace proti zemní vlhkosti na svislé ploše stěrkou např.Aquafin RS300</t>
  </si>
  <si>
    <t>Izolace proti zemní vlhkosti natěradly a tmely za studena 
  SCHOMBURG
    na ploše svislé S
      těsnicí hmotou COMBIFLEX- C2</t>
  </si>
  <si>
    <t>711113127</t>
  </si>
  <si>
    <t>Izolace proti zemní vlhkosti svislá za studena např. těsnicí stěrkou AQUAFIN-1K</t>
  </si>
  <si>
    <t>Izolace proti zemní vlhkosti natěradly a tmely za studena 
  SCHOMBURG
    na ploše svislé S
      těsnicí stěrkou AQUAFIN -1K</t>
  </si>
  <si>
    <t>711113150</t>
  </si>
  <si>
    <t>Izolace proti zemní vlhkosti svislá za studena nástřik např. AQUAFIN F</t>
  </si>
  <si>
    <t>711193121</t>
  </si>
  <si>
    <t>Izolace proti zemní vlhkosti na vodorovné ploše těsnicí kaší např.AQUAFIN 2K</t>
  </si>
  <si>
    <t>Izolace proti zemní vlhkosti ostatní 
  SCHOMBURG
    těsnicí kaší AQUAFIN-2K
      na ploše vodorovné V</t>
  </si>
  <si>
    <t>R4 ; 16*1,1</t>
  </si>
  <si>
    <t>R4.1 ; 3*1,1</t>
  </si>
  <si>
    <t>S1 ; 0,3*2</t>
  </si>
  <si>
    <t>711501010</t>
  </si>
  <si>
    <t>Izolace zdiva tlakovou infuzní clonou</t>
  </si>
  <si>
    <t>998711203</t>
  </si>
  <si>
    <t>Přesun hmot procentní pro izolace proti vodě, vlhkosti a plynům v objektech v do 60 m</t>
  </si>
  <si>
    <t>%</t>
  </si>
  <si>
    <t>Přesun hmot pro izolace proti vodě, vlhkosti a plynům 
  stanovený procentní sazbou z ceny
    vodorovná dopravní vzdálenost do 50 m
    v objektech výšky
      přes 12 do 60 m</t>
  </si>
  <si>
    <t>712: Povlakové krytiny</t>
  </si>
  <si>
    <t>H</t>
  </si>
  <si>
    <t>0003-00013692-00001</t>
  </si>
  <si>
    <t>Hydroizolační asfaltový pás např.ELASTEK 40 FIRESTOP modrozelený tl.4,5mm</t>
  </si>
  <si>
    <t>5,5</t>
  </si>
  <si>
    <t>11150001</t>
  </si>
  <si>
    <t>Asfaltová penetrace např. Dekprimer</t>
  </si>
  <si>
    <t>kg</t>
  </si>
  <si>
    <t>(1190,4+24,5)*0,2*3</t>
  </si>
  <si>
    <t>628522-01</t>
  </si>
  <si>
    <t>Pás asfaltovaný modifikovaný SBS např.Elastek 50 Special dekor</t>
  </si>
  <si>
    <t>34,65+30+47,5+54+98,25</t>
  </si>
  <si>
    <t>628522-02</t>
  </si>
  <si>
    <t>Pás s modifikovaným asfaltem např.Glastek 40 Special mineral</t>
  </si>
  <si>
    <t>264,4+19+5,5</t>
  </si>
  <si>
    <t>628522-03</t>
  </si>
  <si>
    <t>Modifikovaný asf.hydroizolační pás např. Elastek 30  -Sticker Ultra</t>
  </si>
  <si>
    <t>216+318+392+5,5</t>
  </si>
  <si>
    <t>712311101</t>
  </si>
  <si>
    <t>Provedení povlakové krytiny střech do 10° za studena lakem penetračním nebo asfaltovým</t>
  </si>
  <si>
    <t>Provedení povlakové krytiny střech plochých do 10 st. natěradly a tmely za studena 
  nátěrem
    lakem penetračním nebo asfaltovým</t>
  </si>
  <si>
    <t>R1.2 ; 34,65</t>
  </si>
  <si>
    <t>R1.6 ; 47,5</t>
  </si>
  <si>
    <t>712341559</t>
  </si>
  <si>
    <t>Provedení povlakové krytiny střech do 10° pásy NAIP přitavením v plné ploše vč.tmelení</t>
  </si>
  <si>
    <t>Provedení povlakové krytiny střech plochých do 10 st. pásy přitavením 
  NAIP
    v plné ploše</t>
  </si>
  <si>
    <t>R1.2 ; 34,65*2</t>
  </si>
  <si>
    <t>R1.5 ; 30*2</t>
  </si>
  <si>
    <t>R1.6 ; 47,5*2</t>
  </si>
  <si>
    <t>R3.1 ; 54*2</t>
  </si>
  <si>
    <t>R3.2 ; 98,25*2</t>
  </si>
  <si>
    <t>712341659</t>
  </si>
  <si>
    <t>Provedení povlakové krytiny střech do 10° pásy NAIP přitavením bodově</t>
  </si>
  <si>
    <t>Provedení povlakové krytiny střech plochých do 10 st. pásy přitavením 
  NAIP
    bodově</t>
  </si>
  <si>
    <t>712431111</t>
  </si>
  <si>
    <t>Provedení povlakové krytiny střech do 30° podkladní vrstvy pásy na sucho samolepící</t>
  </si>
  <si>
    <t>Provedení povlakové krytiny střech šikmých přes 10 st. do 30 st. pásy na sucho 
  podkladní samolepící asfaltový pás</t>
  </si>
  <si>
    <t>712500001</t>
  </si>
  <si>
    <t>Podložení spojů podkladním Al plechem tl.0,7mm v pruzích š.250mm</t>
  </si>
  <si>
    <t>R3.1, R3.2 ; (54+98,25)*0,25</t>
  </si>
  <si>
    <t>712631111</t>
  </si>
  <si>
    <t>Provedení povlakové krytiny střech přes 30° podkladní vrstvy pásy na sucho samolepící</t>
  </si>
  <si>
    <t>Provedení povlakové krytiny střech šikmých přes 30 st. pásy na sucho 
  na dřevěném podkladě s lištami
    podkladní samolepící asfaltový pás</t>
  </si>
  <si>
    <t>R2.1. ; 216</t>
  </si>
  <si>
    <t>998712203</t>
  </si>
  <si>
    <t>Přesun hmot procentní pro krytiny povlakové v objektech v do 24 m</t>
  </si>
  <si>
    <t>Přesun hmot pro povlakové krytiny 
  stanovený procentní sazbou z ceny
    vodorovná dopravní vzdálenost do 50 m
    v objektech výšky
      přes 12 do 24 m</t>
  </si>
  <si>
    <t>713: Izolace tepelné</t>
  </si>
  <si>
    <t>0003-00013458-00004</t>
  </si>
  <si>
    <t>Izolace do podlah např.DEKPIR FLOOR 022  2400x1200mm tl.60mm</t>
  </si>
  <si>
    <t>38</t>
  </si>
  <si>
    <t>283292-01</t>
  </si>
  <si>
    <t>Folie parotěsná PE fólie např. Deksepar</t>
  </si>
  <si>
    <t>30+216+158,2+19</t>
  </si>
  <si>
    <t>28372312</t>
  </si>
  <si>
    <t>Deska z pěnového polystyrenu EPS 100 S 1000 x 500 x 120 mm</t>
  </si>
  <si>
    <t>5,5*2</t>
  </si>
  <si>
    <t>631481-01</t>
  </si>
  <si>
    <t>Deska minerální izolační 600x1200 mm tl.80 mm</t>
  </si>
  <si>
    <t>60+216*2</t>
  </si>
  <si>
    <t>631481-02</t>
  </si>
  <si>
    <t>Deska minerální izolační 600x1200 mm tl.100 mm</t>
  </si>
  <si>
    <t>63148152</t>
  </si>
  <si>
    <t>Deska minerální izolační 600x1200mm tl.60 mm</t>
  </si>
  <si>
    <t>63148155</t>
  </si>
  <si>
    <t>Deska minerální izolační 600x1200 mm tl.120 mm</t>
  </si>
  <si>
    <t>158,2*2</t>
  </si>
  <si>
    <t>713111136</t>
  </si>
  <si>
    <t>Montáž izolace tepelné stropů volně kladenými rohožemi, pásy, dílci, deskami mezi trámy</t>
  </si>
  <si>
    <t>Montáž tepelné izolace stropů
  rohožemi, pásy, dílci, deskami, bloky (izolační materiál ve specifikaci)
    žebrových spodem
      kladenými volně na podbití mezi trámy</t>
  </si>
  <si>
    <t>R2.1 ; 216*2</t>
  </si>
  <si>
    <t>R1.1 ; 158,2*2</t>
  </si>
  <si>
    <t>R4 ; 16*2</t>
  </si>
  <si>
    <t>R4.1 ; 3*2</t>
  </si>
  <si>
    <t>713131141</t>
  </si>
  <si>
    <t>Montáž izolace tepelné stěn a základů lepením celoplošně rohoží, pásů, dílců, desek</t>
  </si>
  <si>
    <t>Montáž tepelné izolace stěn
  rohožemi, pásy, deskami, dílci, bloky (izolační materiál ve specifikaci)
    lepením
      celoplošně</t>
  </si>
  <si>
    <t>podkroví ; (4,55+4,75)*2*5,6</t>
  </si>
  <si>
    <t>2,9*4*1</t>
  </si>
  <si>
    <t>4,55*4,75</t>
  </si>
  <si>
    <t>-2,9*2,9</t>
  </si>
  <si>
    <t>128,963</t>
  </si>
  <si>
    <t>713141131</t>
  </si>
  <si>
    <t>Montáž izolace tepelné střech plochých lepené za studena 1 vrstva rohoží, pásů, dílců, desek</t>
  </si>
  <si>
    <t>Montáž tepelné izolace střech plochých
  rohožemi, pásy, deskami, dílci, bloky (izolační materiál ve specifikaci)
    přilepenými za studena
      zplna, jednovrstvá</t>
  </si>
  <si>
    <t>R5 ; 5,5*2</t>
  </si>
  <si>
    <t>713291132</t>
  </si>
  <si>
    <t>Montáž izolace tepelné parotěsné zábrany stropů vrchem fólií vč.těsnících pásků</t>
  </si>
  <si>
    <t>Montáž tepelné izolace chlazených a temperovaných místností - doplňky a konstrukční součásti
  parotěsné zábrany
    stropů vrchem
      fólií</t>
  </si>
  <si>
    <t>713501010</t>
  </si>
  <si>
    <t>Parotěsné utěsnění stáv.revizních otvorů 300x300mm ve stáv.podhledu</t>
  </si>
  <si>
    <t>R2.1 ; 20</t>
  </si>
  <si>
    <t>998713203</t>
  </si>
  <si>
    <t>Přesun hmot procentní pro izolace tepelné v objektech v do 24 m</t>
  </si>
  <si>
    <t>Přesun hmot pro izolace tepelné
  stanovený procentní sazbou z ceny
    vodorovná dopravní vzdálenost do 50 m
    v objektech výšky
      přes 12 do 24 m</t>
  </si>
  <si>
    <t>720: Zdravotní technika</t>
  </si>
  <si>
    <t>720501010</t>
  </si>
  <si>
    <t>Zdravotechnika -přenos (viz záložka)</t>
  </si>
  <si>
    <t>762: Konstrukce tesařské</t>
  </si>
  <si>
    <t>60511081</t>
  </si>
  <si>
    <t>Řezivo jehličnaté středové SM 4 - 5 m tl. 18-32 mm jakost II</t>
  </si>
  <si>
    <t>60512121</t>
  </si>
  <si>
    <t>Řezivo jehličnaté hranol jakost I-II délka 4 - 5 m</t>
  </si>
  <si>
    <t>60514101</t>
  </si>
  <si>
    <t>Řezivo jehličnaté lať jakost I 10 - 25 cm2</t>
  </si>
  <si>
    <t>3,335+1,503</t>
  </si>
  <si>
    <t>762300001</t>
  </si>
  <si>
    <t>Dod+mtz+impregnace dřev.vazničky 375/40-80mm  tl.60mm</t>
  </si>
  <si>
    <t>762300002</t>
  </si>
  <si>
    <t>Dod+mtz+impregnace dřev.ramenáty 375/230mm  tl.60mm</t>
  </si>
  <si>
    <t>762300003</t>
  </si>
  <si>
    <t>Dod+mtz+impregnace dřev.ramenáty 375/370mm  tl.60mm</t>
  </si>
  <si>
    <t>762300004</t>
  </si>
  <si>
    <t>Dod+mtz+impregnace dřev.vazničky 375/60-100mm  tl.40mm</t>
  </si>
  <si>
    <t>762332134</t>
  </si>
  <si>
    <t>Montáž vázaných kcí krovů pravidelných z hraněného řeziva průřezové plochy do 450 cm2</t>
  </si>
  <si>
    <t>Montáž vázaných konstrukcí krovů 
  střech pultových, sedlových, valbových, stanových
    čtvercového nebo obdélníkového půdorysu,
    z řeziva hraněného
    průřezové plochy
      přes 288 do 450 cm2</t>
  </si>
  <si>
    <t>15,8+3+37,4+3+4,75+21,6+31,8+39,2</t>
  </si>
  <si>
    <t>762341026</t>
  </si>
  <si>
    <t>Bednění střech rovných z desek OSB III tl 22mm na pero a drážku šroubovaných na krokve</t>
  </si>
  <si>
    <t>Bednění a laťování 
  bednění
    střech rovných sklonu do 60 st. s vyřezáním otvorů
    z dřevoštěpkových desek OSB
    šroubovaných na krokve
    na pero a drážku, tloušťky desky
      22 mm</t>
  </si>
  <si>
    <t xml:space="preserve">R1.7 ; 12,6 </t>
  </si>
  <si>
    <t>762341210</t>
  </si>
  <si>
    <t>Montáž bednění střech rovných a šikmých sklonu do 60° z hrubých prken na sraz</t>
  </si>
  <si>
    <t>Bednění a laťování 
  montáž bednění
    střech rovných a šikmých sklonu do 60 st. s vyřezáním otvorů
      z prken hrubých na sraz tl. do 32 mm</t>
  </si>
  <si>
    <t>R1,4 ; 374*0,25</t>
  </si>
  <si>
    <t>762342214</t>
  </si>
  <si>
    <t>Montáž laťování na střechách jednoduchých sklonu do 60° osové vzdálenosti do 360 mm</t>
  </si>
  <si>
    <t>Bednění a laťování 
  montáž laťování
    střech jednoduchých sklonu do 60 st.
    při osové vzdálenosti latí
      přes 150 do 360 mm</t>
  </si>
  <si>
    <t>762342441</t>
  </si>
  <si>
    <t>Montáž lišt, latí a  kontralatí na střechách sklonu do 60°</t>
  </si>
  <si>
    <t>Bednění a laťování 
  montáž lišt
    trojúhelníkových nebo kontralatí</t>
  </si>
  <si>
    <t>u atik a žlabů ; 60+0,3*50+0,7*100+0,24*40+0,26*200+0,15*240</t>
  </si>
  <si>
    <t>R1.10 ; 123,1</t>
  </si>
  <si>
    <t>R1.5, R2.1, R1.1 ; 30+216+158,2</t>
  </si>
  <si>
    <t>R1.8 ; 21*2</t>
  </si>
  <si>
    <t>762395000</t>
  </si>
  <si>
    <t>Spojovací prostředky pro montáž krovu, bednění, laťování, světlíky, klíny</t>
  </si>
  <si>
    <t>Spojovací prostředky krovů, bednění a laťování, nadstřešních konstrukcí 
  svory, prkna, hřebíky, pásová ocel, vruty</t>
  </si>
  <si>
    <t>latě ; 242,6*0,04*0,06+(158,2+12,6+123,1)*0,02*0,06+(158,2+12,6)*3*0,06*0,04+158,2*2*0,03*0,11+42*0,06*0,05</t>
  </si>
  <si>
    <t>404,2*0,03*0,05+69,3*0,06*0,04+108*0,04*0,06+196,5*0,06*0,04</t>
  </si>
  <si>
    <t>trámy ; 156,55*0,2*0,2</t>
  </si>
  <si>
    <t>bednění ; (93,5+11,875+79,5+98)*0,024</t>
  </si>
  <si>
    <t>OSB desky ; (158,2+30+12,6+216)*0,022</t>
  </si>
  <si>
    <t>762430025</t>
  </si>
  <si>
    <t>Obložení stěn z desek CETRIS tl 20 mm nebroušených na pero a drážku šroubovaných</t>
  </si>
  <si>
    <t>Obložení stěn 
  z cementotřískových desek CETRIS
    šroubovaných
    na pero a drážku
    nebroušených, tloušťky desky
      20 mm</t>
  </si>
  <si>
    <t>762431026</t>
  </si>
  <si>
    <t>Obložení stěn z desek OSB III tl 22mm nebroušených na pero a drážku přibíjených</t>
  </si>
  <si>
    <t>Obložení stěn 
  z dřevoštěpkových desek OSB
    přibíjených
    na pero a drážku
    nebroušených, tloušťky desky
      22 mm</t>
  </si>
  <si>
    <t>Ztužující deska nastojato ; 0,12*0,2*100</t>
  </si>
  <si>
    <t>R1.8 ; 21</t>
  </si>
  <si>
    <t>R1.9 ; 39,3</t>
  </si>
  <si>
    <t>762495000</t>
  </si>
  <si>
    <t>Spojovací prostředky pro montáž olištování, obložení stropů, střešních podhledů a stěn</t>
  </si>
  <si>
    <t>Spojovací prostředky olištování spár, obložení stropů, střešních podhledů a stěn 
  hřebíky, vruty</t>
  </si>
  <si>
    <t>2,4+34,65+30+21+39,3+54+98,25</t>
  </si>
  <si>
    <t>998762203</t>
  </si>
  <si>
    <t>Přesun hmot procentní pro kce tesařské v objektech v do 24 m</t>
  </si>
  <si>
    <t>Přesun hmot pro konstrukce tesařské 
  stanovený procentní sazbou z ceny
    vodorovná dopravní vzdálenost do 50 m
    v objektech výšky
      přes 12 do 24 m</t>
  </si>
  <si>
    <t>764: Konstrukce klempířské</t>
  </si>
  <si>
    <t>764211521</t>
  </si>
  <si>
    <t>Krytina TiZn tl 0,7 mm stojatá dvojitá drážka vč.dilat.spojů sklonu do 30° vč.podkl.pz plechů</t>
  </si>
  <si>
    <t>Krytiny z titanzinkového TiZn plechu 
  hladké střešní, s úpravou krytiny u okapů, prostupů a výčnělků
    ze svitků
    šířky 670 mm, sklon střechy
      do 30 st.</t>
  </si>
  <si>
    <t>K1.1 ; 9,6*0,8</t>
  </si>
  <si>
    <t>K1.2 ; 146,7</t>
  </si>
  <si>
    <t>K1.3 ; 54,7</t>
  </si>
  <si>
    <t>K1.4 ; 229,1</t>
  </si>
  <si>
    <t>K1.5 ; 2*60,1</t>
  </si>
  <si>
    <t>K1.6 ; 4*0,9</t>
  </si>
  <si>
    <t>K1.7 ; 2*4,5</t>
  </si>
  <si>
    <t>764222520</t>
  </si>
  <si>
    <t>Oplechování TiZn okapů tvrdá krytina do rš 330 mm</t>
  </si>
  <si>
    <t>Oplechování z titanzinkového TiZn plechu včetně rohů, spojů a dilatací 
  okapů na střechách s tvrdou krytinou a podkladním plechem
    rš 330 mm</t>
  </si>
  <si>
    <t>K3,5 ; 57</t>
  </si>
  <si>
    <t>764222530</t>
  </si>
  <si>
    <t>Oplechování TiZn okapů tvrdá krytina rš 400 mm</t>
  </si>
  <si>
    <t>Oplechování z titanzinkového TiZn plechu včetně rohů, spojů a dilatací 
  okapů na střechách s tvrdou krytinou a podkladním plechem
    rš 400 mm</t>
  </si>
  <si>
    <t>K/115 ; 1,43</t>
  </si>
  <si>
    <t>764222540</t>
  </si>
  <si>
    <t>Oplechování TiZn okapů tvrdá krytina do rš 500 mm</t>
  </si>
  <si>
    <t>Oplechování z titanzinkového TiZn plechu včetně rohů, spojů a dilatací 
  okapů na střechách s tvrdou krytinou a podkladním plechem
    rš 500 mm</t>
  </si>
  <si>
    <t>K3,1 ; 57,5</t>
  </si>
  <si>
    <t>K3,2 ; 95</t>
  </si>
  <si>
    <t>764242520</t>
  </si>
  <si>
    <t>Lemování trub TiZn hladká krytina průměr do 100 mm</t>
  </si>
  <si>
    <t>Ostatní prvky kusové z titanzinkového TiZn plechu 
  lemování trub, konzol a držáků s dilatačním kloboučkem
    na hladké a drážkové krytině, průměru
    průměr
      přes 75 do 100 mm</t>
  </si>
  <si>
    <t>K7.1 ; 2</t>
  </si>
  <si>
    <t>K7,2 ; 2</t>
  </si>
  <si>
    <t>K7,3 ; 8</t>
  </si>
  <si>
    <t>K7,4 ; 54</t>
  </si>
  <si>
    <t>K7,7 ; 3+3</t>
  </si>
  <si>
    <t>764242530</t>
  </si>
  <si>
    <t>Lemování trub TiZn hladká krytina průměr do 150 mm</t>
  </si>
  <si>
    <t>Ostatní prvky kusové z titanzinkového TiZn plechu 
  lemování trub, konzol a držáků s dilatačním kloboučkem
    na hladké a drážkové krytině, průměru
    průměr
      přes 100 do 150 mm</t>
  </si>
  <si>
    <t>K7,5 ; 96</t>
  </si>
  <si>
    <t>K9,1 ; 4</t>
  </si>
  <si>
    <t>K9,2 ; 56</t>
  </si>
  <si>
    <t>K9,3 ; 124</t>
  </si>
  <si>
    <t>764242540</t>
  </si>
  <si>
    <t>Lemování trub TiZn hladká krytina průměr do 250 mm</t>
  </si>
  <si>
    <t>Ostatní prvky kusové z titanzinkového TiZn plechu 
  lemování trub, konzol a držáků s dilatačním kloboučkem
    na hladké a drážkové krytině, průměru
    průměr
      přes 150 do 200 mm</t>
  </si>
  <si>
    <t>K7,6 ; 6</t>
  </si>
  <si>
    <t>764246530</t>
  </si>
  <si>
    <t>Ventilační nástavec TiZn průměr 150 mm hladká krytina</t>
  </si>
  <si>
    <t>Ostatní prvky kusové z titanzinkového TiZn plechu 
  ventilační nástavce výšky 500 až 1000 mm se stříškou a lemováním
    na hladké a drážkové krytině
      průměru 150 mm</t>
  </si>
  <si>
    <t>764247530</t>
  </si>
  <si>
    <t>Stříška TiZn průměr 150 mm</t>
  </si>
  <si>
    <t>Ostatní prvky kusové z titanzinkového TiZn plechu 
  stříška, klobouček s manžetou, průměru
    150 mm</t>
  </si>
  <si>
    <t>764254501</t>
  </si>
  <si>
    <t>Žlab TiZn nadřímsový maska hladká do rš 250 mm -umělecké řemeslo</t>
  </si>
  <si>
    <t>Žlaby z titanzinkového TiZn plechu 
  maska hladká k nadřímsovým žlabům
    včetně rohů a čel
      rš 250 mm</t>
  </si>
  <si>
    <t>K16.4 ; 52</t>
  </si>
  <si>
    <t>764254504</t>
  </si>
  <si>
    <t>Žlab TiZn nadřímsový maska hladká do rš 500 mm -umělecké řemeslo</t>
  </si>
  <si>
    <t>Žlaby z titanzinkového TiZn plechu 
  maska hladká k nadřímsovým žlabům
    včetně rohů a čel
      rš 400 mm</t>
  </si>
  <si>
    <t>K16.2 ; 92</t>
  </si>
  <si>
    <t>K16.3 ; 33</t>
  </si>
  <si>
    <t>764293520</t>
  </si>
  <si>
    <t>Střešní prvky TiZn - hřeben rš 330 mm</t>
  </si>
  <si>
    <t>Ostatní prvky střešní z titanzinkového TiZn plechu 
  hřeben střechy
    rš 330 mm</t>
  </si>
  <si>
    <t>K29.3 ; 7,2*2</t>
  </si>
  <si>
    <t>K29.4 ; 6,8*2</t>
  </si>
  <si>
    <t>K29.5 ; 9*2</t>
  </si>
  <si>
    <t>764296520</t>
  </si>
  <si>
    <t>Střešní prvky TiZn - připojovací dilatační lišta rš 120 mm</t>
  </si>
  <si>
    <t>Ostatní prvky střešní z titanzinkového TiZn plechu 
  připojovací lišta dilatační
    rš 80 mm</t>
  </si>
  <si>
    <t>K114 ; 6,2</t>
  </si>
  <si>
    <t>764323220</t>
  </si>
  <si>
    <t>Oplechování Pz okapů krytina do rš 200 mm</t>
  </si>
  <si>
    <t>Oplechování z pozinkovaného Pz plechu včetně rohů, spojů a dilatací 
  okapů na střechách s lepenkovou krytinou a podkladním plechem
    rš 250 mm</t>
  </si>
  <si>
    <t>K1.1 ; 9,6*2</t>
  </si>
  <si>
    <t>764354201</t>
  </si>
  <si>
    <t>Žlab Pz nadřímsový - maska hladká rš 150 mm</t>
  </si>
  <si>
    <t>Žlaby z pozinkovaného Pz plechu 
  maska hladká k nadřímsovým žlabům
    včetně rohů a čel
      rš 250 mm</t>
  </si>
  <si>
    <t>764394220</t>
  </si>
  <si>
    <t>Střešní prvky Pz tl 0,6 mm - podkladní pás rš 100 mm</t>
  </si>
  <si>
    <t>Ostatní prvky střešní z pozinkovaného Pz plechu 
  podkladní pás
    plech tl. 0,6 mm
      rš 200 mm</t>
  </si>
  <si>
    <t>K29.3 ; 7,2*4</t>
  </si>
  <si>
    <t>K29.4 ; 6,8*4</t>
  </si>
  <si>
    <t>K29.5 ; 9*4</t>
  </si>
  <si>
    <t>764421220</t>
  </si>
  <si>
    <t>Oplechování říms Pz rš 150 mm</t>
  </si>
  <si>
    <t>Oplechování říms a ozdobných prvků z pozinkovaného Pz plechu 
  včetně rohů
    rš 150 mm</t>
  </si>
  <si>
    <t>K2.1 ; 64,7</t>
  </si>
  <si>
    <t>K2,2 ; 67,5</t>
  </si>
  <si>
    <t>K2,3 ; 18*2+4*2</t>
  </si>
  <si>
    <t>K2,4 ; 35,8*2</t>
  </si>
  <si>
    <t>764421240</t>
  </si>
  <si>
    <t>Oplechování říms Pz rš 250 mm</t>
  </si>
  <si>
    <t>Oplechování říms a ozdobných prvků z pozinkovaného Pz plechu 
  včetně rohů
    rš 250 mm</t>
  </si>
  <si>
    <t>K2,1 ; 64,7</t>
  </si>
  <si>
    <t>764421250</t>
  </si>
  <si>
    <t>Oplechování říms Pz rš 330 mm</t>
  </si>
  <si>
    <t>Oplechování říms a ozdobných prvků z pozinkovaného Pz plechu 
  včetně rohů
    rš 330 mm</t>
  </si>
  <si>
    <t>K2.3 ; 70</t>
  </si>
  <si>
    <t>764430210</t>
  </si>
  <si>
    <t>Oplechování Pz zdí rš 200 mm včetně rohů</t>
  </si>
  <si>
    <t>Oplechování z pozinkovaného Pz plechu zdí a nadezdívek (atik) 
  včetně rohů
    rš 250 mm</t>
  </si>
  <si>
    <t>K37.2 ; 52</t>
  </si>
  <si>
    <t>764430220</t>
  </si>
  <si>
    <t>Oplechování Pz zdí rš 330 mm včetně rohů</t>
  </si>
  <si>
    <t>Oplechování z pozinkovaného Pz plechu zdí a nadezdívek (atik) 
  včetně rohů
    rš 330 mm</t>
  </si>
  <si>
    <t>K37.1 ; 52</t>
  </si>
  <si>
    <t>764430240</t>
  </si>
  <si>
    <t>Oplechování Pz zdí rš 500 mm včetně rohů</t>
  </si>
  <si>
    <t>Oplechování z pozinkovaného Pz plechu zdí a nadezdívek (atik) 
  včetně rohů
    rš 500 mm</t>
  </si>
  <si>
    <t>K37.1 ; 12</t>
  </si>
  <si>
    <t>764500002</t>
  </si>
  <si>
    <t>Dod+mtz K/9.4 -ventilační nástavec VZT 1000x1000mm vč.dmtz původního</t>
  </si>
  <si>
    <t>764500003</t>
  </si>
  <si>
    <t>Dod+mtz K/11.1 -sněhové zábrany z profil.tvarovaného plechu -umělecké řemeslo</t>
  </si>
  <si>
    <t>764500004</t>
  </si>
  <si>
    <t>K/11.2 -dmtz, zpětná mtz, repase 15% sněhové zábrany z profil.tvarov.plechu -umělecké řemeslo</t>
  </si>
  <si>
    <t>764500005</t>
  </si>
  <si>
    <t>K/16.1 -dmtz, zpětná mtz, stáv.maska z profil.tvarov.plechu -umělecké řemeslo</t>
  </si>
  <si>
    <t>764500006</t>
  </si>
  <si>
    <t>Dod+mtz K/24.1, K/24.2 -prosklený střešní poklop 600x600mm</t>
  </si>
  <si>
    <t>764500007</t>
  </si>
  <si>
    <t>K/29.1 -dmtz, zpětná mtz, repase 10% stáv.oplechování nároží -umělecké řemeslo</t>
  </si>
  <si>
    <t>764500008</t>
  </si>
  <si>
    <t>K/29.2 -dmtz, zpětná mtz, repase 10% stáv.oplechování nároží -umělecké řemeslo</t>
  </si>
  <si>
    <t>764500009</t>
  </si>
  <si>
    <t>K/101 -úprava stáv.oplechování ozdob. říms fasády z Pz plechu rš 150</t>
  </si>
  <si>
    <t>764500010</t>
  </si>
  <si>
    <t>K/102 -úprava stáv.oplechování ozdob. říms fasády z Pz plechu rš 200</t>
  </si>
  <si>
    <t>764500011</t>
  </si>
  <si>
    <t>K/103 -úprava stáv.oplechování ozdob. říms fasády z Pz plechu rš 250</t>
  </si>
  <si>
    <t>764500012</t>
  </si>
  <si>
    <t>K/104 -úprava stáv.oplechování ozdob. říms fasády z Pz plechu rš 330</t>
  </si>
  <si>
    <t>764500013</t>
  </si>
  <si>
    <t>K/105 -úprava stáv.oplechování ozdob. říms fasády z Pz plechu rš 450</t>
  </si>
  <si>
    <t>764500014</t>
  </si>
  <si>
    <t>K/106 -úprava stáv.oplechování ozdob. říms fasády z Pz plechu rš 500</t>
  </si>
  <si>
    <t>764500015</t>
  </si>
  <si>
    <t>K/107 -úprava stáv.oplechování ozdob. říms fasády z Pz plechu rš 660</t>
  </si>
  <si>
    <t>764500016</t>
  </si>
  <si>
    <t>K/108 -úprava stáv.oplechování ozdob. říms fasády z Pz plechu rš 100</t>
  </si>
  <si>
    <t>764500017</t>
  </si>
  <si>
    <t>K/109 -úprava stáv.oplechování vněj.parapetů fasády z Pz plechu rš 250</t>
  </si>
  <si>
    <t>764500018</t>
  </si>
  <si>
    <t>K/110 -úprava stáv.oplechování vněj.parapetů fasády z Pz plechu rš 330</t>
  </si>
  <si>
    <t>764500019</t>
  </si>
  <si>
    <t>K/111 -úprava stáv.oplechování horní hrany zděného balkon.zábradlí z Pz plechu rš 500</t>
  </si>
  <si>
    <t>764500020</t>
  </si>
  <si>
    <t>K/112 -úprava stáv.oplechování horní hrany zděného balkon.zábradlí z Pz plechu rš 660</t>
  </si>
  <si>
    <t>764500021</t>
  </si>
  <si>
    <t>K/116 -úprava stáv.oplechování horní hrany střechy ozdobné vstupní markýzy z Pz plechu rš 250</t>
  </si>
  <si>
    <t>764500022</t>
  </si>
  <si>
    <t>K/117 -obnova klempířských prvků -fasádních výzdob (odstranění stáv.nátěru, impregnace, nový nátěr)</t>
  </si>
  <si>
    <t>764500023</t>
  </si>
  <si>
    <t>K/118 -obnova klempířských prvků -fasádních výzdob (odstranění stáv.nátěru, impregnace, nový nátěr)</t>
  </si>
  <si>
    <t>764521510</t>
  </si>
  <si>
    <t>Oplechování TiZn říms rš 100 mm</t>
  </si>
  <si>
    <t>Oplechování říms a ozdobných prvků z titanzinkového TiZn plechu 
  včetně rohů
    rš 100 mm</t>
  </si>
  <si>
    <t>K3,3 ; 60,1</t>
  </si>
  <si>
    <t>764521530</t>
  </si>
  <si>
    <t>Oplechování TiZn říms rš 200 mm</t>
  </si>
  <si>
    <t>Oplechování říms a ozdobných prvků z titanzinkového TiZn plechu 
  včetně rohů
    rš 200 mm</t>
  </si>
  <si>
    <t>K3,4 ; 9,8</t>
  </si>
  <si>
    <t>K33.1 ; 29</t>
  </si>
  <si>
    <t>K33.2 ; 25</t>
  </si>
  <si>
    <t>764521550</t>
  </si>
  <si>
    <t>Oplechování TiZn říms rš 330 mm</t>
  </si>
  <si>
    <t>Oplechování říms a ozdobných prvků z titanzinkového TiZn plechu 
  včetně rohů
    rš 330 mm</t>
  </si>
  <si>
    <t>K2,3 ; 70</t>
  </si>
  <si>
    <t>764521570</t>
  </si>
  <si>
    <t>Oplechování TiZn říms rš 500 mm</t>
  </si>
  <si>
    <t>Oplechování říms a ozdobných prvků z titanzinkového TiZn plechu 
  včetně rohů
    rš 500 mm</t>
  </si>
  <si>
    <t>K2,3 ; 18</t>
  </si>
  <si>
    <t>764521580</t>
  </si>
  <si>
    <t>Oplechování TiZn říms do rš 660 mm</t>
  </si>
  <si>
    <t>Oplechování říms a ozdobných prvků z titanzinkového TiZn plechu 
  včetně rohů
    rš 600 mm</t>
  </si>
  <si>
    <t>K2,3 ; 4</t>
  </si>
  <si>
    <t>K2,4 ; 35,8</t>
  </si>
  <si>
    <t>764521590</t>
  </si>
  <si>
    <t>Oplechování TiZn říms do rš 750 mm</t>
  </si>
  <si>
    <t>Oplechování říms a ozdobných prvků z titanzinkového TiZn plechu 
  včetně rohů
    rš 700 mm</t>
  </si>
  <si>
    <t>764530510</t>
  </si>
  <si>
    <t>Oplechování TiZn zdí rš 250 mm včetně rohů</t>
  </si>
  <si>
    <t>Oplechování z titanzinkového TiZn plechu zdí a nadezdívek (atik) 
  včetně rohů
    rš 250 mm</t>
  </si>
  <si>
    <t>K/37.2 ; 52</t>
  </si>
  <si>
    <t>764530530</t>
  </si>
  <si>
    <t>Oplechování TiZn zdí rš 400 mm včetně rohů</t>
  </si>
  <si>
    <t>Oplechování z titanzinkového TiZn plechu zdí a nadezdívek (atik) 
  včetně rohů
    rš 400 mm</t>
  </si>
  <si>
    <t>K/37.1 ; 52</t>
  </si>
  <si>
    <t>764530550</t>
  </si>
  <si>
    <t>Oplechování TiZn zdí rš 600 mm včetně rohů</t>
  </si>
  <si>
    <t>Oplechování z titanzinkového TiZn plechu zdí a nadezdívek (atik) 
  včetně rohů
    rš 600 mm</t>
  </si>
  <si>
    <t>764554504</t>
  </si>
  <si>
    <t>Odpadní trouby TiZn kruhové průměr 150 mm</t>
  </si>
  <si>
    <t>Odpadní trouby z titanzinkového TiZn plechu 
  kruhové včetně zděří, manžet, odboček, kolen, výpustí vody, přechodových kusů a odskoků, průměru
    150 mm</t>
  </si>
  <si>
    <t>K/113 ; 2</t>
  </si>
  <si>
    <t>998764203</t>
  </si>
  <si>
    <t>Přesun hmot procentní pro konstrukce klempířské v objektech v do 24 m</t>
  </si>
  <si>
    <t>Přesun hmot pro konstrukce klempířské 
  stanovený procentní sazbou z ceny
    vodorovná dopravní vzdálenost do 50 m
    v objektech výšky
      přes 12 do 24 m</t>
  </si>
  <si>
    <t>765: Krytiny tvrdé</t>
  </si>
  <si>
    <t>28350001</t>
  </si>
  <si>
    <t>Folie pro hydroizolační vrstvu např. Dekten-Multi-Pro</t>
  </si>
  <si>
    <t>158,2+30+30+216</t>
  </si>
  <si>
    <t>28350002</t>
  </si>
  <si>
    <t>Folie pro hydroizolační vrstvu např. Dekten-Metal-Plus</t>
  </si>
  <si>
    <t>158,2+34,65+30+374+30+47,5+12,6+21+39,3</t>
  </si>
  <si>
    <t>583885-01</t>
  </si>
  <si>
    <t>Krytina břidlicová 30x30 cm (dle PD)</t>
  </si>
  <si>
    <t>Požadované vlastnosti krytiny viz TZ, TPV1. Podmínky zkoušek krytiny a její následné montáže viz doplněk k TZ, TPV1.</t>
  </si>
  <si>
    <t>318*25</t>
  </si>
  <si>
    <t>583885-02</t>
  </si>
  <si>
    <t>Krytina břidlicová 25x25 cm (dle PD)</t>
  </si>
  <si>
    <t>608*35</t>
  </si>
  <si>
    <t>583885-03</t>
  </si>
  <si>
    <t>Krytina břidlicová 13,5x40 cm (dle PD)</t>
  </si>
  <si>
    <t>32*40</t>
  </si>
  <si>
    <t>583885-04</t>
  </si>
  <si>
    <t>Krytina břidlicová -případné atyp kusy pro všechny formáty</t>
  </si>
  <si>
    <t>Kč</t>
  </si>
  <si>
    <t>765161343</t>
  </si>
  <si>
    <t>Montáž vloženého úžlabí z břidličné krytiny tl. 4-6 mm z kamenů v počtu do 45 ks/m vč.kotvení dle PD</t>
  </si>
  <si>
    <t>Montáž krytiny z přírodní břidlice tl. 4-6 mm
  úžlabí
    vloženého, počtu kamenů
      do 45 ks/m2</t>
  </si>
  <si>
    <t>4*8</t>
  </si>
  <si>
    <t>765161411</t>
  </si>
  <si>
    <t>Montáž krytiny z břidlice tl. 8-10 mm do 30° z pravoúhlých formátů do 25ks/m2 vč.kotvení dle PD</t>
  </si>
  <si>
    <t>Montáž krytiny z přírodní břidlice tl. 8-10 mm
  sklonu do 30 st., přibití měděnými hřeby
    jednoduché krytí
    z pravoúhlých formátů, počet kamenů
      přes 20 do 25 ks/m2</t>
  </si>
  <si>
    <t>765161441</t>
  </si>
  <si>
    <t>Montáž krytiny z břidlice tl. 8-10 mm do 30° z pravoúhlých formátů do 45ks/m2 vč.kotvení dle PD</t>
  </si>
  <si>
    <t>Montáž krytiny z přírodní břidlice tl. 8-10 mm
  sklonu do 30 st., přibití měděnými hřeby
    jednoduché krytí
    z pravoúhlých formátů, počet kamenů
      přes 35 do 45 ks/m2</t>
  </si>
  <si>
    <t>765161931</t>
  </si>
  <si>
    <t>Příplatek k cenám břidličné krytiny za sklon přes 30°</t>
  </si>
  <si>
    <t>Vyspravení krytiny z přírodní břidlice 
  Příplatek k cenám
    za sklon
      přes 30 st.</t>
  </si>
  <si>
    <t>765901191</t>
  </si>
  <si>
    <t>Zakrytí šikmých střech - montáž podstřešní hydroizolační fólie</t>
  </si>
  <si>
    <t>Ostatní práce
  zakrytí šikmých střech
  montáž
    podstřešní hydroizolační folie</t>
  </si>
  <si>
    <t>R1.3 ; 30*2</t>
  </si>
  <si>
    <t>R1.4 ; 374</t>
  </si>
  <si>
    <t>998765203</t>
  </si>
  <si>
    <t>Přesun hmot procentní pro krytiny skládané v objektech v do 24 m</t>
  </si>
  <si>
    <t>Přesun hmot pro krytiny skládané
  stanovený procentní sazbou z ceny
    vodorovná dopravní vzdálenost do 50 m
    v objektech výšky
      přes 12 do 24 m</t>
  </si>
  <si>
    <t>766: Konstrukce truhlářské</t>
  </si>
  <si>
    <t>766211200</t>
  </si>
  <si>
    <t>Montáž madel schodišťových dřevených</t>
  </si>
  <si>
    <t>Montáž madel 
  schodišťových
    dřevěných
      průběžných</t>
  </si>
  <si>
    <t>výpis ; 3*6+11,5*1+6*6</t>
  </si>
  <si>
    <t>998766203</t>
  </si>
  <si>
    <t>Přesun hmot procentní pro konstrukce truhlářské v objektech v do 24 m</t>
  </si>
  <si>
    <t>Přesun hmot pro konstrukce truhlářské 
  stanovený procentní sazbou z ceny
    vodorovná dopravní vzdálenost do 50 m
    v objektech výšky
      přes 12 do 24 m</t>
  </si>
  <si>
    <t>spcm-T/1</t>
  </si>
  <si>
    <t>Dodávka zábradelní madlo z bukového dřeva 50x50mm atyp, replika, nátěr</t>
  </si>
  <si>
    <t>3*6</t>
  </si>
  <si>
    <t>spcm-T/2</t>
  </si>
  <si>
    <t>11,5*1</t>
  </si>
  <si>
    <t>spcm-T/3</t>
  </si>
  <si>
    <t>6*6</t>
  </si>
  <si>
    <t>767: Konstrukce zámečnické</t>
  </si>
  <si>
    <t>767- Z/8</t>
  </si>
  <si>
    <t>Dmtz,zpětná mtz hřebenové zábradlí, doplnění ocel.kce, žárově pozinkováno</t>
  </si>
  <si>
    <t>767-KSD/1</t>
  </si>
  <si>
    <t>Dod+mtz vodotěsný a plynotěsný šachtový poklop 600x600mm z Al profilů vč.rámu</t>
  </si>
  <si>
    <t>767-KSD/2</t>
  </si>
  <si>
    <t>Dod+mtz střešní přepad pr.100</t>
  </si>
  <si>
    <t>767-Z/1</t>
  </si>
  <si>
    <t>Dmtz,zpětná mtz stožáru hřeben.zábradlí, +kotva stožáru,spoj.materiál, žárově pozinkováno</t>
  </si>
  <si>
    <t>767-Z/10</t>
  </si>
  <si>
    <t>Dmtz,zpětná mtz a úprava stáv.ocel.roštu, očistit, žárově pozinkovat</t>
  </si>
  <si>
    <t>767-Z/2</t>
  </si>
  <si>
    <t>Dod+mtz ocel.kce -umělecká kovovýroba, žárově pozinkováno</t>
  </si>
  <si>
    <t>767-Z/3</t>
  </si>
  <si>
    <t>Dod+mtz ocel.kce, žárově pozinkováno</t>
  </si>
  <si>
    <t>767-Z/4</t>
  </si>
  <si>
    <t>767-Z/5</t>
  </si>
  <si>
    <t>Dmtz,zpětná mtz žebříku 4960x400mm, očištění nátěrů, žárové pozinkování</t>
  </si>
  <si>
    <t>767-Z/6</t>
  </si>
  <si>
    <t>Dmtz,zpětná mtz žebříku 4015x400mm, očištění nátěrů, žárové pozinkování</t>
  </si>
  <si>
    <t>767-Z/7</t>
  </si>
  <si>
    <t>767-Z/9</t>
  </si>
  <si>
    <t>Dmtz a zpětná mtz stáv.ocel.mříží angl.dvorků vč.rámů, očistit, žárově pozinkovat</t>
  </si>
  <si>
    <t>998767203</t>
  </si>
  <si>
    <t>Přesun hmot procentní pro zámečnické konstrukce v objektech v do 24 m</t>
  </si>
  <si>
    <t>Přesun hmot pro zámečnické konstrukce 
  stanovený procentní sazbou z ceny
    vodorovná dopravní vzdálenost do 50 m
    v objektech výšky
      přes 12 do 24 m</t>
  </si>
  <si>
    <t>PL/1</t>
  </si>
  <si>
    <t>Dod+mtz nerez.síťka proti hmyzu 150mm vč.kotevních prvků</t>
  </si>
  <si>
    <t>9,6*2</t>
  </si>
  <si>
    <t>PL/10</t>
  </si>
  <si>
    <t>Dod+mtz vtok s nerez oceli, s vyhříváním a vtok.manžetou -max.průtok 6l/s</t>
  </si>
  <si>
    <t>PL/11</t>
  </si>
  <si>
    <t>Dod+mtz vtok z nerez oceli, s vyhříváním a vtok.manžetou -max.průtok 3l/s</t>
  </si>
  <si>
    <t>PL/12</t>
  </si>
  <si>
    <t>Dod+mtz trubka PVC pr.150mm dl.1000mm vč.vybourání otvorů, PO izolace a obetonování</t>
  </si>
  <si>
    <t>PL/13</t>
  </si>
  <si>
    <t>Dod+mtz ochrana proti dosedání a hnízdění holubů</t>
  </si>
  <si>
    <t>PL/2</t>
  </si>
  <si>
    <t>Dod+mtz nerezová síťka proti hmyzu 160mm vč.kotevních prvků</t>
  </si>
  <si>
    <t>PL/3</t>
  </si>
  <si>
    <t>Dod+mtz nerezová síťka proti hmyzu 320x320mm vč.kotevních prvků</t>
  </si>
  <si>
    <t>PL/4</t>
  </si>
  <si>
    <t>Dod+mtz nerezová síťka proti hmyzu 140mm vč.kotevních prvků</t>
  </si>
  <si>
    <t>PL/5</t>
  </si>
  <si>
    <t>Dod+mtz nerezová síťka proti hmyzu 260x260mm vč.kotevních prvků</t>
  </si>
  <si>
    <t>PL/6</t>
  </si>
  <si>
    <t>PL/7</t>
  </si>
  <si>
    <t>18,22*2</t>
  </si>
  <si>
    <t>PL/8</t>
  </si>
  <si>
    <t>1,67*4</t>
  </si>
  <si>
    <t>PL/9</t>
  </si>
  <si>
    <t>Dod+mtz nerezová síťka proti hmyzu 120mm vč.kotevních prvků</t>
  </si>
  <si>
    <t>45,85*2</t>
  </si>
  <si>
    <t>772: Kamenné dlažby</t>
  </si>
  <si>
    <t>58350001</t>
  </si>
  <si>
    <t>Dodávka kamenné žulové dlažby jemně pemrlovaná 600x200x40(50)mm</t>
  </si>
  <si>
    <t>3+0,3*2</t>
  </si>
  <si>
    <t>771591111</t>
  </si>
  <si>
    <t>Podlahy penetrace podkladu dle PD</t>
  </si>
  <si>
    <t>Podlahy - ostatní práce 
  penetrace podkladu</t>
  </si>
  <si>
    <t>771990112</t>
  </si>
  <si>
    <t>Vyrovnání podkladu samonivelační stěrkou tl 4 mm pevnosti 30 Mpa</t>
  </si>
  <si>
    <t>Vyrovnání podkladní vrstvy 
  samonivelační stěrkou tl. 4 mm, min. pevnosti
    30 MPa</t>
  </si>
  <si>
    <t>771990192</t>
  </si>
  <si>
    <t>Příplatek k vyrovnání podkladu dlažby samonivelační stěrkou pevnosti 30 Mpa ZKD 1 mm tloušťky</t>
  </si>
  <si>
    <t>Vyrovnání podkladní vrstvy 
  samonivelační stěrkou tl. 4 mm, min. pevnosti
    Příplatek k cenám
    za každý další 1 mm tloušťky, min. pevnosti
      30 MPa</t>
  </si>
  <si>
    <t>(7,2+1,2+2,86)*11</t>
  </si>
  <si>
    <t>772501010</t>
  </si>
  <si>
    <t>Dmtz,očištění,zpětná mtz,doplnění stáv.kam.dlažby tl.40mm do elastic.prášk.lepidla</t>
  </si>
  <si>
    <t>772501020</t>
  </si>
  <si>
    <t>Dmtz,očištění,zpětná mtz,doplnění stáv.kamenn schod.stupně š.300mm do elastic.prášk.lepidla</t>
  </si>
  <si>
    <t>R7 ; 2*2</t>
  </si>
  <si>
    <t>772501030</t>
  </si>
  <si>
    <t>Očištění a přespárování stáv.kam.dlažby a stávajících kamenných stupňů (hlavní vstup)</t>
  </si>
  <si>
    <t>380+65</t>
  </si>
  <si>
    <t>772501040</t>
  </si>
  <si>
    <t>Přeložení stávajících kamenných stupňů (hlavní vstup)</t>
  </si>
  <si>
    <t>15% výměry ; 216*0,15</t>
  </si>
  <si>
    <t>772521250</t>
  </si>
  <si>
    <t>Kladení dlažby z kamene z pravoúhlých desek a dlaždic lepených tl do 50 mm</t>
  </si>
  <si>
    <t>Kladení dlažby z kamene 
  do lepidla
    z nejvýše dvou rozdílných druhů pravoúhlých desek nebo dlaždic
    ve skladbě se pravidelně opakujících, tl.
      přes 30 do 50 mm</t>
  </si>
  <si>
    <t>998772203</t>
  </si>
  <si>
    <t>Přesun hmot procentní pro podlahy z kamene v objektech v do 60 m</t>
  </si>
  <si>
    <t>Přesun hmot pro kamenné dlažby, obklady schodišťových stupňů a soklů 
  stanovený procentní sazbou z ceny
    vodorovná dopravní vzdálenost do 50 m
    v objektech výšky
      přes 12 do 60 m</t>
  </si>
  <si>
    <t>783: Nátěry</t>
  </si>
  <si>
    <t>783106807</t>
  </si>
  <si>
    <t>Odstranění nátěrů z truhlářských konstrukcí odstraňovačem nátěrů</t>
  </si>
  <si>
    <t>Odstranění nátěrů z truhlářských konstrukcí
  odstraňovačem nátěrů s obroušením</t>
  </si>
  <si>
    <t>CED/1,2, DED/3,4,5 ; 0,6*1,3*4*2</t>
  </si>
  <si>
    <t>1*1,3*2*2</t>
  </si>
  <si>
    <t>1*1,85*1*2</t>
  </si>
  <si>
    <t>0,6*0,6*2*2</t>
  </si>
  <si>
    <t>1*1,9*1*2</t>
  </si>
  <si>
    <t>783506819</t>
  </si>
  <si>
    <t>Odstranění nátěru z krytiny a klempířských kcí odstraňovačem nátěrů</t>
  </si>
  <si>
    <t>Odstranění nátěrů z krytiny
  sklonu přes 10 do 30 st.
    odstraňovačem nátěrů s obroušením</t>
  </si>
  <si>
    <t>stáv.kce dle výpisu ; 104,8*0,15</t>
  </si>
  <si>
    <t>136,1*0,2</t>
  </si>
  <si>
    <t>155,9*0,25</t>
  </si>
  <si>
    <t>162*0,33</t>
  </si>
  <si>
    <t>29,8*0,45</t>
  </si>
  <si>
    <t>31,2*0,5</t>
  </si>
  <si>
    <t>157,2*0,66</t>
  </si>
  <si>
    <t>17,8*0,1</t>
  </si>
  <si>
    <t>58,2*0,25</t>
  </si>
  <si>
    <t>22*0,33</t>
  </si>
  <si>
    <t>17,8*0,5</t>
  </si>
  <si>
    <t>24,5*0,66</t>
  </si>
  <si>
    <t>17*0,25</t>
  </si>
  <si>
    <t>rezerva ; 100</t>
  </si>
  <si>
    <t>783522221</t>
  </si>
  <si>
    <t>Nátěry syntetické klempířských kcí barva dle PD 1x reaktivní, 1x základní, 1x email</t>
  </si>
  <si>
    <t>Nátěry klempířských konstrukcí syntetické 
  na vzduchu schnoucí
    dražšími barvami (např. Düfa, …)
    matný povrch
      1x reaktivní, 1x základní, 1x email</t>
  </si>
  <si>
    <t>421,047</t>
  </si>
  <si>
    <t>viz D.1.1.1. Technická zpráva odst.2.8 Nátěry, vnější prostředí</t>
  </si>
  <si>
    <t>783695233</t>
  </si>
  <si>
    <t>Nátěry vodou ředitelné truhlářských konstrukcí barva dle PD lazurovacím lakem 3x lakování</t>
  </si>
  <si>
    <t>Nátěry truhlářských výrobků ostatní 
  vodou ředitelné
    dražšími barvami (např. Düfa, …)
    lazurovacím lakem
      3x lakování</t>
  </si>
  <si>
    <t>viz D.1.1.1 Technická zpráva, odst.4 Technické parametry a vlastnosti, referenční materiály (požadované vlastnosti minimálně stejné nebo vyšší kvality) odst.4.19 TPV19</t>
  </si>
  <si>
    <t>783783312</t>
  </si>
  <si>
    <t>Nátěry tesař.kcí proti dřevokaz.houbám,hmyzu,plísním,preventivní a likvidační 2násobné v exteriéru</t>
  </si>
  <si>
    <t>Nátěry tesařských konstrukcí protihnilobné, protiplísňové a protipožární 
  proti dřevokazným houbám, hmyzu a plísním
    preventivní
    dvojnásobné
      v exteriéru bez provedení krycího nátěru</t>
  </si>
  <si>
    <t>latě ; 242,6*0,2+(158,2+12,6+123,1)*0,12+(158,2+12,6)*3*0,2+158,2*2*0,14+34,6*2*0,2+42*0,2+108*0,2+196,5*0,2</t>
  </si>
  <si>
    <t>(246+158,2)*0,08*2</t>
  </si>
  <si>
    <t>trámy ; 156,55*0,2*4</t>
  </si>
  <si>
    <t>bednění ; 374+47,5+318+392+282,884</t>
  </si>
  <si>
    <t>viz D.1.1.1 Technická zpráva, odst.4 technické parametry a vlastnosti, referenční materiály (požadované vlastnosti minimálně stejné nebo vyšší kvality) odst.4.5 TPV5 (pro dřevo dovezené na stavbu tlakově impregnované) a 4.6 TPV6 (pro dřevo stávající zabudované ošetřené nátěrem)</t>
  </si>
  <si>
    <t>783801010</t>
  </si>
  <si>
    <t>Olejová bariéra a parozábrana -2x nátěr 2složk.epoxid.pryskzřicí</t>
  </si>
  <si>
    <t>V09: Ostatní náklady</t>
  </si>
  <si>
    <t>013254001</t>
  </si>
  <si>
    <t>Dokumentace skutečného provedení stavby</t>
  </si>
  <si>
    <t>paré</t>
  </si>
  <si>
    <t>ON</t>
  </si>
  <si>
    <t>013303000</t>
  </si>
  <si>
    <t>Provedení fotodokumentace z průběhu výstavby</t>
  </si>
  <si>
    <t>Průzkumné, geodetické a projektové práce 
  projektové práce
    náklady na ocenění stavby
      bez rozlišení</t>
  </si>
  <si>
    <t>013303005</t>
  </si>
  <si>
    <t>Podrobná dokumentace a zákres původní pozice všech plechových ozdobných prvků střechy</t>
  </si>
  <si>
    <t>015000001</t>
  </si>
  <si>
    <t>Informační tabule po dobu výstavby 1m x 1,6m</t>
  </si>
  <si>
    <t>015000005</t>
  </si>
  <si>
    <t>Tabulka u výstupu na střechu (viz STZ str.11)</t>
  </si>
  <si>
    <t>015000010</t>
  </si>
  <si>
    <t>Náklady na povolení vjezdu do lázeňského území</t>
  </si>
  <si>
    <t>018501010</t>
  </si>
  <si>
    <t>Dodávka vzorků břidličné krytiny k posouzení a schválení orgánům státní památkové péče</t>
  </si>
  <si>
    <t>018501020</t>
  </si>
  <si>
    <t>Dodávka kamenů břidličné krytiny pro provedení zkoušek (pro jednu zkoušku 60ks od každého formátu)</t>
  </si>
  <si>
    <t>VRN: Vedlejší rozpočtové náklady</t>
  </si>
  <si>
    <t>032203000</t>
  </si>
  <si>
    <t>Náklady na mobilní buňky WC (4 měsíce)</t>
  </si>
  <si>
    <t>Zařízení staveniště 
  vybavení staveniště
    pronájem ploch staveniště</t>
  </si>
  <si>
    <t>034002000</t>
  </si>
  <si>
    <t>Ostraha staveniště (4 měsíce)</t>
  </si>
  <si>
    <t>Hlavní tituly průvodních činností a nákladů 
  zařízení staveniště
    zabezpečení staveniště</t>
  </si>
  <si>
    <t>034203000</t>
  </si>
  <si>
    <t>Oplocení staveniště (4 měsíce)</t>
  </si>
  <si>
    <t>Zařízení staveniště 
  zabezpečení staveniště
    oplocení staveniště</t>
  </si>
  <si>
    <t>034203005</t>
  </si>
  <si>
    <t>Požární zabezpečení staveniště (viz STZ str.14)</t>
  </si>
  <si>
    <t>034403001</t>
  </si>
  <si>
    <t>Přechodné dopravní značení po dobu výstavby</t>
  </si>
  <si>
    <t>den</t>
  </si>
  <si>
    <t>065251010</t>
  </si>
  <si>
    <t>Náhradní opatření po odpojení bleskosvodu (viz STZ str.11)</t>
  </si>
  <si>
    <t>065251050</t>
  </si>
  <si>
    <t>Zabránění přenosu požáru mezi požárními úseky po sejmutí krytiny (viz STZ str.11 a 12)</t>
  </si>
  <si>
    <t>doda-</t>
  </si>
  <si>
    <t>pořad.</t>
  </si>
  <si>
    <t>číslo položky</t>
  </si>
  <si>
    <t>zkrácený popis</t>
  </si>
  <si>
    <t>m. j.</t>
  </si>
  <si>
    <t>množství</t>
  </si>
  <si>
    <t>jednotková</t>
  </si>
  <si>
    <t>cena</t>
  </si>
  <si>
    <t>vatel</t>
  </si>
  <si>
    <t>číslo</t>
  </si>
  <si>
    <t>ceníku</t>
  </si>
  <si>
    <t>celková</t>
  </si>
  <si>
    <t>800-721 Zařízení zdravotně technických instalací</t>
  </si>
  <si>
    <t>KARLOVY VARY - DIVADELNÍ NÁMĚSTÍ 21</t>
  </si>
  <si>
    <t>MĚSTSKÉ DIVADLO-stavební úprava střechy, obnova fasády</t>
  </si>
  <si>
    <t>A 01  Vnitřní kanalizace</t>
  </si>
  <si>
    <t>721 17 4043</t>
  </si>
  <si>
    <r>
      <t xml:space="preserve">potrubí z HT systém Pps+tvarovky pro vnitřní kanaliz,  </t>
    </r>
    <r>
      <rPr>
        <sz val="9"/>
        <rFont val="Arial CE"/>
        <family val="2"/>
      </rPr>
      <t xml:space="preserve"> DN50 připojov</t>
    </r>
  </si>
  <si>
    <t>721 17 4055</t>
  </si>
  <si>
    <r>
      <t xml:space="preserve">potrubí z HT systém Pps+tvarovky pro vnitřní kanaliz,  </t>
    </r>
    <r>
      <rPr>
        <b/>
        <sz val="9"/>
        <rFont val="Arial CE"/>
        <family val="2"/>
      </rPr>
      <t xml:space="preserve"> </t>
    </r>
    <r>
      <rPr>
        <sz val="9"/>
        <rFont val="Arial CE"/>
        <family val="2"/>
      </rPr>
      <t>DN100 dešťové</t>
    </r>
  </si>
  <si>
    <t>722 18 XXXX</t>
  </si>
  <si>
    <t>ochr potr: termoizol pouzdro s polepem hliníkovou fólií z kamenné vlny(minerální plsti) pojené organickým pojivem. tvar dutého podél děleného válce. je opatřeno polepem hliníkovou 
fólií vyztuženou skleněnou mřížkou.na podélném spoji opatřeno přesahem fólie se samolepicí páskou tl.izolace 25,0 mm  DN100</t>
  </si>
  <si>
    <t xml:space="preserve">samolepící hliníková ALS páska </t>
  </si>
  <si>
    <t>721 23 32XX</t>
  </si>
  <si>
    <t>HL62BH+HL65P+HL170 DN100 střešní vtok dvoustupňový pro mPVC a asfaltové hydroizol. Přesnou skladbu vtoku ověřit dle skuteč.skladby střešního pláště a materiálu hydroiz. - ověří dodavatel ZTI se stavbou!</t>
  </si>
  <si>
    <t>kpl</t>
  </si>
  <si>
    <t>R</t>
  </si>
  <si>
    <t>odtokový sprch žlab z nerezové oceli k zabud ke stěně, uprostřed odtok DN50, vč.montáž.příslušenství, staveb výška 90mm, délka 700mm</t>
  </si>
  <si>
    <t>kryt žlabu Desing vhodný pro žlaby délky 700mm</t>
  </si>
  <si>
    <t>úprava krytu pro napojení odtokového potrubí DN50</t>
  </si>
  <si>
    <t>soub</t>
  </si>
  <si>
    <t>721 21 9114</t>
  </si>
  <si>
    <t>monáž odtokového žlabu délky do 1000mm</t>
  </si>
  <si>
    <t>722 22 65XX</t>
  </si>
  <si>
    <t>Atyp zápachová uzávěra DN100</t>
  </si>
  <si>
    <t>721 19 4105</t>
  </si>
  <si>
    <t>vyvedení a upevnění odpadních výpustek DN50</t>
  </si>
  <si>
    <t>721 19 4109</t>
  </si>
  <si>
    <t>vyvedení a upevnění odpadních výpustek DN100</t>
  </si>
  <si>
    <t>721 29 0111</t>
  </si>
  <si>
    <t>zkouška těsnosti kanalizace vodou do DN 125</t>
  </si>
  <si>
    <t>721 29 0123</t>
  </si>
  <si>
    <t>zkouška těsnosti kanalizace kouřem do DN 300</t>
  </si>
  <si>
    <t>dodávka média-koure</t>
  </si>
  <si>
    <t>998 72 1203</t>
  </si>
  <si>
    <t>přesun hmot pro vnitřní kanalizaci v ob výšky do 24 m</t>
  </si>
  <si>
    <t>%×100</t>
  </si>
  <si>
    <t>KANALIZACE  CELKEM</t>
  </si>
  <si>
    <t>800 – 721   B 01  Demontáže kanalizačního potrubí</t>
  </si>
  <si>
    <t>721 17 1808</t>
  </si>
  <si>
    <t>Demontáž kanalizačního potrubí z plastu přes DN75 do DN100</t>
  </si>
  <si>
    <t>721 21 0822</t>
  </si>
  <si>
    <t>Demontáž střešních vpustí DN100</t>
  </si>
  <si>
    <t>přesun hmot pro vnitřní demont kanalizaci v objektu výšky do 24 m</t>
  </si>
  <si>
    <t>DEMONTÁŽE KANALIZACE  CELKEM</t>
  </si>
  <si>
    <t>800 – 721   C 01  Opravy vnitřní kanalizace</t>
  </si>
  <si>
    <t>721 17 1905</t>
  </si>
  <si>
    <t>vsazení odbočky do plastového potrubí DN100</t>
  </si>
  <si>
    <t>721 17 1915</t>
  </si>
  <si>
    <t>propojení dosavadního potrubí DN100 z plastu</t>
  </si>
  <si>
    <t>OPRAVY KANALIZACE  CELKEM</t>
  </si>
  <si>
    <t xml:space="preserve"> 800 – 767      Doplňkové konstrukce</t>
  </si>
  <si>
    <t>767 99 510XX</t>
  </si>
  <si>
    <t>objímky na potrubí s pryžovou výstelkou, upevň.matice, stopka pro DN50</t>
  </si>
  <si>
    <t>objímky na potrubí s pryžov výstelkou, upevň.matice, stopka pro DN100</t>
  </si>
  <si>
    <t xml:space="preserve">998 72 7201 </t>
  </si>
  <si>
    <t>přesun hmot pro doplň.konstr. v objektech výšky do 24 m</t>
  </si>
  <si>
    <t>%x100</t>
  </si>
  <si>
    <t>DOPLŇKOVÉ KONSTRUKCE  CELKEM</t>
  </si>
  <si>
    <t xml:space="preserve"> 822 - 1      Podlahy – pro vnitřní kanalizační potrubí</t>
  </si>
  <si>
    <t>113-10-7132</t>
  </si>
  <si>
    <t>odstranění betonového krytu do tl. 300 mm   7m x 0,5   0,225t</t>
  </si>
  <si>
    <t>113-10-7121</t>
  </si>
  <si>
    <t>odstranění podkl z kameniva hrubého drceného  do tl.100mm   0,13t</t>
  </si>
  <si>
    <t>919-73-5124</t>
  </si>
  <si>
    <t>řezání betonového krytu do 200mm          7m x 2</t>
  </si>
  <si>
    <t>979-08-4216</t>
  </si>
  <si>
    <t>vodorovná dopr. vybouran. hmot do 5km bez naložení, ale se složením</t>
  </si>
  <si>
    <t>979-08-4219</t>
  </si>
  <si>
    <t>příplatek k ceně za každých dalších i započatých 5km  15km   3 x 1,24</t>
  </si>
  <si>
    <t>979-08-7213</t>
  </si>
  <si>
    <t>nakládání vybouraných hmot na dopravní prostředky pro vodorovnou dopravu</t>
  </si>
  <si>
    <t>566-90-1111</t>
  </si>
  <si>
    <t>vyspravení podkladu po překopech pro kanalizaci kamenivem těženým   1,68t</t>
  </si>
  <si>
    <t>566-90-5111</t>
  </si>
  <si>
    <t>vyspravení podkladu podlahy po překopech pro kanalizaci podkl betonem  2,30t</t>
  </si>
  <si>
    <t>Vyspravení betonového povrchu vyhlazením, srovnání spojné spáry , oprava hydroizolace</t>
  </si>
  <si>
    <t>998-22-5311</t>
  </si>
  <si>
    <t>přesun hmot pro opravy podlah</t>
  </si>
  <si>
    <t>PODLAHY CELKEM</t>
  </si>
  <si>
    <t>pomocné stavební  a bourací práce,  vrtání objímek, kotvení, začištění</t>
  </si>
  <si>
    <t>finanční rezerva pro nepředvídatelné skutečnosti při rekonstrukci</t>
  </si>
  <si>
    <t>ZAŘÍZENÍ ZDRAVOTNĚ TECHNICKÝCH INSTALACÍ  CELKEM</t>
  </si>
  <si>
    <t>ROZPOČET / SPECIFIKACE  ZAŘÍZENÍ - VZDUCHOTECHNIKA</t>
  </si>
  <si>
    <t>Akce:</t>
  </si>
  <si>
    <t>Karlovy Vary - Divadelní náměstí 21; Městské divadlo - Stavební úprava střechy a oprava fasády</t>
  </si>
  <si>
    <r>
      <t xml:space="preserve">Zařízení č. :  </t>
    </r>
    <r>
      <rPr>
        <b/>
        <sz val="14"/>
        <rFont val="Times New Roman CE"/>
        <family val="1"/>
      </rPr>
      <t>1 - Požární klapky odvodu tepla a kouře</t>
    </r>
  </si>
  <si>
    <t>Pozice</t>
  </si>
  <si>
    <t>Název, popis</t>
  </si>
  <si>
    <t>Jednotka</t>
  </si>
  <si>
    <t>Množství</t>
  </si>
  <si>
    <t>Dodávková cena:</t>
  </si>
  <si>
    <t>Montážní cena:</t>
  </si>
  <si>
    <t>jedn.</t>
  </si>
  <si>
    <t>celkem</t>
  </si>
  <si>
    <t>1.</t>
  </si>
  <si>
    <t>Demontáže:</t>
  </si>
  <si>
    <t>Demontáž stávající jednokřídlové požární  klapky odvodu tepla a kouře</t>
  </si>
  <si>
    <t>včetně táhel pro provedení úprav pro osazení nových táhel</t>
  </si>
  <si>
    <t>Rozměr: 950x335 mm; hmotnost: 10 Kg</t>
  </si>
  <si>
    <t>Ks.</t>
  </si>
  <si>
    <t>Materiál nových táhel:</t>
  </si>
  <si>
    <t>2A</t>
  </si>
  <si>
    <t>Ocelový plochý profil - 30/6 mm</t>
  </si>
  <si>
    <t xml:space="preserve">Celková délka: 28 m; hmotnost: 1,41 Kg / m. </t>
  </si>
  <si>
    <t>Kg</t>
  </si>
  <si>
    <t>2B</t>
  </si>
  <si>
    <t>Napínák ocelový</t>
  </si>
  <si>
    <t xml:space="preserve">M8 / L=150 mm se dvěmi protiběžnými závity (levý, pravý) </t>
  </si>
  <si>
    <t>s oky o vnitřním průměru min. 9 mm (pro šroub M8)</t>
  </si>
  <si>
    <t>2C</t>
  </si>
  <si>
    <t>Šroub ocelový pozinkovaný M8 / L=30 mm (spojování ramen táhla)</t>
  </si>
  <si>
    <t>Matice pozinkovaná M8  pojistná</t>
  </si>
  <si>
    <t>Podložka pozinkovaná M8</t>
  </si>
  <si>
    <t>2D</t>
  </si>
  <si>
    <t>Šroub ocelový pozinkovaný M6 / L=60 mm (zajištění táhla na hřídeli)</t>
  </si>
  <si>
    <t>Maticce pozinkovaná M6  pojistná</t>
  </si>
  <si>
    <t>Podložka pozinkovaná M6</t>
  </si>
  <si>
    <t>2E</t>
  </si>
  <si>
    <t>Oko se závitem M6 / L=40 mm (pro uchycení na klapku a protikus na táhlo)</t>
  </si>
  <si>
    <t>Zhotovení nových táhel:</t>
  </si>
  <si>
    <t>Sestavení a opětovná montáž klapek na místě :</t>
  </si>
  <si>
    <t>Tepelné izolace klapek:</t>
  </si>
  <si>
    <t>Izolace tepelné čtyřhranného a kruhového potrubí:</t>
  </si>
  <si>
    <t>Izolace - tloušťka 15 mm</t>
  </si>
  <si>
    <t>Materiál - černý elastomer s povrchovou úpravou hliníkovou fólíí, samolepící</t>
  </si>
  <si>
    <t>Včetně lepidla na spoje a krycí hliníkové pásky šířky 50 mm</t>
  </si>
  <si>
    <t xml:space="preserve">Souhrnem včetně 20 % prořezu </t>
  </si>
  <si>
    <r>
      <t>m</t>
    </r>
    <r>
      <rPr>
        <b/>
        <vertAlign val="superscript"/>
        <sz val="11"/>
        <rFont val="Times New Roman CE"/>
        <family val="1"/>
      </rPr>
      <t>2</t>
    </r>
  </si>
  <si>
    <t>Těsnění styčných ploch klapek:</t>
  </si>
  <si>
    <t>samolepící silikonová těsnící páska pro šířku spáry 4 až 6mm, profil D</t>
  </si>
  <si>
    <t>Úprava styčných ploch - odstranění stávajících těsnění a kartáčů</t>
  </si>
  <si>
    <t>Zaregulování, provozní zkoušky, spuštění zařízení:</t>
  </si>
  <si>
    <t>-</t>
  </si>
  <si>
    <t>Doprava:</t>
  </si>
  <si>
    <t>Mezisoučty:</t>
  </si>
  <si>
    <t>Zařízení č. 1 - Celkem:</t>
  </si>
  <si>
    <t>DPH (Daň z přidané hodnoty) - 21 %</t>
  </si>
  <si>
    <t>Zařízení č. 1 - Celkem včetně DPH:</t>
  </si>
  <si>
    <t>Ing Kraus Milan</t>
  </si>
  <si>
    <t>Loketská 12   360 06 Karlovy Vary</t>
  </si>
  <si>
    <t>datum</t>
  </si>
  <si>
    <t>Výkaz výměr pro akci - oprava střechy,městské divadlo</t>
  </si>
  <si>
    <t>výkaz výměr bude upraven dle skutečných dodávek na stavbu</t>
  </si>
  <si>
    <t>je možno použít dodávek srovnatelné nebo vyšší kvality</t>
  </si>
  <si>
    <t>VV slouží pro výběrové řízení-standardní srovnatelné ceny</t>
  </si>
  <si>
    <t>základní cena</t>
  </si>
  <si>
    <t>k ceně bude účtováno DPH dle směrnic</t>
  </si>
  <si>
    <t>Oprava střechy-městské divadlo</t>
  </si>
  <si>
    <t>materiál</t>
  </si>
  <si>
    <t>ks/m</t>
  </si>
  <si>
    <t>montáž</t>
  </si>
  <si>
    <t>součet</t>
  </si>
  <si>
    <t>Kabeláž</t>
  </si>
  <si>
    <t>SYKFY</t>
  </si>
  <si>
    <t>5x1</t>
  </si>
  <si>
    <t>CYKY</t>
  </si>
  <si>
    <t>3Cx2,5</t>
  </si>
  <si>
    <t xml:space="preserve">5Cx2,5           </t>
  </si>
  <si>
    <t>vodič</t>
  </si>
  <si>
    <t>CY 2,5 v rozv.</t>
  </si>
  <si>
    <t>CY 16 k přep.ochranám</t>
  </si>
  <si>
    <t>CY 25 RH-RS</t>
  </si>
  <si>
    <t>ukončení vodičů</t>
  </si>
  <si>
    <t>do 2,5mm2</t>
  </si>
  <si>
    <t>ks</t>
  </si>
  <si>
    <t>do 10mm2</t>
  </si>
  <si>
    <t>do 35mm2</t>
  </si>
  <si>
    <t>pomocný materiál</t>
  </si>
  <si>
    <t>prořez</t>
  </si>
  <si>
    <t>celkem za oddíl</t>
  </si>
  <si>
    <t>Přístroje ovládací-regulátor ohřevu,kabel.smyčky</t>
  </si>
  <si>
    <t>DTIP18- 29m,535W vč.stud.kon.</t>
  </si>
  <si>
    <t>E1</t>
  </si>
  <si>
    <t>DTIP18- 52m,935W</t>
  </si>
  <si>
    <t>E2,E3</t>
  </si>
  <si>
    <t>DTIP18- 22m,395W</t>
  </si>
  <si>
    <t>E4,E5</t>
  </si>
  <si>
    <t>DTIP18- 68m,1220W</t>
  </si>
  <si>
    <t>E6,E7</t>
  </si>
  <si>
    <t>DTIP18- 15m,270W</t>
  </si>
  <si>
    <t>E8,E13</t>
  </si>
  <si>
    <t>DTIP18- 29m,535W</t>
  </si>
  <si>
    <t>E9,E12</t>
  </si>
  <si>
    <t>E10,E11</t>
  </si>
  <si>
    <t>napojení kabelů ohř.vpustí</t>
  </si>
  <si>
    <t>V1-V10</t>
  </si>
  <si>
    <t>podpěrný materiál</t>
  </si>
  <si>
    <t>uchycení v okapu,na plechy</t>
  </si>
  <si>
    <t>reg.DEVIREG 316</t>
  </si>
  <si>
    <t>sada čidel teplota+vlhkost</t>
  </si>
  <si>
    <t>montáž do rozv.</t>
  </si>
  <si>
    <t>Instalační materiál</t>
  </si>
  <si>
    <t>krabice rozvodná</t>
  </si>
  <si>
    <t>IP44</t>
  </si>
  <si>
    <t>krabice universální 150/150</t>
  </si>
  <si>
    <t>IP44 pro přep.ochrany</t>
  </si>
  <si>
    <t xml:space="preserve">kabel.žlab se zákrytem </t>
  </si>
  <si>
    <t>hlavní trasa</t>
  </si>
  <si>
    <t xml:space="preserve">trubka PVC </t>
  </si>
  <si>
    <t>odbočky</t>
  </si>
  <si>
    <t>přípojnice HOP-do 60RS1</t>
  </si>
  <si>
    <t>svorka</t>
  </si>
  <si>
    <t>celkem za  oddíl</t>
  </si>
  <si>
    <t>Rozvaděče a dodávky</t>
  </si>
  <si>
    <t>rozvaděč 60 RS1-stávající</t>
  </si>
  <si>
    <t>doplnění dle schema</t>
  </si>
  <si>
    <t>přepěťová ochrana SALTEK</t>
  </si>
  <si>
    <t>BDG24-pro slab.čidla</t>
  </si>
  <si>
    <t>FLP12,5 VS-1fáz.-TNS</t>
  </si>
  <si>
    <t>pomocné montáže v rozv.</t>
  </si>
  <si>
    <t>hod</t>
  </si>
  <si>
    <t>Ostatní</t>
  </si>
  <si>
    <t>práce mimo položky</t>
  </si>
  <si>
    <t>skutečné provedení</t>
  </si>
  <si>
    <t>Pomocné práce</t>
  </si>
  <si>
    <t>zednické přípomoce</t>
  </si>
  <si>
    <t>rýhy,krabice,průrazy zdmi</t>
  </si>
  <si>
    <t>začišťovací práce</t>
  </si>
  <si>
    <t>Bleskosvod,demontáž,opětovná montáž</t>
  </si>
  <si>
    <t>aktivní jímač-stávající</t>
  </si>
  <si>
    <t>HELITA - dem.</t>
  </si>
  <si>
    <t>HELITA - opět.mont.</t>
  </si>
  <si>
    <t>podpěra vedení</t>
  </si>
  <si>
    <t>PV</t>
  </si>
  <si>
    <t>svorka k jímací tyči</t>
  </si>
  <si>
    <t>SJ</t>
  </si>
  <si>
    <t>svorka spojovací</t>
  </si>
  <si>
    <t>SS</t>
  </si>
  <si>
    <t>svorka zkušební</t>
  </si>
  <si>
    <t>SZ</t>
  </si>
  <si>
    <t>svorka okapová</t>
  </si>
  <si>
    <t>SO</t>
  </si>
  <si>
    <t>uzem.vodič</t>
  </si>
  <si>
    <t>AIMgSI</t>
  </si>
  <si>
    <t>ochranný úhelník vč.podpěr</t>
  </si>
  <si>
    <t>trubka pevná vč.držáků na krov</t>
  </si>
  <si>
    <t>označovací štítek</t>
  </si>
  <si>
    <t>formování dílu</t>
  </si>
  <si>
    <t>měření zem.odporu a revize</t>
  </si>
  <si>
    <t>za svod</t>
  </si>
  <si>
    <t>průzkumy</t>
  </si>
  <si>
    <t>repase stáv.zař.HELITA</t>
  </si>
  <si>
    <t>koordinace profesí</t>
  </si>
  <si>
    <t>Revize</t>
  </si>
  <si>
    <t>blesk.+ohřevy</t>
  </si>
  <si>
    <t>Rekapitulace</t>
  </si>
  <si>
    <t>kabely</t>
  </si>
  <si>
    <t>přístroje</t>
  </si>
  <si>
    <t>instal.materiál</t>
  </si>
  <si>
    <t>rozvaděče</t>
  </si>
  <si>
    <t>ostatní</t>
  </si>
  <si>
    <t>pomocné práce</t>
  </si>
  <si>
    <t>bleskosvod</t>
  </si>
  <si>
    <t>koordinace</t>
  </si>
  <si>
    <t>revize</t>
  </si>
  <si>
    <t>ROZPOČET</t>
  </si>
  <si>
    <t>Systém k ochraně před pádem dle ČSN EN 795, ČSN EN 517 a ČSN EN 363</t>
  </si>
  <si>
    <t>STAVBA:</t>
  </si>
  <si>
    <t>DIVADLO KARLOVY VARY</t>
  </si>
  <si>
    <t>OBJEKT:</t>
  </si>
  <si>
    <t>BUDOVA DIVALDA</t>
  </si>
  <si>
    <t>DATUM:</t>
  </si>
  <si>
    <t>OBJEDNAVATEL:</t>
  </si>
  <si>
    <t xml:space="preserve">ŘEŠENÍ: </t>
  </si>
  <si>
    <t>nerezové lano osazené celoplošně</t>
  </si>
  <si>
    <t>celoplošné řešení bez možnosti vzniku tepelných mostů</t>
  </si>
  <si>
    <t>položka</t>
  </si>
  <si>
    <t>počet jednotek</t>
  </si>
  <si>
    <t>cena za jednotku</t>
  </si>
  <si>
    <t>Kč bez DPH</t>
  </si>
  <si>
    <t>kotvící bod EAP SYST</t>
  </si>
  <si>
    <t>zatahovací zachycovač pádu HSG 41</t>
  </si>
  <si>
    <t>cena za materiál - ceny jsou platné v době zpracování soupisu prací</t>
  </si>
  <si>
    <t>cena za montáž - ceny jsou platné v době zpracování soupisu prací</t>
  </si>
  <si>
    <t>cena celkem</t>
  </si>
  <si>
    <t>Doporučení:</t>
  </si>
  <si>
    <t>doplnit dodávku o dvě sady osobních ochraných prostředků proti pádu osob</t>
  </si>
  <si>
    <t>(celotělový postroj a přípojné lano ), cena jedné sady je .........,-Kč bez DPH</t>
  </si>
  <si>
    <t>Upozornění:</t>
  </si>
  <si>
    <t xml:space="preserve">Všechny bezpečnostní kotvící body a systémy systémy lze osazovat výlučně dle navrženého řešení </t>
  </si>
  <si>
    <t>a přesně podle montážních návodů viz nař.vl. č. 362/2005 Sb., přílohy odst I, bod 3. 3</t>
  </si>
  <si>
    <t>Zpracoval:</t>
  </si>
  <si>
    <t>Kontroloval:</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</si>
</sst>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Red]&quot;- &quot;#,##0_);\–??;_(@_)"/>
    <numFmt numFmtId="165" formatCode="_(#,##0\._);;;_(@_)"/>
    <numFmt numFmtId="166" formatCode="_(#,##0.00_);[Red]&quot;- &quot;#,##0.00_);\–??;_(@_)"/>
    <numFmt numFmtId="167" formatCode="_(#,##0.0_);[Red]&quot;- &quot;#,##0.0_);\–??;_(@_)"/>
    <numFmt numFmtId="168" formatCode="_(#,##0.0??;&quot;- &quot;#,##0.0??;\–???;_(@_)"/>
    <numFmt numFmtId="169" formatCode="_(#,##0.00000_);[Red]&quot;- &quot;#,##0.00000_);\–??;_(@_)"/>
    <numFmt numFmtId="170" formatCode="#"/>
    <numFmt numFmtId="171" formatCode="00"/>
    <numFmt numFmtId="172" formatCode="#,##0.00&quot; Kč&quot;;\-#,##0.00&quot; Kč&quot;"/>
    <numFmt numFmtId="173" formatCode="_-* #,##0&quot; Kč&quot;_-;\-* #,##0&quot; Kč&quot;_-;_-* &quot;- Kč&quot;_-;_-@_-"/>
    <numFmt numFmtId="174" formatCode="#,##0&quot; Kč&quot;"/>
    <numFmt numFmtId="175" formatCode="0.0"/>
  </numFmts>
  <fonts count="113">
    <font>
      <sz val="10"/>
      <name val="Arial"/>
      <family val="2"/>
    </font>
    <font>
      <sz val="10"/>
      <name val="Arial CE"/>
      <family val="2"/>
    </font>
    <font>
      <b/>
      <sz val="18"/>
      <color indexed="56"/>
      <name val="Cambria"/>
      <family val="2"/>
    </font>
    <font>
      <b/>
      <sz val="18"/>
      <color indexed="56"/>
      <name val="Calibri"/>
      <family val="2"/>
    </font>
    <font>
      <b/>
      <sz val="18"/>
      <color indexed="18"/>
      <name val="Calibri"/>
      <family val="2"/>
    </font>
    <font>
      <b/>
      <sz val="18"/>
      <color indexed="56"/>
      <name val="Arial"/>
      <family val="2"/>
    </font>
    <font>
      <sz val="10"/>
      <name val="Calibri"/>
      <family val="2"/>
    </font>
    <font>
      <sz val="8"/>
      <name val="Calibri"/>
      <family val="2"/>
    </font>
    <font>
      <b/>
      <sz val="14"/>
      <name val="Calibri"/>
      <family val="2"/>
    </font>
    <font>
      <b/>
      <sz val="8"/>
      <name val="Calibri"/>
      <family val="2"/>
    </font>
    <font>
      <b/>
      <sz val="10"/>
      <name val="Calibri"/>
      <family val="2"/>
    </font>
    <font>
      <b/>
      <sz val="14"/>
      <color indexed="18"/>
      <name val="Calibri"/>
      <family val="2"/>
    </font>
    <font>
      <sz val="11"/>
      <name val="Calibri"/>
      <family val="2"/>
    </font>
    <font>
      <sz val="10"/>
      <color indexed="54"/>
      <name val="Calibri"/>
      <family val="2"/>
    </font>
    <font>
      <sz val="11"/>
      <name val="Arial"/>
      <family val="2"/>
    </font>
    <font>
      <sz val="14"/>
      <name val="Calibri"/>
      <family val="2"/>
    </font>
    <font>
      <sz val="14"/>
      <name val="Arial"/>
      <family val="2"/>
    </font>
    <font>
      <sz val="9"/>
      <name val="Calibri"/>
      <family val="2"/>
    </font>
    <font>
      <b/>
      <sz val="12"/>
      <color indexed="25"/>
      <name val="Calibri"/>
      <family val="2"/>
    </font>
    <font>
      <b/>
      <sz val="11"/>
      <name val="Calibri"/>
      <family val="2"/>
    </font>
    <font>
      <sz val="10"/>
      <color indexed="18"/>
      <name val="Calibri"/>
      <family val="2"/>
    </font>
    <font>
      <b/>
      <sz val="9"/>
      <color indexed="18"/>
      <name val="Calibri"/>
      <family val="2"/>
    </font>
    <font>
      <sz val="10"/>
      <color indexed="16"/>
      <name val="Calibri"/>
      <family val="2"/>
    </font>
    <font>
      <b/>
      <sz val="10"/>
      <color indexed="16"/>
      <name val="Calibri"/>
      <family val="2"/>
    </font>
    <font>
      <sz val="9"/>
      <color indexed="62"/>
      <name val="Calibri"/>
      <family val="2"/>
    </font>
    <font>
      <b/>
      <sz val="9"/>
      <color indexed="62"/>
      <name val="Calibri"/>
      <family val="2"/>
    </font>
    <font>
      <b/>
      <sz val="10"/>
      <color indexed="56"/>
      <name val="Calibri"/>
      <family val="2"/>
    </font>
    <font>
      <sz val="11"/>
      <color indexed="8"/>
      <name val="Calibri"/>
      <family val="2"/>
    </font>
    <font>
      <b/>
      <sz val="11"/>
      <color indexed="8"/>
      <name val="Calibri"/>
      <family val="2"/>
    </font>
    <font>
      <b/>
      <sz val="10"/>
      <color indexed="54"/>
      <name val="Calibri"/>
      <family val="2"/>
    </font>
    <font>
      <sz val="10"/>
      <color indexed="8"/>
      <name val="Calibri"/>
      <family val="2"/>
    </font>
    <font>
      <sz val="9"/>
      <color indexed="8"/>
      <name val="Calibri"/>
      <family val="2"/>
    </font>
    <font>
      <i/>
      <sz val="8"/>
      <color indexed="63"/>
      <name val="Calibri"/>
      <family val="2"/>
    </font>
    <font>
      <sz val="8"/>
      <color indexed="17"/>
      <name val="Calibri"/>
      <family val="2"/>
    </font>
    <font>
      <b/>
      <sz val="8"/>
      <color indexed="17"/>
      <name val="Calibri"/>
      <family val="2"/>
    </font>
    <font>
      <sz val="8"/>
      <color indexed="9"/>
      <name val="Calibri"/>
      <family val="2"/>
    </font>
    <font>
      <b/>
      <i/>
      <sz val="1"/>
      <color indexed="9"/>
      <name val="Calibri"/>
      <family val="2"/>
    </font>
    <font>
      <sz val="11"/>
      <name val="Arial CE"/>
      <family val="2"/>
    </font>
    <font>
      <sz val="12"/>
      <name val="Arial CE"/>
      <family val="2"/>
    </font>
    <font>
      <b/>
      <sz val="11"/>
      <name val="Arial CE"/>
      <family val="2"/>
    </font>
    <font>
      <b/>
      <sz val="12"/>
      <name val="Arial CE"/>
      <family val="2"/>
    </font>
    <font>
      <sz val="9"/>
      <name val="Arial CE"/>
      <family val="2"/>
    </font>
    <font>
      <b/>
      <u val="single"/>
      <sz val="9"/>
      <name val="Arial CE"/>
      <family val="2"/>
    </font>
    <font>
      <b/>
      <sz val="9"/>
      <name val="Arial CE"/>
      <family val="2"/>
    </font>
    <font>
      <sz val="9"/>
      <name val="Arial"/>
      <family val="2"/>
    </font>
    <font>
      <b/>
      <u val="single"/>
      <sz val="9"/>
      <name val="Arial"/>
      <family val="2"/>
    </font>
    <font>
      <b/>
      <sz val="9"/>
      <name val="Arial"/>
      <family val="2"/>
    </font>
    <font>
      <sz val="9"/>
      <name val="MS Sans Serif"/>
      <family val="2"/>
    </font>
    <font>
      <b/>
      <u val="single"/>
      <sz val="12"/>
      <name val="Arial CE"/>
      <family val="2"/>
    </font>
    <font>
      <b/>
      <sz val="10"/>
      <name val="Arial CE"/>
      <family val="2"/>
    </font>
    <font>
      <b/>
      <sz val="20"/>
      <name val="Times New Roman CE"/>
      <family val="1"/>
    </font>
    <font>
      <sz val="20"/>
      <name val="Arial CE"/>
      <family val="2"/>
    </font>
    <font>
      <sz val="12"/>
      <name val="Times New Roman CE"/>
      <family val="1"/>
    </font>
    <font>
      <b/>
      <sz val="14"/>
      <name val="Times New Roman CE"/>
      <family val="1"/>
    </font>
    <font>
      <b/>
      <sz val="12"/>
      <name val="Times New Roman CE"/>
      <family val="1"/>
    </font>
    <font>
      <b/>
      <sz val="11"/>
      <name val="Times New Roman CE"/>
      <family val="1"/>
    </font>
    <font>
      <b/>
      <sz val="11"/>
      <name val="Times New Roman"/>
      <family val="1"/>
    </font>
    <font>
      <sz val="11"/>
      <name val="Times New Roman CE"/>
      <family val="1"/>
    </font>
    <font>
      <b/>
      <i/>
      <sz val="12"/>
      <name val="Times New Roman CE"/>
      <family val="1"/>
    </font>
    <font>
      <b/>
      <vertAlign val="superscript"/>
      <sz val="11"/>
      <name val="Times New Roman CE"/>
      <family val="1"/>
    </font>
    <font>
      <sz val="11"/>
      <color indexed="8"/>
      <name val="Times New Roman"/>
      <family val="1"/>
    </font>
    <font>
      <sz val="14"/>
      <name val="Times New Roman CE"/>
      <family val="1"/>
    </font>
    <font>
      <b/>
      <sz val="10"/>
      <name val="MS Sans Serif"/>
      <family val="2"/>
    </font>
    <font>
      <b/>
      <sz val="14"/>
      <name val="Arial"/>
      <family val="2"/>
    </font>
    <font>
      <b/>
      <sz val="12"/>
      <color indexed="37"/>
      <name val="Arial"/>
      <family val="2"/>
    </font>
    <font>
      <b/>
      <sz val="15"/>
      <color indexed="37"/>
      <name val="Arial"/>
      <family val="2"/>
    </font>
    <font>
      <b/>
      <sz val="13"/>
      <color indexed="37"/>
      <name val="Arial"/>
      <family val="2"/>
    </font>
    <font>
      <sz val="8"/>
      <name val="Arial"/>
      <family val="2"/>
    </font>
    <font>
      <b/>
      <sz val="12"/>
      <name val="Arial"/>
      <family val="2"/>
    </font>
    <font>
      <b/>
      <sz val="12"/>
      <color indexed="8"/>
      <name val="Arial"/>
      <family val="2"/>
    </font>
    <font>
      <sz val="8"/>
      <color indexed="8"/>
      <name val="Arial"/>
      <family val="2"/>
    </font>
    <font>
      <sz val="10"/>
      <color indexed="8"/>
      <name val="Arial"/>
      <family val="2"/>
    </font>
    <font>
      <b/>
      <sz val="10"/>
      <name val="Arial"/>
      <family val="2"/>
    </font>
    <font>
      <sz val="12"/>
      <color indexed="8"/>
      <name val="Arial"/>
      <family val="2"/>
    </font>
    <font>
      <sz val="12"/>
      <name val="Arial"/>
      <family val="2"/>
    </font>
    <font>
      <sz val="12"/>
      <color indexed="10"/>
      <name val="Arial"/>
      <family val="2"/>
    </font>
    <font>
      <sz val="8"/>
      <color indexed="10"/>
      <name val="Arial"/>
      <family val="2"/>
    </font>
    <font>
      <sz val="10"/>
      <color indexed="10"/>
      <name val="Arial"/>
      <family val="2"/>
    </font>
    <font>
      <b/>
      <sz val="11"/>
      <name val="Arial"/>
      <family val="2"/>
    </font>
    <font>
      <b/>
      <sz val="8"/>
      <name val="Arial"/>
      <family val="2"/>
    </font>
    <font>
      <sz val="8"/>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10"/>
        <bgColor indexed="64"/>
      </patternFill>
    </fill>
  </fills>
  <borders count="1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ck">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ck">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hair">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ck">
        <color indexed="8"/>
      </bottom>
    </border>
    <border>
      <left>
        <color indexed="63"/>
      </left>
      <right style="hair">
        <color indexed="8"/>
      </right>
      <top>
        <color indexed="63"/>
      </top>
      <bottom style="medium">
        <color indexed="8"/>
      </bottom>
    </border>
    <border>
      <left style="thin">
        <color indexed="8"/>
      </left>
      <right style="hair">
        <color indexed="8"/>
      </right>
      <top>
        <color indexed="63"/>
      </top>
      <bottom style="medium">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thin">
        <color indexed="8"/>
      </right>
      <top style="medium">
        <color indexed="8"/>
      </top>
      <bottom style="thin">
        <color indexed="8"/>
      </bottom>
    </border>
    <border>
      <left style="hair">
        <color indexed="8"/>
      </left>
      <right>
        <color indexed="63"/>
      </right>
      <top style="medium">
        <color indexed="8"/>
      </top>
      <bottom style="thin">
        <color indexed="8"/>
      </bottom>
    </border>
    <border>
      <left style="thin">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color indexed="63"/>
      </right>
      <top style="hair">
        <color indexed="8"/>
      </top>
      <bottom style="thin">
        <color indexed="8"/>
      </bottom>
    </border>
    <border>
      <left style="medium">
        <color indexed="8"/>
      </left>
      <right>
        <color indexed="63"/>
      </right>
      <top style="thin">
        <color indexed="8"/>
      </top>
      <bottom style="medium">
        <color indexed="8"/>
      </bottom>
    </border>
    <border>
      <left>
        <color indexed="63"/>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color indexed="63"/>
      </right>
      <top style="thin">
        <color indexed="8"/>
      </top>
      <bottom style="medium">
        <color indexed="8"/>
      </bottom>
    </border>
    <border>
      <left style="thin">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color indexed="63"/>
      </right>
      <top style="hair">
        <color indexed="8"/>
      </top>
      <bottom style="thin">
        <color indexed="8"/>
      </bottom>
    </border>
    <border>
      <left style="hair">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hair">
        <color indexed="8"/>
      </left>
      <right>
        <color indexed="63"/>
      </right>
      <top>
        <color indexed="63"/>
      </top>
      <bottom style="medium">
        <color indexed="8"/>
      </bottom>
    </border>
    <border>
      <left>
        <color indexed="63"/>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thin">
        <color indexed="8"/>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color indexed="63"/>
      </right>
      <top style="medium">
        <color indexed="8"/>
      </top>
      <bottom style="hair">
        <color indexed="8"/>
      </bottom>
    </border>
    <border>
      <left style="thin">
        <color indexed="8"/>
      </left>
      <right style="medium">
        <color indexed="8"/>
      </right>
      <top style="medium">
        <color indexed="8"/>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99" fillId="20" borderId="0" applyNumberFormat="0" applyBorder="0" applyAlignment="0" applyProtection="0"/>
    <xf numFmtId="0" fontId="100"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2" borderId="0" applyNumberFormat="0" applyBorder="0" applyAlignment="0" applyProtection="0"/>
    <xf numFmtId="0" fontId="1" fillId="0" borderId="0">
      <alignment/>
      <protection/>
    </xf>
    <xf numFmtId="0" fontId="0" fillId="0" borderId="0">
      <alignment/>
      <protection/>
    </xf>
    <xf numFmtId="0" fontId="0" fillId="23" borderId="6" applyNumberFormat="0" applyFont="0" applyAlignment="0" applyProtection="0"/>
    <xf numFmtId="9" fontId="0" fillId="0" borderId="0" applyFill="0" applyBorder="0" applyAlignment="0" applyProtection="0"/>
    <xf numFmtId="0" fontId="106" fillId="0" borderId="7" applyNumberFormat="0" applyFill="0" applyAlignment="0" applyProtection="0"/>
    <xf numFmtId="0" fontId="107" fillId="24" borderId="0" applyNumberFormat="0" applyBorder="0" applyAlignment="0" applyProtection="0"/>
    <xf numFmtId="0" fontId="108" fillId="0" borderId="0" applyNumberFormat="0" applyFill="0" applyBorder="0" applyAlignment="0" applyProtection="0"/>
    <xf numFmtId="0" fontId="109" fillId="25" borderId="8" applyNumberFormat="0" applyAlignment="0" applyProtection="0"/>
    <xf numFmtId="0" fontId="110" fillId="26" borderId="8" applyNumberFormat="0" applyAlignment="0" applyProtection="0"/>
    <xf numFmtId="0" fontId="111" fillId="26" borderId="9" applyNumberFormat="0" applyAlignment="0" applyProtection="0"/>
    <xf numFmtId="0" fontId="112" fillId="0" borderId="0" applyNumberFormat="0" applyFill="0" applyBorder="0" applyAlignment="0" applyProtection="0"/>
    <xf numFmtId="0" fontId="97" fillId="27"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7" fillId="32" borderId="0" applyNumberFormat="0" applyBorder="0" applyAlignment="0" applyProtection="0"/>
  </cellStyleXfs>
  <cellXfs count="521">
    <xf numFmtId="0" fontId="0" fillId="0" borderId="0" xfId="0" applyAlignment="1">
      <alignment/>
    </xf>
    <xf numFmtId="0" fontId="0" fillId="0" borderId="0" xfId="0" applyFont="1" applyAlignment="1">
      <alignment/>
    </xf>
    <xf numFmtId="0" fontId="3" fillId="0" borderId="0" xfId="36" applyNumberFormat="1" applyFont="1" applyFill="1" applyBorder="1" applyAlignment="1" applyProtection="1">
      <alignment/>
      <protection/>
    </xf>
    <xf numFmtId="0" fontId="5" fillId="0" borderId="0" xfId="36" applyNumberFormat="1" applyFont="1" applyFill="1" applyBorder="1" applyAlignment="1" applyProtection="1">
      <alignment/>
      <protection/>
    </xf>
    <xf numFmtId="0" fontId="6" fillId="0" borderId="0" xfId="0" applyFont="1" applyAlignment="1">
      <alignment/>
    </xf>
    <xf numFmtId="0" fontId="7" fillId="0" borderId="10" xfId="0" applyNumberFormat="1" applyFont="1" applyBorder="1" applyAlignment="1">
      <alignment horizontal="left" vertical="top"/>
    </xf>
    <xf numFmtId="0" fontId="7" fillId="0" borderId="11" xfId="0" applyNumberFormat="1" applyFont="1" applyBorder="1" applyAlignment="1">
      <alignment horizontal="left" vertical="top"/>
    </xf>
    <xf numFmtId="0" fontId="7" fillId="0" borderId="12" xfId="0" applyNumberFormat="1" applyFont="1" applyBorder="1" applyAlignment="1">
      <alignment horizontal="left" vertical="top"/>
    </xf>
    <xf numFmtId="0" fontId="0" fillId="0" borderId="0" xfId="0" applyFont="1" applyBorder="1" applyAlignment="1">
      <alignment/>
    </xf>
    <xf numFmtId="0" fontId="8" fillId="0" borderId="13" xfId="0" applyNumberFormat="1" applyFont="1" applyBorder="1" applyAlignment="1">
      <alignment horizontal="left" vertical="top" wrapText="1"/>
    </xf>
    <xf numFmtId="0" fontId="6" fillId="0" borderId="14" xfId="0" applyNumberFormat="1" applyFont="1" applyBorder="1" applyAlignment="1">
      <alignment horizontal="left" vertical="top"/>
    </xf>
    <xf numFmtId="0" fontId="6" fillId="0" borderId="15" xfId="0" applyNumberFormat="1" applyFont="1" applyBorder="1" applyAlignment="1">
      <alignment horizontal="left" vertical="top" wrapText="1"/>
    </xf>
    <xf numFmtId="0" fontId="6" fillId="0" borderId="16" xfId="0" applyNumberFormat="1" applyFont="1" applyBorder="1" applyAlignment="1">
      <alignment horizontal="left" vertical="top" wrapText="1"/>
    </xf>
    <xf numFmtId="0" fontId="6" fillId="0" borderId="17" xfId="0" applyNumberFormat="1" applyFont="1" applyBorder="1" applyAlignment="1">
      <alignment horizontal="left" vertical="top" wrapText="1"/>
    </xf>
    <xf numFmtId="0" fontId="6" fillId="0" borderId="18" xfId="0" applyNumberFormat="1" applyFont="1" applyBorder="1" applyAlignment="1">
      <alignment horizontal="right" vertical="top" wrapText="1"/>
    </xf>
    <xf numFmtId="0" fontId="6" fillId="0" borderId="18" xfId="0" applyFont="1" applyBorder="1" applyAlignment="1">
      <alignment/>
    </xf>
    <xf numFmtId="14" fontId="6" fillId="0" borderId="19" xfId="0" applyNumberFormat="1" applyFont="1" applyBorder="1" applyAlignment="1">
      <alignment horizontal="right"/>
    </xf>
    <xf numFmtId="0" fontId="6" fillId="0" borderId="20" xfId="0" applyNumberFormat="1" applyFont="1" applyBorder="1" applyAlignment="1">
      <alignment vertical="top" wrapText="1"/>
    </xf>
    <xf numFmtId="0" fontId="6" fillId="0" borderId="21" xfId="0" applyNumberFormat="1" applyFont="1" applyBorder="1" applyAlignment="1">
      <alignment horizontal="right" vertical="top" wrapText="1"/>
    </xf>
    <xf numFmtId="0" fontId="6" fillId="0" borderId="21" xfId="0" applyFont="1" applyBorder="1" applyAlignment="1">
      <alignment/>
    </xf>
    <xf numFmtId="14" fontId="6" fillId="0" borderId="22" xfId="0" applyNumberFormat="1" applyFont="1" applyBorder="1" applyAlignment="1">
      <alignment horizontal="right"/>
    </xf>
    <xf numFmtId="0" fontId="9" fillId="0" borderId="23" xfId="0" applyNumberFormat="1" applyFont="1" applyBorder="1" applyAlignment="1">
      <alignment horizontal="left" vertical="top"/>
    </xf>
    <xf numFmtId="0" fontId="9" fillId="0" borderId="24" xfId="0" applyNumberFormat="1" applyFont="1" applyBorder="1" applyAlignment="1">
      <alignment horizontal="left" vertical="top" wrapText="1"/>
    </xf>
    <xf numFmtId="0" fontId="9" fillId="0" borderId="25" xfId="0" applyFont="1" applyBorder="1" applyAlignment="1">
      <alignment/>
    </xf>
    <xf numFmtId="0" fontId="9" fillId="0" borderId="26" xfId="0" applyFont="1" applyBorder="1" applyAlignment="1">
      <alignment/>
    </xf>
    <xf numFmtId="0" fontId="6" fillId="0" borderId="27" xfId="0" applyNumberFormat="1" applyFont="1" applyBorder="1" applyAlignment="1">
      <alignment horizontal="left"/>
    </xf>
    <xf numFmtId="0" fontId="6" fillId="0" borderId="28" xfId="0" applyNumberFormat="1" applyFont="1" applyBorder="1" applyAlignment="1">
      <alignment horizontal="left" wrapText="1"/>
    </xf>
    <xf numFmtId="0" fontId="6" fillId="0" borderId="29" xfId="0" applyFont="1" applyBorder="1" applyAlignment="1">
      <alignment/>
    </xf>
    <xf numFmtId="0" fontId="6" fillId="0" borderId="30" xfId="0" applyFont="1" applyBorder="1" applyAlignment="1">
      <alignment/>
    </xf>
    <xf numFmtId="0" fontId="9" fillId="0" borderId="13" xfId="0" applyFont="1" applyBorder="1" applyAlignment="1">
      <alignment/>
    </xf>
    <xf numFmtId="0" fontId="9" fillId="0" borderId="31" xfId="0" applyFont="1" applyBorder="1" applyAlignment="1">
      <alignment/>
    </xf>
    <xf numFmtId="0" fontId="10" fillId="0" borderId="25" xfId="0" applyFont="1" applyBorder="1" applyAlignment="1">
      <alignment/>
    </xf>
    <xf numFmtId="0" fontId="10" fillId="0" borderId="32" xfId="0" applyFont="1" applyBorder="1" applyAlignment="1">
      <alignment/>
    </xf>
    <xf numFmtId="0" fontId="6" fillId="0" borderId="33" xfId="0" applyFont="1" applyBorder="1" applyAlignment="1">
      <alignment/>
    </xf>
    <xf numFmtId="0" fontId="6" fillId="0" borderId="34" xfId="0" applyFont="1" applyBorder="1" applyAlignment="1">
      <alignment/>
    </xf>
    <xf numFmtId="0" fontId="6" fillId="0" borderId="35" xfId="0" applyFont="1" applyBorder="1" applyAlignment="1">
      <alignment/>
    </xf>
    <xf numFmtId="0" fontId="9" fillId="0" borderId="36" xfId="0" applyNumberFormat="1" applyFont="1" applyBorder="1" applyAlignment="1">
      <alignment horizontal="left" vertical="top"/>
    </xf>
    <xf numFmtId="0" fontId="6" fillId="0" borderId="20" xfId="0" applyNumberFormat="1" applyFont="1" applyBorder="1" applyAlignment="1">
      <alignment horizontal="left" vertical="top"/>
    </xf>
    <xf numFmtId="0" fontId="6" fillId="0" borderId="21" xfId="0" applyNumberFormat="1" applyFont="1" applyBorder="1" applyAlignment="1">
      <alignment horizontal="left" vertical="top" wrapText="1"/>
    </xf>
    <xf numFmtId="0" fontId="6" fillId="0" borderId="37" xfId="0" applyNumberFormat="1" applyFont="1" applyBorder="1" applyAlignment="1">
      <alignment horizontal="left" vertical="top"/>
    </xf>
    <xf numFmtId="0" fontId="6" fillId="0" borderId="22" xfId="0" applyNumberFormat="1" applyFont="1" applyBorder="1" applyAlignment="1">
      <alignment horizontal="left" vertical="top" wrapText="1"/>
    </xf>
    <xf numFmtId="0" fontId="6" fillId="0" borderId="38" xfId="0" applyFont="1" applyBorder="1" applyAlignment="1">
      <alignment/>
    </xf>
    <xf numFmtId="0" fontId="6" fillId="0" borderId="28" xfId="0" applyFont="1" applyBorder="1" applyAlignment="1">
      <alignment/>
    </xf>
    <xf numFmtId="0" fontId="6" fillId="0" borderId="39" xfId="0" applyFont="1" applyBorder="1" applyAlignment="1">
      <alignment/>
    </xf>
    <xf numFmtId="3" fontId="6" fillId="0" borderId="0" xfId="0" applyNumberFormat="1" applyFont="1" applyBorder="1" applyAlignment="1">
      <alignment/>
    </xf>
    <xf numFmtId="0" fontId="12" fillId="0" borderId="40" xfId="0" applyFont="1" applyBorder="1" applyAlignment="1">
      <alignment horizontal="left"/>
    </xf>
    <xf numFmtId="164" fontId="12" fillId="0" borderId="41" xfId="0" applyNumberFormat="1" applyFont="1" applyBorder="1" applyAlignment="1">
      <alignment/>
    </xf>
    <xf numFmtId="0" fontId="12" fillId="0" borderId="42" xfId="0" applyFont="1" applyBorder="1" applyAlignment="1">
      <alignment horizontal="left"/>
    </xf>
    <xf numFmtId="164" fontId="12" fillId="0" borderId="43" xfId="0" applyNumberFormat="1" applyFont="1" applyBorder="1" applyAlignment="1">
      <alignment/>
    </xf>
    <xf numFmtId="0" fontId="13" fillId="0" borderId="0" xfId="0" applyFont="1" applyAlignment="1">
      <alignment/>
    </xf>
    <xf numFmtId="0" fontId="6" fillId="0" borderId="42" xfId="0" applyFont="1" applyBorder="1" applyAlignment="1">
      <alignment horizontal="left"/>
    </xf>
    <xf numFmtId="164" fontId="6" fillId="0" borderId="43" xfId="0" applyNumberFormat="1" applyFont="1" applyBorder="1" applyAlignment="1">
      <alignment/>
    </xf>
    <xf numFmtId="0" fontId="14" fillId="0" borderId="0" xfId="0" applyFont="1" applyAlignment="1">
      <alignment/>
    </xf>
    <xf numFmtId="0" fontId="6" fillId="0" borderId="0" xfId="0" applyFont="1" applyBorder="1" applyAlignment="1">
      <alignment/>
    </xf>
    <xf numFmtId="0" fontId="6" fillId="0" borderId="40" xfId="0" applyFont="1" applyBorder="1" applyAlignment="1">
      <alignment horizontal="left"/>
    </xf>
    <xf numFmtId="164" fontId="6" fillId="0" borderId="41" xfId="0" applyNumberFormat="1" applyFont="1" applyBorder="1" applyAlignment="1">
      <alignment/>
    </xf>
    <xf numFmtId="0" fontId="15" fillId="0" borderId="0" xfId="0" applyFont="1" applyAlignment="1">
      <alignment/>
    </xf>
    <xf numFmtId="0" fontId="15" fillId="0" borderId="27" xfId="0" applyFont="1" applyBorder="1" applyAlignment="1">
      <alignment/>
    </xf>
    <xf numFmtId="0" fontId="15" fillId="0" borderId="29" xfId="0" applyFont="1" applyBorder="1" applyAlignment="1">
      <alignment/>
    </xf>
    <xf numFmtId="0" fontId="8" fillId="0" borderId="34" xfId="0" applyFont="1" applyBorder="1" applyAlignment="1">
      <alignment horizontal="left"/>
    </xf>
    <xf numFmtId="164" fontId="8" fillId="0" borderId="35" xfId="0" applyNumberFormat="1" applyFont="1" applyBorder="1" applyAlignment="1">
      <alignment/>
    </xf>
    <xf numFmtId="0" fontId="16" fillId="0" borderId="0" xfId="0" applyFont="1" applyBorder="1" applyAlignment="1">
      <alignment/>
    </xf>
    <xf numFmtId="0" fontId="16" fillId="0" borderId="0" xfId="0" applyFont="1" applyAlignment="1">
      <alignment/>
    </xf>
    <xf numFmtId="0" fontId="6" fillId="0" borderId="33" xfId="47" applyFont="1" applyBorder="1">
      <alignment/>
      <protection/>
    </xf>
    <xf numFmtId="0" fontId="6" fillId="0" borderId="0" xfId="47" applyFont="1" applyBorder="1">
      <alignment/>
      <protection/>
    </xf>
    <xf numFmtId="0" fontId="6" fillId="0" borderId="42" xfId="47" applyFont="1" applyBorder="1">
      <alignment/>
      <protection/>
    </xf>
    <xf numFmtId="0" fontId="6" fillId="0" borderId="43" xfId="48" applyFont="1" applyBorder="1">
      <alignment/>
      <protection/>
    </xf>
    <xf numFmtId="0" fontId="6" fillId="0" borderId="0" xfId="0" applyFont="1" applyBorder="1" applyAlignment="1">
      <alignment vertical="center"/>
    </xf>
    <xf numFmtId="0" fontId="6" fillId="0" borderId="13" xfId="47" applyFont="1" applyBorder="1">
      <alignment/>
      <protection/>
    </xf>
    <xf numFmtId="0" fontId="6" fillId="0" borderId="33" xfId="47" applyFont="1" applyBorder="1" applyAlignment="1">
      <alignment/>
      <protection/>
    </xf>
    <xf numFmtId="0" fontId="6" fillId="0" borderId="44" xfId="47" applyFont="1" applyBorder="1">
      <alignment/>
      <protection/>
    </xf>
    <xf numFmtId="0" fontId="6" fillId="0" borderId="45" xfId="48" applyFont="1" applyBorder="1">
      <alignment/>
      <protection/>
    </xf>
    <xf numFmtId="0" fontId="6" fillId="0" borderId="33" xfId="47" applyFont="1" applyBorder="1" applyAlignment="1">
      <alignment horizontal="left" vertical="top"/>
      <protection/>
    </xf>
    <xf numFmtId="0" fontId="6" fillId="0" borderId="0" xfId="47" applyFont="1" applyBorder="1" applyAlignment="1">
      <alignment horizontal="left" vertical="top"/>
      <protection/>
    </xf>
    <xf numFmtId="0" fontId="6" fillId="0" borderId="43" xfId="47" applyFont="1" applyBorder="1" applyAlignment="1">
      <alignment horizontal="left" vertical="top"/>
      <protection/>
    </xf>
    <xf numFmtId="0" fontId="6" fillId="0" borderId="27" xfId="47" applyFont="1" applyBorder="1" applyAlignment="1">
      <alignment horizontal="left" vertical="top"/>
      <protection/>
    </xf>
    <xf numFmtId="0" fontId="6" fillId="0" borderId="29" xfId="47" applyFont="1" applyBorder="1" applyAlignment="1">
      <alignment horizontal="left" vertical="top"/>
      <protection/>
    </xf>
    <xf numFmtId="0" fontId="6" fillId="0" borderId="35" xfId="47" applyFont="1" applyBorder="1" applyAlignment="1">
      <alignment horizontal="left" vertical="top"/>
      <protection/>
    </xf>
    <xf numFmtId="165" fontId="17" fillId="0" borderId="0" xfId="0" applyNumberFormat="1" applyFont="1" applyAlignment="1">
      <alignment/>
    </xf>
    <xf numFmtId="49" fontId="18" fillId="0" borderId="0" xfId="0" applyNumberFormat="1" applyFont="1" applyAlignment="1">
      <alignment/>
    </xf>
    <xf numFmtId="164" fontId="18" fillId="0" borderId="0" xfId="0" applyNumberFormat="1" applyFont="1" applyAlignment="1">
      <alignment/>
    </xf>
    <xf numFmtId="166" fontId="18" fillId="0" borderId="0" xfId="0" applyNumberFormat="1" applyFont="1" applyAlignment="1">
      <alignment/>
    </xf>
    <xf numFmtId="165" fontId="19" fillId="0" borderId="0" xfId="0" applyNumberFormat="1" applyFont="1" applyAlignment="1">
      <alignment horizontal="left" indent="3"/>
    </xf>
    <xf numFmtId="0" fontId="20" fillId="0" borderId="0" xfId="0" applyFont="1" applyAlignment="1">
      <alignment/>
    </xf>
    <xf numFmtId="49" fontId="21" fillId="0" borderId="29" xfId="0" applyNumberFormat="1" applyFont="1" applyBorder="1" applyAlignment="1">
      <alignment horizontal="center"/>
    </xf>
    <xf numFmtId="49" fontId="21" fillId="0" borderId="0" xfId="0" applyNumberFormat="1" applyFont="1" applyBorder="1" applyAlignment="1">
      <alignment horizontal="left"/>
    </xf>
    <xf numFmtId="49" fontId="21" fillId="0" borderId="0" xfId="0" applyNumberFormat="1" applyFont="1" applyBorder="1" applyAlignment="1">
      <alignment horizontal="right"/>
    </xf>
    <xf numFmtId="0" fontId="22" fillId="0" borderId="0" xfId="0" applyFont="1" applyAlignment="1">
      <alignment/>
    </xf>
    <xf numFmtId="49" fontId="23" fillId="0" borderId="0" xfId="0" applyNumberFormat="1" applyFont="1" applyAlignment="1">
      <alignment horizontal="left" indent="1"/>
    </xf>
    <xf numFmtId="164" fontId="23" fillId="0" borderId="0" xfId="0" applyNumberFormat="1" applyFont="1" applyAlignment="1">
      <alignment/>
    </xf>
    <xf numFmtId="167" fontId="23" fillId="0" borderId="0" xfId="0" applyNumberFormat="1" applyFont="1" applyAlignment="1">
      <alignment/>
    </xf>
    <xf numFmtId="0" fontId="24" fillId="0" borderId="0" xfId="0" applyFont="1" applyAlignment="1">
      <alignment/>
    </xf>
    <xf numFmtId="49" fontId="25" fillId="0" borderId="0" xfId="0" applyNumberFormat="1" applyFont="1" applyAlignment="1">
      <alignment horizontal="left" indent="2"/>
    </xf>
    <xf numFmtId="164" fontId="25" fillId="0" borderId="0" xfId="0" applyNumberFormat="1" applyFont="1" applyAlignment="1">
      <alignment/>
    </xf>
    <xf numFmtId="167" fontId="25" fillId="0" borderId="0" xfId="0" applyNumberFormat="1" applyFont="1" applyAlignment="1">
      <alignment/>
    </xf>
    <xf numFmtId="0" fontId="26" fillId="0" borderId="0" xfId="0" applyFont="1" applyAlignment="1">
      <alignment horizontal="left"/>
    </xf>
    <xf numFmtId="0" fontId="27" fillId="0" borderId="0" xfId="0" applyFont="1" applyAlignment="1">
      <alignment/>
    </xf>
    <xf numFmtId="0" fontId="28" fillId="0" borderId="11" xfId="0" applyFont="1" applyBorder="1" applyAlignment="1">
      <alignment horizontal="left"/>
    </xf>
    <xf numFmtId="164" fontId="28" fillId="0" borderId="11" xfId="0" applyNumberFormat="1" applyFont="1" applyBorder="1" applyAlignment="1">
      <alignment/>
    </xf>
    <xf numFmtId="164" fontId="27" fillId="0" borderId="11" xfId="0" applyNumberFormat="1" applyFont="1" applyBorder="1" applyAlignment="1">
      <alignment/>
    </xf>
    <xf numFmtId="0" fontId="27" fillId="0" borderId="11" xfId="0" applyFont="1" applyBorder="1" applyAlignment="1">
      <alignment/>
    </xf>
    <xf numFmtId="0" fontId="28" fillId="0" borderId="0" xfId="0" applyFont="1" applyAlignment="1">
      <alignment horizontal="left"/>
    </xf>
    <xf numFmtId="164" fontId="28" fillId="0" borderId="0" xfId="0" applyNumberFormat="1" applyFont="1" applyAlignment="1">
      <alignment/>
    </xf>
    <xf numFmtId="0" fontId="29" fillId="0" borderId="0" xfId="0" applyFont="1" applyAlignment="1">
      <alignment horizontal="left" indent="1"/>
    </xf>
    <xf numFmtId="164" fontId="29" fillId="0" borderId="0" xfId="0" applyNumberFormat="1" applyFont="1" applyAlignment="1">
      <alignment/>
    </xf>
    <xf numFmtId="165" fontId="30" fillId="0" borderId="0" xfId="0" applyNumberFormat="1" applyFont="1" applyAlignment="1">
      <alignment horizontal="right" vertical="top"/>
    </xf>
    <xf numFmtId="49" fontId="30" fillId="0" borderId="0" xfId="0" applyNumberFormat="1" applyFont="1" applyAlignment="1">
      <alignment horizontal="center" vertical="top"/>
    </xf>
    <xf numFmtId="49" fontId="30" fillId="0" borderId="0" xfId="0" applyNumberFormat="1" applyFont="1" applyAlignment="1">
      <alignment horizontal="left" vertical="top"/>
    </xf>
    <xf numFmtId="49" fontId="30" fillId="0" borderId="0" xfId="0" applyNumberFormat="1" applyFont="1" applyAlignment="1">
      <alignment horizontal="left" vertical="top" wrapText="1"/>
    </xf>
    <xf numFmtId="168" fontId="30" fillId="0" borderId="0" xfId="0" applyNumberFormat="1" applyFont="1" applyFill="1" applyBorder="1" applyAlignment="1">
      <alignment horizontal="right" vertical="top"/>
    </xf>
    <xf numFmtId="166" fontId="30" fillId="0" borderId="0" xfId="0" applyNumberFormat="1" applyFont="1" applyAlignment="1">
      <alignment horizontal="right" vertical="top"/>
    </xf>
    <xf numFmtId="164" fontId="30" fillId="0" borderId="0" xfId="0" applyNumberFormat="1" applyFont="1" applyAlignment="1">
      <alignment horizontal="right" vertical="top"/>
    </xf>
    <xf numFmtId="169" fontId="30" fillId="0" borderId="0" xfId="0" applyNumberFormat="1" applyFont="1" applyAlignment="1">
      <alignment horizontal="right" vertical="top"/>
    </xf>
    <xf numFmtId="168" fontId="18" fillId="0" borderId="0" xfId="0" applyNumberFormat="1" applyFont="1" applyFill="1" applyBorder="1" applyAlignment="1">
      <alignment/>
    </xf>
    <xf numFmtId="169" fontId="18" fillId="0" borderId="0" xfId="0" applyNumberFormat="1" applyFont="1" applyAlignment="1">
      <alignment/>
    </xf>
    <xf numFmtId="0" fontId="21" fillId="0" borderId="29" xfId="0" applyNumberFormat="1" applyFont="1" applyBorder="1" applyAlignment="1">
      <alignment horizontal="center"/>
    </xf>
    <xf numFmtId="49" fontId="21" fillId="0" borderId="0" xfId="0" applyNumberFormat="1" applyFont="1" applyAlignment="1">
      <alignment horizontal="right"/>
    </xf>
    <xf numFmtId="49" fontId="21" fillId="0" borderId="0" xfId="0" applyNumberFormat="1" applyFont="1" applyAlignment="1">
      <alignment horizontal="center"/>
    </xf>
    <xf numFmtId="49" fontId="21" fillId="0" borderId="0" xfId="0" applyNumberFormat="1" applyFont="1" applyAlignment="1">
      <alignment horizontal="left"/>
    </xf>
    <xf numFmtId="0" fontId="21" fillId="0" borderId="0" xfId="0" applyNumberFormat="1" applyFont="1" applyAlignment="1">
      <alignment horizontal="left" wrapText="1"/>
    </xf>
    <xf numFmtId="0" fontId="21" fillId="0" borderId="0" xfId="0" applyNumberFormat="1" applyFont="1" applyAlignment="1">
      <alignment horizontal="right"/>
    </xf>
    <xf numFmtId="0" fontId="23" fillId="0" borderId="0" xfId="0" applyFont="1" applyAlignment="1">
      <alignment/>
    </xf>
    <xf numFmtId="165" fontId="23" fillId="0" borderId="0" xfId="0" applyNumberFormat="1" applyFont="1" applyAlignment="1" applyProtection="1">
      <alignment/>
      <protection/>
    </xf>
    <xf numFmtId="49" fontId="23" fillId="0" borderId="0" xfId="0" applyNumberFormat="1" applyFont="1" applyAlignment="1" applyProtection="1">
      <alignment horizontal="center"/>
      <protection/>
    </xf>
    <xf numFmtId="0" fontId="23" fillId="0" borderId="0" xfId="0" applyNumberFormat="1" applyFont="1" applyAlignment="1" applyProtection="1">
      <alignment horizontal="left"/>
      <protection/>
    </xf>
    <xf numFmtId="168" fontId="23" fillId="0" borderId="0" xfId="0" applyNumberFormat="1" applyFont="1" applyFill="1" applyBorder="1" applyAlignment="1" applyProtection="1">
      <alignment/>
      <protection/>
    </xf>
    <xf numFmtId="166" fontId="23" fillId="0" borderId="0" xfId="0" applyNumberFormat="1" applyFont="1" applyAlignment="1" applyProtection="1">
      <alignment/>
      <protection/>
    </xf>
    <xf numFmtId="164" fontId="23" fillId="0" borderId="0" xfId="0" applyNumberFormat="1" applyFont="1" applyAlignment="1" applyProtection="1">
      <alignment/>
      <protection/>
    </xf>
    <xf numFmtId="169" fontId="23" fillId="0" borderId="0" xfId="0" applyNumberFormat="1" applyFont="1" applyAlignment="1" applyProtection="1">
      <alignment/>
      <protection/>
    </xf>
    <xf numFmtId="170" fontId="23" fillId="0" borderId="0" xfId="0" applyNumberFormat="1" applyFont="1" applyAlignment="1" applyProtection="1">
      <alignment/>
      <protection/>
    </xf>
    <xf numFmtId="0" fontId="23" fillId="0" borderId="0" xfId="0" applyNumberFormat="1" applyFont="1" applyAlignment="1" applyProtection="1">
      <alignment/>
      <protection/>
    </xf>
    <xf numFmtId="0" fontId="25" fillId="0" borderId="0" xfId="0" applyFont="1" applyAlignment="1">
      <alignment/>
    </xf>
    <xf numFmtId="165" fontId="25" fillId="0" borderId="0" xfId="0" applyNumberFormat="1" applyFont="1" applyAlignment="1" applyProtection="1">
      <alignment/>
      <protection/>
    </xf>
    <xf numFmtId="49" fontId="25" fillId="0" borderId="0" xfId="0" applyNumberFormat="1" applyFont="1" applyAlignment="1" applyProtection="1">
      <alignment horizontal="center"/>
      <protection/>
    </xf>
    <xf numFmtId="0" fontId="25" fillId="0" borderId="0" xfId="0" applyNumberFormat="1" applyFont="1" applyAlignment="1" applyProtection="1">
      <alignment horizontal="left"/>
      <protection/>
    </xf>
    <xf numFmtId="168" fontId="25" fillId="0" borderId="0" xfId="0" applyNumberFormat="1" applyFont="1" applyFill="1" applyBorder="1" applyAlignment="1" applyProtection="1">
      <alignment/>
      <protection/>
    </xf>
    <xf numFmtId="166" fontId="25" fillId="0" borderId="0" xfId="0" applyNumberFormat="1" applyFont="1" applyAlignment="1" applyProtection="1">
      <alignment/>
      <protection/>
    </xf>
    <xf numFmtId="164" fontId="25" fillId="0" borderId="0" xfId="0" applyNumberFormat="1" applyFont="1" applyAlignment="1" applyProtection="1">
      <alignment/>
      <protection/>
    </xf>
    <xf numFmtId="169" fontId="25" fillId="0" borderId="0" xfId="0" applyNumberFormat="1" applyFont="1" applyAlignment="1" applyProtection="1">
      <alignment/>
      <protection/>
    </xf>
    <xf numFmtId="170" fontId="25" fillId="0" borderId="0" xfId="0" applyNumberFormat="1" applyFont="1" applyAlignment="1" applyProtection="1">
      <alignment/>
      <protection/>
    </xf>
    <xf numFmtId="0" fontId="25" fillId="0" borderId="0" xfId="0" applyNumberFormat="1" applyFont="1" applyAlignment="1" applyProtection="1">
      <alignment/>
      <protection/>
    </xf>
    <xf numFmtId="0" fontId="17" fillId="33" borderId="0" xfId="0" applyFont="1" applyFill="1" applyAlignment="1">
      <alignment/>
    </xf>
    <xf numFmtId="165" fontId="31" fillId="33" borderId="46" xfId="0" applyNumberFormat="1" applyFont="1" applyFill="1" applyBorder="1" applyAlignment="1" applyProtection="1">
      <alignment horizontal="right" vertical="top"/>
      <protection/>
    </xf>
    <xf numFmtId="49" fontId="31" fillId="33" borderId="46" xfId="0" applyNumberFormat="1" applyFont="1" applyFill="1" applyBorder="1" applyAlignment="1" applyProtection="1">
      <alignment horizontal="center" vertical="top"/>
      <protection/>
    </xf>
    <xf numFmtId="49" fontId="31" fillId="33" borderId="46" xfId="0" applyNumberFormat="1" applyFont="1" applyFill="1" applyBorder="1" applyAlignment="1" applyProtection="1">
      <alignment horizontal="left" vertical="top"/>
      <protection/>
    </xf>
    <xf numFmtId="0" fontId="31" fillId="33" borderId="46" xfId="0" applyNumberFormat="1" applyFont="1" applyFill="1" applyBorder="1" applyAlignment="1" applyProtection="1">
      <alignment horizontal="left" vertical="top" wrapText="1"/>
      <protection/>
    </xf>
    <xf numFmtId="168" fontId="31" fillId="33" borderId="46" xfId="0" applyNumberFormat="1" applyFont="1" applyFill="1" applyBorder="1" applyAlignment="1" applyProtection="1">
      <alignment horizontal="right" vertical="top"/>
      <protection/>
    </xf>
    <xf numFmtId="166" fontId="31" fillId="33" borderId="46" xfId="0" applyNumberFormat="1" applyFont="1" applyFill="1" applyBorder="1" applyAlignment="1" applyProtection="1">
      <alignment horizontal="right" vertical="top"/>
      <protection/>
    </xf>
    <xf numFmtId="164" fontId="31" fillId="33" borderId="46" xfId="0" applyNumberFormat="1" applyFont="1" applyFill="1" applyBorder="1" applyAlignment="1" applyProtection="1">
      <alignment horizontal="right" vertical="top"/>
      <protection/>
    </xf>
    <xf numFmtId="0" fontId="17" fillId="0" borderId="0" xfId="0" applyFont="1" applyAlignment="1">
      <alignment/>
    </xf>
    <xf numFmtId="165" fontId="31" fillId="0" borderId="0" xfId="0" applyNumberFormat="1" applyFont="1" applyBorder="1" applyAlignment="1" applyProtection="1">
      <alignment horizontal="right" vertical="top"/>
      <protection/>
    </xf>
    <xf numFmtId="49" fontId="31" fillId="0" borderId="0" xfId="0" applyNumberFormat="1" applyFont="1" applyBorder="1" applyAlignment="1" applyProtection="1">
      <alignment horizontal="center" vertical="top"/>
      <protection/>
    </xf>
    <xf numFmtId="49" fontId="32" fillId="0" borderId="0" xfId="0" applyNumberFormat="1" applyFont="1" applyBorder="1" applyAlignment="1" applyProtection="1">
      <alignment horizontal="right" vertical="top"/>
      <protection/>
    </xf>
    <xf numFmtId="0" fontId="32" fillId="0" borderId="47" xfId="0" applyNumberFormat="1" applyFont="1" applyBorder="1" applyAlignment="1" applyProtection="1">
      <alignment vertical="top" wrapText="1"/>
      <protection/>
    </xf>
    <xf numFmtId="0" fontId="32" fillId="0" borderId="47" xfId="0" applyNumberFormat="1" applyFont="1" applyBorder="1" applyAlignment="1" applyProtection="1">
      <alignment vertical="top"/>
      <protection/>
    </xf>
    <xf numFmtId="169" fontId="31" fillId="0" borderId="0" xfId="0" applyNumberFormat="1" applyFont="1" applyBorder="1" applyAlignment="1" applyProtection="1">
      <alignment horizontal="right" vertical="top"/>
      <protection/>
    </xf>
    <xf numFmtId="167" fontId="31" fillId="0" borderId="0" xfId="0" applyNumberFormat="1" applyFont="1" applyBorder="1" applyAlignment="1" applyProtection="1">
      <alignment horizontal="right" vertical="top"/>
      <protection/>
    </xf>
    <xf numFmtId="164" fontId="31" fillId="0" borderId="0" xfId="0" applyNumberFormat="1" applyFont="1" applyBorder="1" applyAlignment="1" applyProtection="1">
      <alignment horizontal="right" vertical="top"/>
      <protection/>
    </xf>
    <xf numFmtId="0" fontId="31" fillId="0" borderId="0" xfId="0" applyNumberFormat="1" applyFont="1" applyBorder="1" applyAlignment="1" applyProtection="1">
      <alignment horizontal="left" vertical="top" wrapText="1"/>
      <protection/>
    </xf>
    <xf numFmtId="49" fontId="31" fillId="0" borderId="0" xfId="0" applyNumberFormat="1" applyFont="1" applyBorder="1" applyAlignment="1" applyProtection="1">
      <alignment horizontal="left" vertical="top"/>
      <protection/>
    </xf>
    <xf numFmtId="0" fontId="32" fillId="0" borderId="0" xfId="0" applyNumberFormat="1" applyFont="1" applyBorder="1" applyAlignment="1" applyProtection="1">
      <alignment horizontal="left" vertical="top" wrapText="1"/>
      <protection/>
    </xf>
    <xf numFmtId="0" fontId="33" fillId="0" borderId="0" xfId="0" applyFont="1" applyAlignment="1">
      <alignment horizontal="left" vertical="top" wrapText="1"/>
    </xf>
    <xf numFmtId="165" fontId="33" fillId="0" borderId="0" xfId="0" applyNumberFormat="1" applyFont="1" applyAlignment="1" applyProtection="1">
      <alignment horizontal="left" vertical="top" wrapText="1"/>
      <protection/>
    </xf>
    <xf numFmtId="49" fontId="33" fillId="0" borderId="0" xfId="0" applyNumberFormat="1" applyFont="1" applyAlignment="1" applyProtection="1">
      <alignment horizontal="left" vertical="top" wrapText="1"/>
      <protection/>
    </xf>
    <xf numFmtId="0" fontId="34" fillId="0" borderId="0" xfId="0" applyNumberFormat="1" applyFont="1" applyAlignment="1" applyProtection="1">
      <alignment horizontal="right" vertical="top" wrapText="1"/>
      <protection/>
    </xf>
    <xf numFmtId="0" fontId="34" fillId="0" borderId="0" xfId="0" applyNumberFormat="1" applyFont="1" applyAlignment="1" applyProtection="1">
      <alignment horizontal="left" vertical="top" wrapText="1"/>
      <protection/>
    </xf>
    <xf numFmtId="49" fontId="34" fillId="0" borderId="0" xfId="0" applyNumberFormat="1" applyFont="1" applyAlignment="1" applyProtection="1">
      <alignment horizontal="left" vertical="top" wrapText="1"/>
      <protection/>
    </xf>
    <xf numFmtId="0" fontId="34" fillId="0" borderId="0" xfId="0" applyFont="1" applyAlignment="1">
      <alignment horizontal="left" vertical="top" wrapText="1"/>
    </xf>
    <xf numFmtId="166" fontId="34" fillId="0" borderId="0" xfId="0" applyNumberFormat="1" applyFont="1" applyAlignment="1" applyProtection="1">
      <alignment horizontal="left" vertical="top" wrapText="1"/>
      <protection/>
    </xf>
    <xf numFmtId="168" fontId="34" fillId="0" borderId="0" xfId="0" applyNumberFormat="1" applyFont="1" applyFill="1" applyBorder="1" applyAlignment="1" applyProtection="1">
      <alignment horizontal="right" vertical="top"/>
      <protection/>
    </xf>
    <xf numFmtId="166" fontId="33" fillId="0" borderId="0" xfId="0" applyNumberFormat="1" applyFont="1" applyAlignment="1" applyProtection="1">
      <alignment horizontal="left" vertical="top" wrapText="1"/>
      <protection/>
    </xf>
    <xf numFmtId="164" fontId="33" fillId="0" borderId="0" xfId="0" applyNumberFormat="1" applyFont="1" applyAlignment="1" applyProtection="1">
      <alignment horizontal="left" vertical="top" wrapText="1"/>
      <protection/>
    </xf>
    <xf numFmtId="169" fontId="33" fillId="0" borderId="0" xfId="0" applyNumberFormat="1" applyFont="1" applyAlignment="1" applyProtection="1">
      <alignment horizontal="left" vertical="top" wrapText="1"/>
      <protection/>
    </xf>
    <xf numFmtId="170" fontId="35" fillId="0" borderId="0" xfId="0" applyNumberFormat="1" applyFont="1" applyAlignment="1" applyProtection="1">
      <alignment horizontal="left" vertical="top" wrapText="1"/>
      <protection/>
    </xf>
    <xf numFmtId="0" fontId="33" fillId="0" borderId="0" xfId="0" applyNumberFormat="1" applyFont="1" applyAlignment="1" applyProtection="1">
      <alignment horizontal="left" vertical="top" wrapText="1"/>
      <protection/>
    </xf>
    <xf numFmtId="0" fontId="36" fillId="0" borderId="0" xfId="0" applyFont="1" applyAlignment="1">
      <alignment horizontal="center" vertical="center"/>
    </xf>
    <xf numFmtId="165" fontId="36" fillId="0" borderId="0" xfId="0" applyNumberFormat="1" applyFont="1" applyAlignment="1" applyProtection="1">
      <alignment horizontal="center" vertical="center"/>
      <protection/>
    </xf>
    <xf numFmtId="49" fontId="36" fillId="0" borderId="0" xfId="0" applyNumberFormat="1" applyFont="1" applyAlignment="1" applyProtection="1">
      <alignment horizontal="center" vertical="center"/>
      <protection/>
    </xf>
    <xf numFmtId="49" fontId="36" fillId="0" borderId="0" xfId="0" applyNumberFormat="1" applyFont="1" applyAlignment="1" applyProtection="1">
      <alignment horizontal="center" vertical="center" wrapText="1"/>
      <protection/>
    </xf>
    <xf numFmtId="168" fontId="36" fillId="0" borderId="0" xfId="0" applyNumberFormat="1" applyFont="1" applyFill="1" applyBorder="1" applyAlignment="1" applyProtection="1">
      <alignment horizontal="center" vertical="center"/>
      <protection/>
    </xf>
    <xf numFmtId="166" fontId="36" fillId="0" borderId="0" xfId="0" applyNumberFormat="1" applyFont="1" applyAlignment="1" applyProtection="1">
      <alignment horizontal="center" vertical="center"/>
      <protection/>
    </xf>
    <xf numFmtId="164" fontId="36" fillId="0" borderId="0" xfId="0" applyNumberFormat="1" applyFont="1" applyAlignment="1" applyProtection="1">
      <alignment horizontal="center" vertical="center"/>
      <protection/>
    </xf>
    <xf numFmtId="169" fontId="36" fillId="0" borderId="0" xfId="0" applyNumberFormat="1" applyFont="1" applyAlignment="1" applyProtection="1">
      <alignment horizontal="center" vertical="center"/>
      <protection/>
    </xf>
    <xf numFmtId="170" fontId="36" fillId="0" borderId="0" xfId="0" applyNumberFormat="1" applyFont="1" applyAlignment="1" applyProtection="1">
      <alignment horizontal="center" vertical="center"/>
      <protection/>
    </xf>
    <xf numFmtId="171"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right" vertical="top"/>
      <protection/>
    </xf>
    <xf numFmtId="0" fontId="37" fillId="0" borderId="0" xfId="0" applyNumberFormat="1" applyFont="1" applyFill="1" applyBorder="1" applyAlignment="1" applyProtection="1">
      <alignment wrapText="1"/>
      <protection/>
    </xf>
    <xf numFmtId="0" fontId="37" fillId="0" borderId="0" xfId="0" applyNumberFormat="1" applyFont="1" applyFill="1" applyBorder="1" applyAlignment="1" applyProtection="1">
      <alignment horizontal="center"/>
      <protection/>
    </xf>
    <xf numFmtId="172" fontId="37" fillId="0" borderId="0" xfId="0" applyNumberFormat="1" applyFont="1" applyFill="1" applyBorder="1" applyAlignment="1" applyProtection="1">
      <alignment/>
      <protection/>
    </xf>
    <xf numFmtId="0" fontId="38" fillId="0" borderId="0" xfId="0" applyNumberFormat="1" applyFont="1" applyFill="1" applyBorder="1" applyAlignment="1" applyProtection="1">
      <alignment horizontal="right"/>
      <protection/>
    </xf>
    <xf numFmtId="0" fontId="38"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center"/>
      <protection/>
    </xf>
    <xf numFmtId="172" fontId="38" fillId="0" borderId="0" xfId="0" applyNumberFormat="1" applyFont="1" applyFill="1" applyBorder="1" applyAlignment="1" applyProtection="1">
      <alignment/>
      <protection/>
    </xf>
    <xf numFmtId="172" fontId="38" fillId="0" borderId="0" xfId="0" applyNumberFormat="1" applyFont="1" applyFill="1" applyBorder="1" applyAlignment="1" applyProtection="1">
      <alignment horizontal="right"/>
      <protection/>
    </xf>
    <xf numFmtId="0" fontId="38" fillId="0" borderId="0" xfId="0" applyNumberFormat="1" applyFont="1" applyFill="1" applyBorder="1" applyAlignment="1" applyProtection="1">
      <alignment/>
      <protection/>
    </xf>
    <xf numFmtId="171" fontId="1" fillId="0" borderId="48" xfId="0" applyNumberFormat="1" applyFont="1" applyFill="1" applyBorder="1" applyAlignment="1" applyProtection="1">
      <alignment horizontal="center"/>
      <protection/>
    </xf>
    <xf numFmtId="0" fontId="1" fillId="0" borderId="49" xfId="0" applyNumberFormat="1" applyFont="1" applyFill="1" applyBorder="1" applyAlignment="1" applyProtection="1">
      <alignment horizontal="center"/>
      <protection/>
    </xf>
    <xf numFmtId="0" fontId="38" fillId="0" borderId="50" xfId="0" applyNumberFormat="1" applyFont="1" applyFill="1" applyBorder="1" applyAlignment="1" applyProtection="1">
      <alignment horizontal="center"/>
      <protection/>
    </xf>
    <xf numFmtId="0" fontId="38" fillId="0" borderId="50" xfId="0" applyNumberFormat="1" applyFont="1" applyFill="1" applyBorder="1" applyAlignment="1" applyProtection="1">
      <alignment horizontal="center" wrapText="1"/>
      <protection/>
    </xf>
    <xf numFmtId="172" fontId="38" fillId="0" borderId="50" xfId="0" applyNumberFormat="1" applyFont="1" applyFill="1" applyBorder="1" applyAlignment="1" applyProtection="1">
      <alignment horizontal="center"/>
      <protection/>
    </xf>
    <xf numFmtId="172" fontId="38" fillId="0" borderId="51"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171" fontId="1" fillId="0" borderId="52" xfId="0" applyNumberFormat="1" applyFont="1" applyFill="1" applyBorder="1" applyAlignment="1" applyProtection="1">
      <alignment horizontal="center"/>
      <protection/>
    </xf>
    <xf numFmtId="0" fontId="1" fillId="0" borderId="53" xfId="0" applyNumberFormat="1" applyFont="1" applyFill="1" applyBorder="1" applyAlignment="1" applyProtection="1">
      <alignment horizontal="center"/>
      <protection/>
    </xf>
    <xf numFmtId="0" fontId="38" fillId="0" borderId="53" xfId="0" applyNumberFormat="1" applyFont="1" applyFill="1" applyBorder="1" applyAlignment="1" applyProtection="1">
      <alignment horizontal="center"/>
      <protection/>
    </xf>
    <xf numFmtId="0" fontId="38" fillId="0" borderId="53" xfId="0" applyNumberFormat="1" applyFont="1" applyFill="1" applyBorder="1" applyAlignment="1" applyProtection="1">
      <alignment horizontal="center" wrapText="1"/>
      <protection/>
    </xf>
    <xf numFmtId="172" fontId="38" fillId="0" borderId="53" xfId="0" applyNumberFormat="1" applyFont="1" applyFill="1" applyBorder="1" applyAlignment="1" applyProtection="1">
      <alignment horizontal="center"/>
      <protection/>
    </xf>
    <xf numFmtId="172" fontId="38" fillId="0" borderId="54" xfId="0" applyNumberFormat="1" applyFont="1" applyFill="1" applyBorder="1" applyAlignment="1" applyProtection="1">
      <alignment horizontal="center"/>
      <protection/>
    </xf>
    <xf numFmtId="0" fontId="39" fillId="0" borderId="55" xfId="0" applyNumberFormat="1" applyFont="1" applyFill="1" applyBorder="1" applyAlignment="1" applyProtection="1">
      <alignment horizontal="center" vertical="center"/>
      <protection/>
    </xf>
    <xf numFmtId="0" fontId="39" fillId="0" borderId="56" xfId="0" applyNumberFormat="1" applyFont="1" applyFill="1" applyBorder="1" applyAlignment="1" applyProtection="1">
      <alignment horizontal="center" vertical="center"/>
      <protection/>
    </xf>
    <xf numFmtId="0" fontId="40" fillId="0" borderId="56" xfId="0" applyNumberFormat="1" applyFont="1" applyFill="1" applyBorder="1" applyAlignment="1" applyProtection="1">
      <alignment horizontal="center"/>
      <protection/>
    </xf>
    <xf numFmtId="0" fontId="40" fillId="0" borderId="56" xfId="0" applyNumberFormat="1" applyFont="1" applyFill="1" applyBorder="1" applyAlignment="1" applyProtection="1">
      <alignment horizontal="center" vertical="center" wrapText="1"/>
      <protection/>
    </xf>
    <xf numFmtId="0" fontId="40" fillId="0" borderId="56" xfId="0" applyNumberFormat="1" applyFont="1" applyFill="1" applyBorder="1" applyAlignment="1" applyProtection="1">
      <alignment horizontal="center" vertical="center"/>
      <protection/>
    </xf>
    <xf numFmtId="0" fontId="40" fillId="0" borderId="57"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vertical="center"/>
      <protection/>
    </xf>
    <xf numFmtId="0" fontId="39" fillId="0" borderId="0" xfId="0" applyNumberFormat="1" applyFont="1" applyFill="1" applyBorder="1" applyAlignment="1" applyProtection="1">
      <alignment vertical="center"/>
      <protection/>
    </xf>
    <xf numFmtId="171" fontId="41" fillId="0" borderId="53" xfId="0" applyNumberFormat="1" applyFont="1" applyFill="1" applyBorder="1" applyAlignment="1" applyProtection="1">
      <alignment/>
      <protection/>
    </xf>
    <xf numFmtId="0" fontId="41" fillId="0" borderId="53" xfId="0" applyNumberFormat="1" applyFont="1" applyFill="1" applyBorder="1" applyAlignment="1" applyProtection="1">
      <alignment/>
      <protection/>
    </xf>
    <xf numFmtId="0" fontId="42" fillId="0" borderId="53" xfId="0" applyNumberFormat="1" applyFont="1" applyFill="1" applyBorder="1" applyAlignment="1" applyProtection="1">
      <alignment wrapText="1"/>
      <protection/>
    </xf>
    <xf numFmtId="0" fontId="41" fillId="0" borderId="53" xfId="0" applyNumberFormat="1" applyFont="1" applyFill="1" applyBorder="1" applyAlignment="1" applyProtection="1">
      <alignment horizontal="center"/>
      <protection/>
    </xf>
    <xf numFmtId="172" fontId="41" fillId="0" borderId="53" xfId="0" applyNumberFormat="1" applyFont="1" applyFill="1" applyBorder="1" applyAlignment="1" applyProtection="1">
      <alignment/>
      <protection/>
    </xf>
    <xf numFmtId="0" fontId="41" fillId="0" borderId="0" xfId="0" applyNumberFormat="1" applyFont="1" applyFill="1" applyBorder="1" applyAlignment="1" applyProtection="1">
      <alignment/>
      <protection/>
    </xf>
    <xf numFmtId="0" fontId="41" fillId="0" borderId="53" xfId="0" applyNumberFormat="1" applyFont="1" applyFill="1" applyBorder="1" applyAlignment="1" applyProtection="1">
      <alignment horizontal="right" vertical="top"/>
      <protection/>
    </xf>
    <xf numFmtId="0" fontId="43" fillId="0" borderId="53" xfId="0" applyNumberFormat="1" applyFont="1" applyFill="1" applyBorder="1" applyAlignment="1" applyProtection="1">
      <alignment wrapText="1"/>
      <protection/>
    </xf>
    <xf numFmtId="171" fontId="44" fillId="0" borderId="53" xfId="0" applyNumberFormat="1" applyFont="1" applyFill="1" applyBorder="1" applyAlignment="1" applyProtection="1">
      <alignment/>
      <protection/>
    </xf>
    <xf numFmtId="0" fontId="44" fillId="0" borderId="53" xfId="0" applyNumberFormat="1" applyFont="1" applyFill="1" applyBorder="1" applyAlignment="1" applyProtection="1">
      <alignment/>
      <protection/>
    </xf>
    <xf numFmtId="0" fontId="44" fillId="0" borderId="53" xfId="0" applyNumberFormat="1" applyFont="1" applyFill="1" applyBorder="1" applyAlignment="1" applyProtection="1">
      <alignment horizontal="right" vertical="top"/>
      <protection/>
    </xf>
    <xf numFmtId="0" fontId="45" fillId="0" borderId="53" xfId="0" applyNumberFormat="1" applyFont="1" applyFill="1" applyBorder="1" applyAlignment="1" applyProtection="1">
      <alignment wrapText="1"/>
      <protection/>
    </xf>
    <xf numFmtId="0" fontId="44" fillId="0" borderId="53" xfId="0" applyNumberFormat="1" applyFont="1" applyFill="1" applyBorder="1" applyAlignment="1" applyProtection="1">
      <alignment horizontal="center"/>
      <protection/>
    </xf>
    <xf numFmtId="172" fontId="44" fillId="0" borderId="53" xfId="0" applyNumberFormat="1" applyFont="1" applyFill="1" applyBorder="1" applyAlignment="1" applyProtection="1">
      <alignment/>
      <protection/>
    </xf>
    <xf numFmtId="0" fontId="44" fillId="0" borderId="0" xfId="0" applyNumberFormat="1" applyFont="1" applyFill="1" applyBorder="1" applyAlignment="1" applyProtection="1">
      <alignment/>
      <protection/>
    </xf>
    <xf numFmtId="0" fontId="44" fillId="0" borderId="53" xfId="0" applyNumberFormat="1" applyFont="1" applyFill="1" applyBorder="1" applyAlignment="1" applyProtection="1">
      <alignment wrapText="1"/>
      <protection/>
    </xf>
    <xf numFmtId="0" fontId="44" fillId="0" borderId="42" xfId="0" applyNumberFormat="1" applyFont="1" applyFill="1" applyBorder="1" applyAlignment="1" applyProtection="1">
      <alignment/>
      <protection/>
    </xf>
    <xf numFmtId="171" fontId="44" fillId="0" borderId="53" xfId="0" applyNumberFormat="1" applyFont="1" applyFill="1" applyBorder="1" applyAlignment="1" applyProtection="1">
      <alignment horizontal="right"/>
      <protection/>
    </xf>
    <xf numFmtId="0" fontId="46" fillId="0" borderId="53" xfId="0" applyNumberFormat="1" applyFont="1" applyFill="1" applyBorder="1" applyAlignment="1" applyProtection="1">
      <alignment wrapText="1"/>
      <protection/>
    </xf>
    <xf numFmtId="172" fontId="45" fillId="0" borderId="53" xfId="0" applyNumberFormat="1" applyFont="1" applyFill="1" applyBorder="1" applyAlignment="1" applyProtection="1">
      <alignment/>
      <protection/>
    </xf>
    <xf numFmtId="171" fontId="41" fillId="0" borderId="53" xfId="0" applyNumberFormat="1" applyFont="1" applyFill="1" applyBorder="1" applyAlignment="1" applyProtection="1">
      <alignment horizontal="right"/>
      <protection/>
    </xf>
    <xf numFmtId="0" fontId="44" fillId="0" borderId="53" xfId="0" applyFont="1" applyBorder="1" applyAlignment="1">
      <alignment wrapText="1"/>
    </xf>
    <xf numFmtId="0" fontId="41" fillId="0" borderId="53" xfId="0" applyNumberFormat="1" applyFont="1" applyFill="1" applyBorder="1" applyAlignment="1" applyProtection="1">
      <alignment wrapText="1"/>
      <protection/>
    </xf>
    <xf numFmtId="172" fontId="42" fillId="0" borderId="53" xfId="0" applyNumberFormat="1" applyFont="1" applyFill="1" applyBorder="1" applyAlignment="1" applyProtection="1">
      <alignment/>
      <protection/>
    </xf>
    <xf numFmtId="0" fontId="41" fillId="0" borderId="42" xfId="0" applyNumberFormat="1" applyFont="1" applyFill="1" applyBorder="1" applyAlignment="1" applyProtection="1">
      <alignment/>
      <protection/>
    </xf>
    <xf numFmtId="0" fontId="47" fillId="0" borderId="42" xfId="0" applyFont="1" applyFill="1" applyBorder="1" applyAlignment="1">
      <alignment/>
    </xf>
    <xf numFmtId="0" fontId="47" fillId="0" borderId="0" xfId="0" applyFont="1" applyFill="1" applyAlignment="1">
      <alignment/>
    </xf>
    <xf numFmtId="0" fontId="47" fillId="0" borderId="42" xfId="0" applyFont="1" applyBorder="1" applyAlignment="1">
      <alignment/>
    </xf>
    <xf numFmtId="0" fontId="47" fillId="0" borderId="0" xfId="0" applyFont="1" applyAlignment="1">
      <alignment/>
    </xf>
    <xf numFmtId="172" fontId="42" fillId="0" borderId="58" xfId="0" applyNumberFormat="1" applyFont="1" applyFill="1" applyBorder="1" applyAlignment="1" applyProtection="1">
      <alignment/>
      <protection/>
    </xf>
    <xf numFmtId="9" fontId="44" fillId="0" borderId="53" xfId="0" applyNumberFormat="1" applyFont="1" applyFill="1" applyBorder="1" applyAlignment="1" applyProtection="1">
      <alignment horizontal="center"/>
      <protection/>
    </xf>
    <xf numFmtId="172" fontId="45" fillId="0" borderId="0" xfId="0" applyNumberFormat="1" applyFont="1" applyFill="1" applyBorder="1" applyAlignment="1" applyProtection="1">
      <alignment/>
      <protection/>
    </xf>
    <xf numFmtId="171" fontId="44" fillId="0" borderId="59" xfId="0" applyNumberFormat="1" applyFont="1" applyFill="1" applyBorder="1" applyAlignment="1" applyProtection="1">
      <alignment/>
      <protection/>
    </xf>
    <xf numFmtId="0" fontId="44" fillId="0" borderId="60" xfId="0" applyNumberFormat="1" applyFont="1" applyFill="1" applyBorder="1" applyAlignment="1" applyProtection="1">
      <alignment/>
      <protection/>
    </xf>
    <xf numFmtId="0" fontId="44" fillId="0" borderId="59" xfId="0" applyNumberFormat="1" applyFont="1" applyFill="1" applyBorder="1" applyAlignment="1" applyProtection="1">
      <alignment horizontal="right" vertical="top"/>
      <protection/>
    </xf>
    <xf numFmtId="0" fontId="44" fillId="0" borderId="59" xfId="0" applyNumberFormat="1" applyFont="1" applyFill="1" applyBorder="1" applyAlignment="1" applyProtection="1">
      <alignment wrapText="1"/>
      <protection/>
    </xf>
    <xf numFmtId="0" fontId="44" fillId="0" borderId="59" xfId="0" applyNumberFormat="1" applyFont="1" applyFill="1" applyBorder="1" applyAlignment="1" applyProtection="1">
      <alignment horizontal="center"/>
      <protection/>
    </xf>
    <xf numFmtId="172" fontId="44" fillId="0" borderId="59" xfId="0" applyNumberFormat="1" applyFont="1" applyFill="1" applyBorder="1" applyAlignment="1" applyProtection="1">
      <alignment/>
      <protection/>
    </xf>
    <xf numFmtId="171" fontId="41" fillId="0" borderId="0" xfId="0" applyNumberFormat="1" applyFont="1" applyFill="1" applyBorder="1" applyAlignment="1" applyProtection="1">
      <alignment/>
      <protection/>
    </xf>
    <xf numFmtId="0" fontId="41" fillId="0" borderId="0" xfId="0" applyNumberFormat="1" applyFont="1" applyFill="1" applyBorder="1" applyAlignment="1" applyProtection="1">
      <alignment horizontal="right" vertical="top"/>
      <protection/>
    </xf>
    <xf numFmtId="0" fontId="41" fillId="0" borderId="0" xfId="0" applyNumberFormat="1" applyFont="1" applyFill="1" applyBorder="1" applyAlignment="1" applyProtection="1">
      <alignment wrapText="1"/>
      <protection/>
    </xf>
    <xf numFmtId="0" fontId="41" fillId="0" borderId="0" xfId="0" applyNumberFormat="1" applyFont="1" applyFill="1" applyBorder="1" applyAlignment="1" applyProtection="1">
      <alignment horizontal="center"/>
      <protection/>
    </xf>
    <xf numFmtId="172" fontId="4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horizontal="right" vertical="top"/>
      <protection/>
    </xf>
    <xf numFmtId="172" fontId="48" fillId="0" borderId="53" xfId="0" applyNumberFormat="1" applyFont="1" applyFill="1" applyBorder="1" applyAlignment="1" applyProtection="1">
      <alignment/>
      <protection/>
    </xf>
    <xf numFmtId="49" fontId="0" fillId="0" borderId="0" xfId="0" applyNumberFormat="1" applyAlignment="1">
      <alignment/>
    </xf>
    <xf numFmtId="0" fontId="49" fillId="0" borderId="0" xfId="0" applyFont="1" applyAlignment="1">
      <alignment horizontal="center"/>
    </xf>
    <xf numFmtId="0" fontId="51" fillId="0" borderId="0" xfId="0" applyFont="1" applyAlignment="1">
      <alignment/>
    </xf>
    <xf numFmtId="0" fontId="52" fillId="0" borderId="0" xfId="0" applyFont="1" applyAlignment="1">
      <alignment/>
    </xf>
    <xf numFmtId="49" fontId="52" fillId="0" borderId="0" xfId="0" applyNumberFormat="1" applyFont="1" applyAlignment="1">
      <alignment/>
    </xf>
    <xf numFmtId="0" fontId="53" fillId="0" borderId="0" xfId="0" applyFont="1" applyAlignment="1">
      <alignment horizontal="left"/>
    </xf>
    <xf numFmtId="0" fontId="54" fillId="0" borderId="0" xfId="0" applyFont="1" applyAlignment="1">
      <alignment horizontal="center"/>
    </xf>
    <xf numFmtId="0" fontId="38" fillId="0" borderId="0" xfId="0" applyFont="1" applyAlignment="1">
      <alignment/>
    </xf>
    <xf numFmtId="0" fontId="57" fillId="0" borderId="0" xfId="0" applyFont="1" applyAlignment="1">
      <alignment/>
    </xf>
    <xf numFmtId="0" fontId="37" fillId="0" borderId="0" xfId="0" applyFont="1" applyAlignment="1">
      <alignment/>
    </xf>
    <xf numFmtId="0" fontId="55" fillId="0" borderId="61" xfId="0" applyFont="1" applyBorder="1" applyAlignment="1">
      <alignment horizontal="center"/>
    </xf>
    <xf numFmtId="0" fontId="55" fillId="0" borderId="29" xfId="0" applyFont="1" applyBorder="1" applyAlignment="1">
      <alignment horizontal="center"/>
    </xf>
    <xf numFmtId="0" fontId="55" fillId="0" borderId="62" xfId="0" applyFont="1" applyBorder="1" applyAlignment="1">
      <alignment horizontal="center"/>
    </xf>
    <xf numFmtId="0" fontId="55" fillId="0" borderId="35" xfId="0" applyFont="1" applyBorder="1" applyAlignment="1">
      <alignment horizontal="center"/>
    </xf>
    <xf numFmtId="0" fontId="55" fillId="0" borderId="23" xfId="0" applyFont="1" applyBorder="1" applyAlignment="1">
      <alignment horizontal="right"/>
    </xf>
    <xf numFmtId="0" fontId="55" fillId="0" borderId="63" xfId="0" applyFont="1" applyBorder="1" applyAlignment="1">
      <alignment horizontal="left"/>
    </xf>
    <xf numFmtId="0" fontId="58" fillId="0" borderId="64" xfId="0" applyFont="1" applyBorder="1" applyAlignment="1">
      <alignment/>
    </xf>
    <xf numFmtId="0" fontId="55" fillId="0" borderId="64" xfId="0" applyFont="1" applyBorder="1" applyAlignment="1">
      <alignment horizontal="center"/>
    </xf>
    <xf numFmtId="0" fontId="55" fillId="0" borderId="65" xfId="0" applyFont="1" applyBorder="1" applyAlignment="1">
      <alignment horizontal="center"/>
    </xf>
    <xf numFmtId="3" fontId="55" fillId="0" borderId="63" xfId="0" applyNumberFormat="1" applyFont="1" applyBorder="1" applyAlignment="1">
      <alignment horizontal="center"/>
    </xf>
    <xf numFmtId="173" fontId="55" fillId="0" borderId="66" xfId="0" applyNumberFormat="1" applyFont="1" applyBorder="1" applyAlignment="1">
      <alignment horizontal="center"/>
    </xf>
    <xf numFmtId="3" fontId="55" fillId="0" borderId="67" xfId="0" applyNumberFormat="1" applyFont="1" applyBorder="1" applyAlignment="1">
      <alignment horizontal="center"/>
    </xf>
    <xf numFmtId="173" fontId="55" fillId="0" borderId="68" xfId="0" applyNumberFormat="1" applyFont="1" applyBorder="1" applyAlignment="1">
      <alignment horizontal="center"/>
    </xf>
    <xf numFmtId="0" fontId="52" fillId="0" borderId="0" xfId="0" applyFont="1" applyBorder="1" applyAlignment="1">
      <alignment/>
    </xf>
    <xf numFmtId="0" fontId="0" fillId="0" borderId="0" xfId="0" applyBorder="1" applyAlignment="1">
      <alignment/>
    </xf>
    <xf numFmtId="0" fontId="55" fillId="0" borderId="69" xfId="0" applyFont="1" applyBorder="1" applyAlignment="1">
      <alignment horizontal="right"/>
    </xf>
    <xf numFmtId="0" fontId="55" fillId="0" borderId="70" xfId="0" applyFont="1" applyBorder="1" applyAlignment="1">
      <alignment horizontal="left"/>
    </xf>
    <xf numFmtId="0" fontId="57" fillId="0" borderId="71" xfId="0" applyFont="1" applyBorder="1" applyAlignment="1">
      <alignment/>
    </xf>
    <xf numFmtId="0" fontId="55" fillId="0" borderId="71" xfId="0" applyFont="1" applyBorder="1" applyAlignment="1">
      <alignment horizontal="center"/>
    </xf>
    <xf numFmtId="0" fontId="55" fillId="0" borderId="72" xfId="0" applyFont="1" applyBorder="1" applyAlignment="1">
      <alignment horizontal="center"/>
    </xf>
    <xf numFmtId="3" fontId="55" fillId="0" borderId="70" xfId="0" applyNumberFormat="1" applyFont="1" applyBorder="1" applyAlignment="1">
      <alignment horizontal="center"/>
    </xf>
    <xf numFmtId="173" fontId="55" fillId="0" borderId="73" xfId="0" applyNumberFormat="1" applyFont="1" applyBorder="1" applyAlignment="1">
      <alignment horizontal="center"/>
    </xf>
    <xf numFmtId="3" fontId="55" fillId="0" borderId="74" xfId="0" applyNumberFormat="1" applyFont="1" applyBorder="1" applyAlignment="1">
      <alignment horizontal="center"/>
    </xf>
    <xf numFmtId="173" fontId="55" fillId="0" borderId="75" xfId="0" applyNumberFormat="1" applyFont="1" applyBorder="1" applyAlignment="1">
      <alignment horizontal="center"/>
    </xf>
    <xf numFmtId="0" fontId="55" fillId="0" borderId="76" xfId="0" applyFont="1" applyBorder="1" applyAlignment="1">
      <alignment horizontal="right"/>
    </xf>
    <xf numFmtId="0" fontId="55" fillId="0" borderId="77" xfId="0" applyFont="1" applyBorder="1" applyAlignment="1">
      <alignment horizontal="left"/>
    </xf>
    <xf numFmtId="0" fontId="57" fillId="0" borderId="46" xfId="0" applyFont="1" applyBorder="1" applyAlignment="1">
      <alignment/>
    </xf>
    <xf numFmtId="0" fontId="55" fillId="0" borderId="46" xfId="0" applyFont="1" applyBorder="1" applyAlignment="1">
      <alignment horizontal="center"/>
    </xf>
    <xf numFmtId="0" fontId="55" fillId="0" borderId="78" xfId="0" applyFont="1" applyBorder="1" applyAlignment="1">
      <alignment horizontal="center"/>
    </xf>
    <xf numFmtId="3" fontId="55" fillId="0" borderId="79" xfId="0" applyNumberFormat="1" applyFont="1" applyBorder="1" applyAlignment="1">
      <alignment horizontal="center"/>
    </xf>
    <xf numFmtId="173" fontId="55" fillId="0" borderId="80" xfId="0" applyNumberFormat="1" applyFont="1" applyBorder="1" applyAlignment="1">
      <alignment horizontal="center"/>
    </xf>
    <xf numFmtId="3" fontId="55" fillId="0" borderId="81" xfId="0" applyNumberFormat="1" applyFont="1" applyBorder="1" applyAlignment="1">
      <alignment horizontal="center"/>
    </xf>
    <xf numFmtId="173" fontId="55" fillId="0" borderId="82" xfId="0" applyNumberFormat="1" applyFont="1" applyBorder="1" applyAlignment="1">
      <alignment horizontal="center"/>
    </xf>
    <xf numFmtId="0" fontId="55" fillId="0" borderId="83" xfId="0" applyFont="1" applyBorder="1" applyAlignment="1">
      <alignment horizontal="center"/>
    </xf>
    <xf numFmtId="0" fontId="55" fillId="0" borderId="84" xfId="0" applyFont="1" applyBorder="1" applyAlignment="1">
      <alignment horizontal="center"/>
    </xf>
    <xf numFmtId="3" fontId="55" fillId="0" borderId="85" xfId="0" applyNumberFormat="1" applyFont="1" applyBorder="1" applyAlignment="1">
      <alignment horizontal="center"/>
    </xf>
    <xf numFmtId="173" fontId="55" fillId="0" borderId="86" xfId="0" applyNumberFormat="1" applyFont="1" applyBorder="1" applyAlignment="1">
      <alignment horizontal="center"/>
    </xf>
    <xf numFmtId="3" fontId="55" fillId="0" borderId="87" xfId="0" applyNumberFormat="1" applyFont="1" applyBorder="1" applyAlignment="1">
      <alignment horizontal="center"/>
    </xf>
    <xf numFmtId="173" fontId="55" fillId="0" borderId="88" xfId="0" applyNumberFormat="1" applyFont="1" applyBorder="1" applyAlignment="1">
      <alignment horizontal="center"/>
    </xf>
    <xf numFmtId="0" fontId="55" fillId="0" borderId="89" xfId="0" applyFont="1" applyBorder="1" applyAlignment="1">
      <alignment horizontal="right"/>
    </xf>
    <xf numFmtId="0" fontId="55" fillId="0" borderId="90" xfId="0" applyFont="1" applyBorder="1" applyAlignment="1">
      <alignment horizontal="left"/>
    </xf>
    <xf numFmtId="0" fontId="58" fillId="0" borderId="91" xfId="0" applyFont="1" applyBorder="1" applyAlignment="1">
      <alignment/>
    </xf>
    <xf numFmtId="0" fontId="55" fillId="0" borderId="91" xfId="0" applyFont="1" applyBorder="1" applyAlignment="1">
      <alignment horizontal="center"/>
    </xf>
    <xf numFmtId="0" fontId="55" fillId="0" borderId="92" xfId="0" applyFont="1" applyBorder="1" applyAlignment="1">
      <alignment horizontal="center"/>
    </xf>
    <xf numFmtId="3" fontId="55" fillId="0" borderId="90" xfId="0" applyNumberFormat="1" applyFont="1" applyBorder="1" applyAlignment="1">
      <alignment horizontal="center"/>
    </xf>
    <xf numFmtId="173" fontId="55" fillId="0" borderId="93" xfId="0" applyNumberFormat="1" applyFont="1" applyBorder="1" applyAlignment="1">
      <alignment horizontal="center"/>
    </xf>
    <xf numFmtId="3" fontId="55" fillId="0" borderId="94" xfId="0" applyNumberFormat="1" applyFont="1" applyBorder="1" applyAlignment="1">
      <alignment horizontal="center"/>
    </xf>
    <xf numFmtId="173" fontId="55" fillId="0" borderId="95" xfId="0" applyNumberFormat="1" applyFont="1" applyBorder="1" applyAlignment="1">
      <alignment horizontal="center"/>
    </xf>
    <xf numFmtId="0" fontId="57" fillId="0" borderId="70" xfId="0" applyFont="1" applyBorder="1" applyAlignment="1">
      <alignment horizontal="left"/>
    </xf>
    <xf numFmtId="0" fontId="55" fillId="0" borderId="96" xfId="0" applyFont="1" applyBorder="1" applyAlignment="1">
      <alignment horizontal="right"/>
    </xf>
    <xf numFmtId="0" fontId="57" fillId="0" borderId="85" xfId="0" applyFont="1" applyBorder="1" applyAlignment="1">
      <alignment horizontal="left"/>
    </xf>
    <xf numFmtId="0" fontId="57" fillId="0" borderId="83" xfId="0" applyFont="1" applyBorder="1" applyAlignment="1">
      <alignment/>
    </xf>
    <xf numFmtId="0" fontId="57" fillId="0" borderId="77" xfId="0" applyFont="1" applyBorder="1" applyAlignment="1">
      <alignment horizontal="left"/>
    </xf>
    <xf numFmtId="3" fontId="55" fillId="0" borderId="77" xfId="0" applyNumberFormat="1" applyFont="1" applyBorder="1" applyAlignment="1">
      <alignment horizontal="center"/>
    </xf>
    <xf numFmtId="0" fontId="55" fillId="0" borderId="97" xfId="0" applyFont="1" applyBorder="1" applyAlignment="1">
      <alignment horizontal="right"/>
    </xf>
    <xf numFmtId="0" fontId="55" fillId="0" borderId="98" xfId="0" applyFont="1" applyBorder="1" applyAlignment="1">
      <alignment horizontal="left"/>
    </xf>
    <xf numFmtId="0" fontId="58" fillId="0" borderId="99" xfId="0" applyFont="1" applyBorder="1" applyAlignment="1">
      <alignment/>
    </xf>
    <xf numFmtId="0" fontId="55" fillId="0" borderId="99" xfId="0" applyFont="1" applyBorder="1" applyAlignment="1">
      <alignment horizontal="center"/>
    </xf>
    <xf numFmtId="0" fontId="55" fillId="0" borderId="100" xfId="0" applyFont="1" applyBorder="1" applyAlignment="1">
      <alignment horizontal="center"/>
    </xf>
    <xf numFmtId="3" fontId="55" fillId="0" borderId="98" xfId="0" applyNumberFormat="1" applyFont="1" applyBorder="1" applyAlignment="1">
      <alignment horizontal="center"/>
    </xf>
    <xf numFmtId="173" fontId="55" fillId="0" borderId="101" xfId="0" applyNumberFormat="1" applyFont="1" applyBorder="1" applyAlignment="1">
      <alignment horizontal="center"/>
    </xf>
    <xf numFmtId="3" fontId="55" fillId="0" borderId="102" xfId="0" applyNumberFormat="1" applyFont="1" applyBorder="1" applyAlignment="1">
      <alignment horizontal="center"/>
    </xf>
    <xf numFmtId="173" fontId="55" fillId="0" borderId="103" xfId="0" applyNumberFormat="1" applyFont="1" applyBorder="1" applyAlignment="1">
      <alignment horizontal="center"/>
    </xf>
    <xf numFmtId="0" fontId="55" fillId="0" borderId="0" xfId="0" applyFont="1" applyBorder="1" applyAlignment="1">
      <alignment horizontal="right"/>
    </xf>
    <xf numFmtId="0" fontId="55" fillId="0" borderId="0" xfId="0" applyFont="1" applyBorder="1" applyAlignment="1">
      <alignment horizontal="left"/>
    </xf>
    <xf numFmtId="0" fontId="58" fillId="0" borderId="0" xfId="0" applyFont="1" applyBorder="1" applyAlignment="1">
      <alignment/>
    </xf>
    <xf numFmtId="0" fontId="55" fillId="0" borderId="0" xfId="0" applyFont="1" applyBorder="1" applyAlignment="1">
      <alignment horizontal="center"/>
    </xf>
    <xf numFmtId="3" fontId="55" fillId="0" borderId="0" xfId="0" applyNumberFormat="1" applyFont="1" applyBorder="1" applyAlignment="1">
      <alignment horizontal="center"/>
    </xf>
    <xf numFmtId="173" fontId="55" fillId="0" borderId="0" xfId="0" applyNumberFormat="1" applyFont="1" applyBorder="1" applyAlignment="1">
      <alignment horizontal="center"/>
    </xf>
    <xf numFmtId="0" fontId="55" fillId="0" borderId="71" xfId="0" applyFont="1" applyBorder="1" applyAlignment="1">
      <alignment/>
    </xf>
    <xf numFmtId="3" fontId="55" fillId="0" borderId="104" xfId="0" applyNumberFormat="1" applyFont="1" applyBorder="1" applyAlignment="1">
      <alignment horizontal="center"/>
    </xf>
    <xf numFmtId="173" fontId="55" fillId="0" borderId="72" xfId="0" applyNumberFormat="1" applyFont="1" applyBorder="1" applyAlignment="1">
      <alignment horizontal="center"/>
    </xf>
    <xf numFmtId="3" fontId="55" fillId="0" borderId="105" xfId="0" applyNumberFormat="1" applyFont="1" applyBorder="1" applyAlignment="1">
      <alignment horizontal="center"/>
    </xf>
    <xf numFmtId="173" fontId="55" fillId="0" borderId="78" xfId="0" applyNumberFormat="1" applyFont="1" applyBorder="1" applyAlignment="1">
      <alignment horizontal="center"/>
    </xf>
    <xf numFmtId="3" fontId="55" fillId="0" borderId="106" xfId="0" applyNumberFormat="1" applyFont="1" applyBorder="1" applyAlignment="1">
      <alignment horizontal="center"/>
    </xf>
    <xf numFmtId="173" fontId="55" fillId="0" borderId="107" xfId="0" applyNumberFormat="1" applyFont="1" applyBorder="1" applyAlignment="1">
      <alignment horizontal="center"/>
    </xf>
    <xf numFmtId="0" fontId="55" fillId="0" borderId="108" xfId="0" applyFont="1" applyBorder="1" applyAlignment="1">
      <alignment horizontal="right"/>
    </xf>
    <xf numFmtId="0" fontId="55" fillId="0" borderId="109" xfId="0" applyFont="1" applyBorder="1" applyAlignment="1">
      <alignment horizontal="left"/>
    </xf>
    <xf numFmtId="0" fontId="57" fillId="0" borderId="110" xfId="0" applyFont="1" applyBorder="1" applyAlignment="1">
      <alignment/>
    </xf>
    <xf numFmtId="0" fontId="55" fillId="0" borderId="110" xfId="0" applyFont="1" applyBorder="1" applyAlignment="1">
      <alignment horizontal="center"/>
    </xf>
    <xf numFmtId="0" fontId="55" fillId="0" borderId="111" xfId="0" applyFont="1" applyBorder="1" applyAlignment="1">
      <alignment horizontal="center"/>
    </xf>
    <xf numFmtId="3" fontId="55" fillId="0" borderId="47" xfId="0" applyNumberFormat="1" applyFont="1" applyBorder="1" applyAlignment="1">
      <alignment horizontal="center"/>
    </xf>
    <xf numFmtId="173" fontId="55" fillId="0" borderId="111" xfId="0" applyNumberFormat="1" applyFont="1" applyBorder="1" applyAlignment="1">
      <alignment horizontal="center"/>
    </xf>
    <xf numFmtId="0" fontId="57" fillId="0" borderId="96" xfId="0" applyFont="1" applyBorder="1" applyAlignment="1">
      <alignment horizontal="right"/>
    </xf>
    <xf numFmtId="3" fontId="55" fillId="0" borderId="112" xfId="0" applyNumberFormat="1" applyFont="1" applyBorder="1" applyAlignment="1">
      <alignment horizontal="center"/>
    </xf>
    <xf numFmtId="173" fontId="55" fillId="0" borderId="84" xfId="0" applyNumberFormat="1" applyFont="1" applyBorder="1" applyAlignment="1">
      <alignment horizontal="center"/>
    </xf>
    <xf numFmtId="0" fontId="60" fillId="0" borderId="91" xfId="0" applyFont="1" applyBorder="1" applyAlignment="1">
      <alignment/>
    </xf>
    <xf numFmtId="173" fontId="55" fillId="0" borderId="92" xfId="0" applyNumberFormat="1" applyFont="1" applyBorder="1" applyAlignment="1">
      <alignment horizontal="center"/>
    </xf>
    <xf numFmtId="0" fontId="60" fillId="0" borderId="99" xfId="0" applyFont="1" applyBorder="1" applyAlignment="1">
      <alignment/>
    </xf>
    <xf numFmtId="0" fontId="57" fillId="0" borderId="23" xfId="0" applyFont="1" applyBorder="1" applyAlignment="1">
      <alignment horizontal="right"/>
    </xf>
    <xf numFmtId="49" fontId="57" fillId="0" borderId="63" xfId="0" applyNumberFormat="1" applyFont="1" applyBorder="1" applyAlignment="1">
      <alignment horizontal="left"/>
    </xf>
    <xf numFmtId="0" fontId="57" fillId="0" borderId="64" xfId="0" applyFont="1" applyBorder="1" applyAlignment="1">
      <alignment/>
    </xf>
    <xf numFmtId="0" fontId="57" fillId="0" borderId="27" xfId="0" applyFont="1" applyBorder="1" applyAlignment="1">
      <alignment horizontal="right"/>
    </xf>
    <xf numFmtId="49" fontId="57" fillId="0" borderId="61" xfId="0" applyNumberFormat="1" applyFont="1" applyBorder="1" applyAlignment="1">
      <alignment horizontal="left"/>
    </xf>
    <xf numFmtId="0" fontId="57" fillId="0" borderId="113" xfId="0" applyFont="1" applyBorder="1" applyAlignment="1">
      <alignment/>
    </xf>
    <xf numFmtId="0" fontId="55" fillId="0" borderId="113" xfId="0" applyFont="1" applyBorder="1" applyAlignment="1">
      <alignment horizontal="center"/>
    </xf>
    <xf numFmtId="0" fontId="55" fillId="0" borderId="114" xfId="0" applyFont="1" applyBorder="1" applyAlignment="1">
      <alignment horizontal="center"/>
    </xf>
    <xf numFmtId="3" fontId="55" fillId="0" borderId="61" xfId="0" applyNumberFormat="1" applyFont="1" applyBorder="1" applyAlignment="1">
      <alignment horizontal="center"/>
    </xf>
    <xf numFmtId="173" fontId="55" fillId="0" borderId="115" xfId="0" applyNumberFormat="1" applyFont="1" applyBorder="1" applyAlignment="1">
      <alignment horizontal="center"/>
    </xf>
    <xf numFmtId="3" fontId="55" fillId="0" borderId="62" xfId="0" applyNumberFormat="1" applyFont="1" applyBorder="1" applyAlignment="1">
      <alignment horizontal="center"/>
    </xf>
    <xf numFmtId="173" fontId="55" fillId="0" borderId="35" xfId="0" applyNumberFormat="1" applyFont="1" applyBorder="1" applyAlignment="1">
      <alignment horizontal="center"/>
    </xf>
    <xf numFmtId="0" fontId="52" fillId="0" borderId="23" xfId="0" applyFont="1" applyBorder="1" applyAlignment="1">
      <alignment horizontal="right"/>
    </xf>
    <xf numFmtId="49" fontId="52" fillId="0" borderId="63" xfId="0" applyNumberFormat="1" applyFont="1" applyBorder="1" applyAlignment="1">
      <alignment horizontal="left"/>
    </xf>
    <xf numFmtId="0" fontId="54" fillId="0" borderId="64" xfId="0" applyFont="1" applyBorder="1" applyAlignment="1">
      <alignment/>
    </xf>
    <xf numFmtId="0" fontId="54" fillId="0" borderId="64" xfId="0" applyFont="1" applyBorder="1" applyAlignment="1">
      <alignment horizontal="center"/>
    </xf>
    <xf numFmtId="0" fontId="54" fillId="0" borderId="65" xfId="0" applyFont="1" applyBorder="1" applyAlignment="1">
      <alignment horizontal="center"/>
    </xf>
    <xf numFmtId="3" fontId="54" fillId="0" borderId="63" xfId="0" applyNumberFormat="1" applyFont="1" applyBorder="1" applyAlignment="1">
      <alignment horizontal="center"/>
    </xf>
    <xf numFmtId="173" fontId="54" fillId="0" borderId="66" xfId="0" applyNumberFormat="1" applyFont="1" applyBorder="1" applyAlignment="1">
      <alignment horizontal="center"/>
    </xf>
    <xf numFmtId="3" fontId="54" fillId="0" borderId="67" xfId="0" applyNumberFormat="1" applyFont="1" applyBorder="1" applyAlignment="1">
      <alignment horizontal="center"/>
    </xf>
    <xf numFmtId="173" fontId="54" fillId="0" borderId="32" xfId="0" applyNumberFormat="1" applyFont="1" applyBorder="1" applyAlignment="1">
      <alignment horizontal="center"/>
    </xf>
    <xf numFmtId="0" fontId="61" fillId="0" borderId="97" xfId="0" applyFont="1" applyBorder="1" applyAlignment="1">
      <alignment horizontal="right"/>
    </xf>
    <xf numFmtId="49" fontId="61" fillId="0" borderId="98" xfId="0" applyNumberFormat="1" applyFont="1" applyBorder="1" applyAlignment="1">
      <alignment horizontal="left"/>
    </xf>
    <xf numFmtId="0" fontId="53" fillId="0" borderId="99" xfId="0" applyFont="1" applyBorder="1" applyAlignment="1">
      <alignment/>
    </xf>
    <xf numFmtId="0" fontId="53" fillId="0" borderId="99" xfId="0" applyFont="1" applyBorder="1" applyAlignment="1">
      <alignment horizontal="center"/>
    </xf>
    <xf numFmtId="0" fontId="53" fillId="0" borderId="100" xfId="0" applyFont="1" applyBorder="1" applyAlignment="1">
      <alignment horizontal="center"/>
    </xf>
    <xf numFmtId="0" fontId="52" fillId="0" borderId="10" xfId="0" applyFont="1" applyBorder="1" applyAlignment="1">
      <alignment horizontal="right"/>
    </xf>
    <xf numFmtId="49" fontId="52" fillId="0" borderId="116" xfId="0" applyNumberFormat="1" applyFont="1" applyBorder="1" applyAlignment="1">
      <alignment horizontal="left"/>
    </xf>
    <xf numFmtId="0" fontId="52" fillId="0" borderId="117" xfId="0" applyFont="1" applyBorder="1" applyAlignment="1">
      <alignment/>
    </xf>
    <xf numFmtId="0" fontId="54" fillId="0" borderId="117" xfId="0" applyFont="1" applyBorder="1" applyAlignment="1">
      <alignment horizontal="center"/>
    </xf>
    <xf numFmtId="0" fontId="54" fillId="0" borderId="118" xfId="0" applyFont="1" applyBorder="1" applyAlignment="1">
      <alignment horizontal="center"/>
    </xf>
    <xf numFmtId="49" fontId="37" fillId="0" borderId="0" xfId="0" applyNumberFormat="1" applyFont="1" applyAlignment="1">
      <alignment/>
    </xf>
    <xf numFmtId="0" fontId="39" fillId="0" borderId="0" xfId="0" applyFont="1" applyAlignment="1">
      <alignment horizontal="center"/>
    </xf>
    <xf numFmtId="0" fontId="49" fillId="0" borderId="0" xfId="0" applyNumberFormat="1" applyFont="1" applyFill="1" applyBorder="1" applyAlignment="1" applyProtection="1">
      <alignment/>
      <protection/>
    </xf>
    <xf numFmtId="14" fontId="49" fillId="0" borderId="0" xfId="0" applyNumberFormat="1" applyFont="1" applyFill="1" applyBorder="1" applyAlignment="1" applyProtection="1">
      <alignment/>
      <protection/>
    </xf>
    <xf numFmtId="0" fontId="1" fillId="0" borderId="119" xfId="0" applyNumberFormat="1" applyFont="1" applyFill="1" applyBorder="1" applyAlignment="1" applyProtection="1">
      <alignment/>
      <protection/>
    </xf>
    <xf numFmtId="1" fontId="49" fillId="0" borderId="120" xfId="0" applyNumberFormat="1" applyFont="1" applyFill="1" applyBorder="1" applyAlignment="1">
      <alignment/>
    </xf>
    <xf numFmtId="1" fontId="49" fillId="0" borderId="33" xfId="0" applyNumberFormat="1" applyFont="1" applyFill="1" applyBorder="1" applyAlignment="1">
      <alignment/>
    </xf>
    <xf numFmtId="1" fontId="49" fillId="0" borderId="0" xfId="0" applyNumberFormat="1" applyFont="1" applyFill="1" applyBorder="1" applyAlignment="1" applyProtection="1">
      <alignment/>
      <protection/>
    </xf>
    <xf numFmtId="0" fontId="49"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36" xfId="0" applyFont="1" applyBorder="1" applyAlignment="1">
      <alignment/>
    </xf>
    <xf numFmtId="0" fontId="0" fillId="0" borderId="24" xfId="0" applyBorder="1" applyAlignment="1">
      <alignment/>
    </xf>
    <xf numFmtId="0" fontId="0" fillId="0" borderId="26" xfId="0" applyFont="1" applyBorder="1" applyAlignment="1">
      <alignment/>
    </xf>
    <xf numFmtId="0" fontId="49" fillId="0" borderId="121" xfId="0" applyFont="1" applyBorder="1" applyAlignment="1">
      <alignment/>
    </xf>
    <xf numFmtId="0" fontId="0" fillId="0" borderId="56" xfId="0" applyBorder="1" applyAlignment="1">
      <alignment/>
    </xf>
    <xf numFmtId="0" fontId="0" fillId="0" borderId="57" xfId="0" applyFont="1" applyBorder="1" applyAlignment="1">
      <alignment/>
    </xf>
    <xf numFmtId="0" fontId="49" fillId="0" borderId="36" xfId="0" applyFont="1" applyBorder="1" applyAlignment="1">
      <alignment/>
    </xf>
    <xf numFmtId="0" fontId="0" fillId="0" borderId="122" xfId="0" applyFont="1" applyBorder="1" applyAlignment="1">
      <alignment/>
    </xf>
    <xf numFmtId="0" fontId="0" fillId="0" borderId="59" xfId="0" applyFont="1" applyBorder="1" applyAlignment="1">
      <alignment/>
    </xf>
    <xf numFmtId="0" fontId="1" fillId="0" borderId="59" xfId="0" applyFont="1" applyBorder="1" applyAlignment="1">
      <alignment/>
    </xf>
    <xf numFmtId="0" fontId="0" fillId="0" borderId="59" xfId="0" applyFill="1" applyBorder="1" applyAlignment="1">
      <alignment/>
    </xf>
    <xf numFmtId="0" fontId="1" fillId="0" borderId="123" xfId="0" applyFont="1" applyFill="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8" xfId="0" applyFill="1" applyBorder="1" applyAlignment="1">
      <alignment/>
    </xf>
    <xf numFmtId="0" fontId="1" fillId="0" borderId="19" xfId="0" applyFont="1" applyFill="1" applyBorder="1" applyAlignment="1">
      <alignment/>
    </xf>
    <xf numFmtId="9" fontId="0" fillId="0" borderId="18" xfId="0" applyNumberFormat="1" applyBorder="1" applyAlignment="1">
      <alignment/>
    </xf>
    <xf numFmtId="175" fontId="1" fillId="0" borderId="19" xfId="0" applyNumberFormat="1" applyFont="1" applyFill="1" applyBorder="1" applyAlignment="1">
      <alignment/>
    </xf>
    <xf numFmtId="175" fontId="49" fillId="0" borderId="19" xfId="0" applyNumberFormat="1" applyFont="1" applyFill="1" applyBorder="1" applyAlignment="1">
      <alignment/>
    </xf>
    <xf numFmtId="0" fontId="49" fillId="0" borderId="14" xfId="0" applyFont="1" applyBorder="1" applyAlignment="1">
      <alignment/>
    </xf>
    <xf numFmtId="0" fontId="1" fillId="0" borderId="14" xfId="0" applyFont="1" applyBorder="1" applyAlignment="1">
      <alignment/>
    </xf>
    <xf numFmtId="0" fontId="49" fillId="0" borderId="19" xfId="0" applyFont="1" applyFill="1" applyBorder="1" applyAlignment="1">
      <alignment/>
    </xf>
    <xf numFmtId="2" fontId="1" fillId="0" borderId="19" xfId="0" applyNumberFormat="1" applyFont="1" applyFill="1" applyBorder="1" applyAlignment="1">
      <alignment/>
    </xf>
    <xf numFmtId="1" fontId="1" fillId="0" borderId="19" xfId="0" applyNumberFormat="1" applyFont="1" applyFill="1" applyBorder="1" applyAlignment="1">
      <alignment/>
    </xf>
    <xf numFmtId="0" fontId="0" fillId="0" borderId="121" xfId="0" applyBorder="1" applyAlignment="1">
      <alignment/>
    </xf>
    <xf numFmtId="0" fontId="0" fillId="0" borderId="56" xfId="0" applyFill="1" applyBorder="1" applyAlignment="1">
      <alignment/>
    </xf>
    <xf numFmtId="1" fontId="1" fillId="0" borderId="57" xfId="0" applyNumberFormat="1" applyFont="1" applyFill="1" applyBorder="1" applyAlignment="1">
      <alignment/>
    </xf>
    <xf numFmtId="1" fontId="1" fillId="0" borderId="123" xfId="0" applyNumberFormat="1" applyFont="1" applyFill="1" applyBorder="1" applyAlignment="1">
      <alignment/>
    </xf>
    <xf numFmtId="0" fontId="62" fillId="0" borderId="18" xfId="0" applyFont="1" applyBorder="1" applyAlignment="1">
      <alignment/>
    </xf>
    <xf numFmtId="1" fontId="49" fillId="0" borderId="19" xfId="0" applyNumberFormat="1" applyFont="1" applyFill="1" applyBorder="1" applyAlignment="1">
      <alignment/>
    </xf>
    <xf numFmtId="9" fontId="0" fillId="0" borderId="56" xfId="0" applyNumberFormat="1" applyBorder="1" applyAlignment="1">
      <alignment/>
    </xf>
    <xf numFmtId="0" fontId="63" fillId="0" borderId="0" xfId="0" applyFont="1" applyBorder="1" applyAlignment="1">
      <alignment horizontal="left"/>
    </xf>
    <xf numFmtId="0" fontId="64" fillId="0" borderId="0" xfId="0" applyFont="1" applyBorder="1" applyAlignment="1">
      <alignment horizontal="left" vertical="top"/>
    </xf>
    <xf numFmtId="0" fontId="0" fillId="0" borderId="0" xfId="0" applyFont="1" applyBorder="1" applyAlignment="1">
      <alignment horizontal="right"/>
    </xf>
    <xf numFmtId="0" fontId="0" fillId="0" borderId="0" xfId="0" applyFont="1" applyBorder="1" applyAlignment="1">
      <alignment horizontal="right"/>
    </xf>
    <xf numFmtId="0" fontId="44" fillId="0" borderId="0" xfId="0" applyFont="1" applyAlignment="1">
      <alignment/>
    </xf>
    <xf numFmtId="0" fontId="65" fillId="0" borderId="47" xfId="0" applyFont="1" applyBorder="1" applyAlignment="1">
      <alignment horizontal="left"/>
    </xf>
    <xf numFmtId="0" fontId="0" fillId="0" borderId="47" xfId="0" applyBorder="1" applyAlignment="1">
      <alignment/>
    </xf>
    <xf numFmtId="0" fontId="66" fillId="0" borderId="47" xfId="0" applyFont="1" applyBorder="1" applyAlignment="1">
      <alignment horizontal="left"/>
    </xf>
    <xf numFmtId="0" fontId="67"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68"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69" fillId="0" borderId="0" xfId="0" applyFont="1" applyBorder="1" applyAlignment="1">
      <alignment/>
    </xf>
    <xf numFmtId="0" fontId="67" fillId="0" borderId="0" xfId="0" applyFont="1" applyAlignment="1">
      <alignment horizontal="left" vertical="top"/>
    </xf>
    <xf numFmtId="0" fontId="0" fillId="0" borderId="0" xfId="0" applyAlignment="1">
      <alignment vertical="top"/>
    </xf>
    <xf numFmtId="0" fontId="70" fillId="0" borderId="0" xfId="0" applyFont="1" applyAlignment="1">
      <alignment horizontal="left" vertical="top"/>
    </xf>
    <xf numFmtId="0" fontId="67" fillId="0" borderId="0" xfId="0" applyFont="1" applyBorder="1" applyAlignment="1">
      <alignment horizontal="right" vertical="top"/>
    </xf>
    <xf numFmtId="0" fontId="71" fillId="0" borderId="0" xfId="0" applyFont="1" applyAlignment="1">
      <alignment horizontal="left" vertical="top"/>
    </xf>
    <xf numFmtId="0" fontId="72" fillId="0" borderId="0" xfId="0" applyFont="1" applyBorder="1" applyAlignment="1">
      <alignment/>
    </xf>
    <xf numFmtId="0" fontId="73" fillId="0" borderId="0" xfId="0" applyFont="1" applyBorder="1" applyAlignment="1">
      <alignment/>
    </xf>
    <xf numFmtId="14" fontId="69" fillId="0" borderId="0" xfId="0" applyNumberFormat="1" applyFont="1" applyBorder="1" applyAlignment="1">
      <alignment horizontal="left"/>
    </xf>
    <xf numFmtId="14" fontId="71" fillId="0" borderId="0" xfId="0" applyNumberFormat="1" applyFont="1" applyBorder="1" applyAlignment="1">
      <alignment horizontal="left"/>
    </xf>
    <xf numFmtId="0" fontId="70" fillId="0" borderId="0" xfId="0" applyFont="1" applyAlignment="1">
      <alignment/>
    </xf>
    <xf numFmtId="0" fontId="0" fillId="0" borderId="0" xfId="0" applyFont="1" applyAlignment="1">
      <alignment/>
    </xf>
    <xf numFmtId="0" fontId="67" fillId="0" borderId="0" xfId="0" applyFont="1" applyAlignment="1">
      <alignment/>
    </xf>
    <xf numFmtId="0" fontId="72" fillId="0" borderId="0" xfId="0" applyFont="1" applyBorder="1" applyAlignment="1">
      <alignment horizontal="center"/>
    </xf>
    <xf numFmtId="0" fontId="72" fillId="0" borderId="0" xfId="0"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lignment horizontal="center" vertical="top"/>
    </xf>
    <xf numFmtId="0" fontId="72" fillId="0" borderId="72" xfId="0" applyFont="1" applyBorder="1" applyAlignment="1">
      <alignment horizontal="center"/>
    </xf>
    <xf numFmtId="0" fontId="72" fillId="0" borderId="78" xfId="0" applyFont="1" applyBorder="1" applyAlignment="1">
      <alignment horizontal="center"/>
    </xf>
    <xf numFmtId="0" fontId="71" fillId="0" borderId="78" xfId="0" applyFont="1" applyBorder="1" applyAlignment="1">
      <alignment/>
    </xf>
    <xf numFmtId="0" fontId="67" fillId="0" borderId="0" xfId="0" applyFont="1" applyBorder="1" applyAlignment="1">
      <alignment/>
    </xf>
    <xf numFmtId="0" fontId="0" fillId="0" borderId="0" xfId="0" applyBorder="1" applyAlignment="1">
      <alignment horizontal="right"/>
    </xf>
    <xf numFmtId="0" fontId="0" fillId="0" borderId="78" xfId="0" applyFont="1" applyBorder="1" applyAlignment="1">
      <alignment/>
    </xf>
    <xf numFmtId="0" fontId="76" fillId="0" borderId="0" xfId="0" applyFont="1" applyBorder="1" applyAlignment="1">
      <alignment/>
    </xf>
    <xf numFmtId="0" fontId="77" fillId="0" borderId="0" xfId="0" applyFont="1" applyBorder="1" applyAlignment="1">
      <alignment/>
    </xf>
    <xf numFmtId="0" fontId="72" fillId="0" borderId="0" xfId="0" applyFont="1" applyBorder="1" applyAlignment="1">
      <alignment/>
    </xf>
    <xf numFmtId="0" fontId="68" fillId="0" borderId="84" xfId="0" applyFont="1" applyBorder="1" applyAlignment="1">
      <alignment/>
    </xf>
    <xf numFmtId="0" fontId="68" fillId="0" borderId="0" xfId="0" applyFont="1" applyBorder="1" applyAlignment="1">
      <alignment/>
    </xf>
    <xf numFmtId="0" fontId="68" fillId="0" borderId="0" xfId="0" applyFont="1" applyBorder="1" applyAlignment="1">
      <alignment/>
    </xf>
    <xf numFmtId="0" fontId="68" fillId="0" borderId="0" xfId="0" applyFont="1" applyBorder="1" applyAlignment="1">
      <alignment/>
    </xf>
    <xf numFmtId="0" fontId="68" fillId="34" borderId="0" xfId="0" applyFont="1" applyFill="1" applyAlignment="1">
      <alignment/>
    </xf>
    <xf numFmtId="0" fontId="78" fillId="0" borderId="0" xfId="0" applyFont="1" applyAlignment="1">
      <alignment/>
    </xf>
    <xf numFmtId="0" fontId="77" fillId="0" borderId="0" xfId="0" applyFont="1" applyAlignment="1">
      <alignment/>
    </xf>
    <xf numFmtId="0" fontId="0" fillId="0" borderId="0" xfId="0" applyAlignment="1">
      <alignment horizontal="right"/>
    </xf>
    <xf numFmtId="0" fontId="68" fillId="0" borderId="0" xfId="0" applyFont="1" applyAlignment="1">
      <alignment/>
    </xf>
    <xf numFmtId="0" fontId="67" fillId="0" borderId="0" xfId="0" applyFont="1" applyAlignment="1">
      <alignment/>
    </xf>
    <xf numFmtId="0" fontId="67" fillId="0" borderId="0" xfId="0" applyFont="1" applyAlignment="1">
      <alignment/>
    </xf>
    <xf numFmtId="0" fontId="0" fillId="0" borderId="0" xfId="0" applyFont="1" applyBorder="1" applyAlignment="1">
      <alignment horizontal="right" wrapText="1"/>
    </xf>
    <xf numFmtId="0" fontId="79" fillId="0" borderId="0" xfId="0" applyFont="1" applyAlignment="1">
      <alignment/>
    </xf>
    <xf numFmtId="0" fontId="80" fillId="0" borderId="0" xfId="0" applyFont="1" applyAlignment="1">
      <alignment/>
    </xf>
    <xf numFmtId="0" fontId="4" fillId="0" borderId="124" xfId="36" applyNumberFormat="1" applyFont="1" applyFill="1" applyBorder="1" applyAlignment="1" applyProtection="1">
      <alignment horizontal="center"/>
      <protection/>
    </xf>
    <xf numFmtId="0" fontId="8" fillId="0" borderId="41" xfId="0" applyNumberFormat="1" applyFont="1" applyBorder="1" applyAlignment="1">
      <alignment horizontal="left" vertical="top" wrapText="1"/>
    </xf>
    <xf numFmtId="0" fontId="6" fillId="0" borderId="19" xfId="0" applyNumberFormat="1" applyFont="1" applyBorder="1" applyAlignment="1">
      <alignment horizontal="left" vertical="top" wrapText="1"/>
    </xf>
    <xf numFmtId="0" fontId="11" fillId="0" borderId="124" xfId="0" applyNumberFormat="1" applyFont="1" applyBorder="1" applyAlignment="1">
      <alignment horizontal="center"/>
    </xf>
    <xf numFmtId="0" fontId="50" fillId="0" borderId="0" xfId="0" applyFont="1" applyBorder="1" applyAlignment="1">
      <alignment horizontal="center"/>
    </xf>
    <xf numFmtId="0" fontId="55" fillId="0" borderId="125" xfId="0" applyFont="1" applyFill="1" applyBorder="1" applyAlignment="1">
      <alignment horizontal="center" vertical="center"/>
    </xf>
    <xf numFmtId="0" fontId="54" fillId="0" borderId="126" xfId="0" applyFont="1" applyBorder="1" applyAlignment="1">
      <alignment horizontal="center" vertical="center"/>
    </xf>
    <xf numFmtId="0" fontId="55" fillId="0" borderId="126" xfId="0" applyFont="1" applyBorder="1" applyAlignment="1">
      <alignment horizontal="center" vertical="center"/>
    </xf>
    <xf numFmtId="0" fontId="56" fillId="0" borderId="127" xfId="0" applyFont="1" applyBorder="1" applyAlignment="1">
      <alignment horizontal="center" vertical="center"/>
    </xf>
    <xf numFmtId="0" fontId="55" fillId="0" borderId="128" xfId="0" applyFont="1" applyBorder="1" applyAlignment="1">
      <alignment horizontal="center"/>
    </xf>
    <xf numFmtId="0" fontId="55" fillId="0" borderId="129" xfId="0" applyFont="1" applyBorder="1" applyAlignment="1">
      <alignment horizontal="center"/>
    </xf>
    <xf numFmtId="174" fontId="53" fillId="0" borderId="57" xfId="0" applyNumberFormat="1" applyFont="1" applyBorder="1" applyAlignment="1">
      <alignment horizontal="center"/>
    </xf>
    <xf numFmtId="174" fontId="54" fillId="0" borderId="26" xfId="0" applyNumberFormat="1" applyFont="1" applyBorder="1" applyAlignment="1">
      <alignment horizontal="center"/>
    </xf>
    <xf numFmtId="174" fontId="53" fillId="0" borderId="30" xfId="0" applyNumberFormat="1" applyFont="1" applyBorder="1" applyAlignment="1">
      <alignment horizontal="center"/>
    </xf>
    <xf numFmtId="0" fontId="0" fillId="0" borderId="0" xfId="0" applyFont="1" applyBorder="1" applyAlignment="1">
      <alignment horizontal="left" vertical="top" wrapText="1"/>
    </xf>
    <xf numFmtId="0" fontId="69" fillId="0" borderId="0" xfId="0" applyFont="1" applyBorder="1" applyAlignment="1">
      <alignment/>
    </xf>
    <xf numFmtId="0" fontId="73" fillId="0" borderId="0" xfId="0" applyFont="1" applyBorder="1" applyAlignment="1">
      <alignment/>
    </xf>
    <xf numFmtId="0" fontId="71" fillId="0" borderId="0" xfId="0" applyFont="1" applyBorder="1" applyAlignment="1">
      <alignment/>
    </xf>
    <xf numFmtId="0" fontId="74" fillId="0" borderId="0" xfId="0" applyFont="1" applyBorder="1" applyAlignment="1">
      <alignment/>
    </xf>
    <xf numFmtId="0" fontId="0" fillId="0" borderId="0" xfId="0" applyFont="1" applyBorder="1" applyAlignment="1">
      <alignment/>
    </xf>
    <xf numFmtId="0" fontId="75" fillId="0" borderId="0" xfId="0" applyFont="1" applyBorder="1" applyAlignment="1">
      <alignment horizontal="center"/>
    </xf>
    <xf numFmtId="0" fontId="68" fillId="0" borderId="74" xfId="0" applyFont="1" applyBorder="1" applyAlignment="1">
      <alignment horizontal="center"/>
    </xf>
    <xf numFmtId="0" fontId="72" fillId="0" borderId="71" xfId="0" applyFont="1" applyBorder="1" applyAlignment="1">
      <alignment horizontal="center"/>
    </xf>
    <xf numFmtId="0" fontId="72" fillId="0" borderId="46" xfId="0" applyFont="1" applyBorder="1" applyAlignment="1">
      <alignment horizontal="center"/>
    </xf>
    <xf numFmtId="0" fontId="70" fillId="0" borderId="81" xfId="0" applyFont="1" applyBorder="1" applyAlignment="1">
      <alignment/>
    </xf>
    <xf numFmtId="0" fontId="71" fillId="0" borderId="46" xfId="0" applyFont="1" applyBorder="1" applyAlignment="1">
      <alignment horizontal="right"/>
    </xf>
    <xf numFmtId="0" fontId="71" fillId="0" borderId="46" xfId="0" applyFont="1" applyBorder="1" applyAlignment="1">
      <alignment/>
    </xf>
    <xf numFmtId="0" fontId="67" fillId="0" borderId="81" xfId="0" applyFont="1" applyBorder="1" applyAlignment="1">
      <alignment/>
    </xf>
    <xf numFmtId="0" fontId="0" fillId="0" borderId="46" xfId="0" applyFont="1" applyBorder="1" applyAlignment="1">
      <alignment/>
    </xf>
    <xf numFmtId="0" fontId="72" fillId="0" borderId="81" xfId="0" applyFont="1" applyBorder="1" applyAlignment="1">
      <alignment/>
    </xf>
    <xf numFmtId="0" fontId="68" fillId="0" borderId="87" xfId="0" applyFont="1" applyBorder="1" applyAlignment="1">
      <alignment/>
    </xf>
    <xf numFmtId="0" fontId="0" fillId="0" borderId="83" xfId="0" applyFont="1" applyBorder="1" applyAlignment="1">
      <alignment/>
    </xf>
    <xf numFmtId="0" fontId="0" fillId="0" borderId="0" xfId="0" applyFont="1" applyBorder="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_BuiltIn_Název"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SheetLayoutView="115" zoomScalePageLayoutView="0" workbookViewId="0" topLeftCell="B1">
      <selection activeCell="C22" sqref="C22"/>
    </sheetView>
  </sheetViews>
  <sheetFormatPr defaultColWidth="9.140625" defaultRowHeight="12.75"/>
  <cols>
    <col min="1" max="1" width="0" style="1" hidden="1" customWidth="1"/>
    <col min="2" max="5" width="32.8515625" style="1" customWidth="1"/>
    <col min="6" max="7" width="9.140625" style="1" customWidth="1"/>
    <col min="8" max="8" width="18.00390625" style="1" customWidth="1"/>
    <col min="9" max="9" width="27.421875" style="1" customWidth="1"/>
    <col min="10" max="10" width="20.00390625" style="1" customWidth="1"/>
    <col min="11" max="16384" width="9.140625" style="1" customWidth="1"/>
  </cols>
  <sheetData>
    <row r="1" spans="1:5" s="3" customFormat="1" ht="23.25">
      <c r="A1" s="2"/>
      <c r="B1" s="488" t="s">
        <v>0</v>
      </c>
      <c r="C1" s="488"/>
      <c r="D1" s="488"/>
      <c r="E1" s="488"/>
    </row>
    <row r="2" spans="1:6" ht="12" customHeight="1">
      <c r="A2" s="4" t="e">
        <f>#REF!</f>
        <v>#REF!</v>
      </c>
      <c r="B2" s="5" t="s">
        <v>1</v>
      </c>
      <c r="C2" s="6" t="s">
        <v>2</v>
      </c>
      <c r="D2" s="6"/>
      <c r="E2" s="7"/>
      <c r="F2" s="8"/>
    </row>
    <row r="3" spans="1:6" ht="37.5" customHeight="1">
      <c r="A3" s="4" t="e">
        <f>#REF!</f>
        <v>#REF!</v>
      </c>
      <c r="B3" s="9" t="s">
        <v>3</v>
      </c>
      <c r="C3" s="489" t="s">
        <v>4</v>
      </c>
      <c r="D3" s="489"/>
      <c r="E3" s="489"/>
      <c r="F3" s="8"/>
    </row>
    <row r="4" spans="1:6" ht="24.75" customHeight="1">
      <c r="A4" s="4" t="e">
        <f>#REF!</f>
        <v>#REF!</v>
      </c>
      <c r="B4" s="10" t="s">
        <v>5</v>
      </c>
      <c r="C4" s="490" t="s">
        <v>6</v>
      </c>
      <c r="D4" s="490"/>
      <c r="E4" s="490"/>
      <c r="F4" s="8"/>
    </row>
    <row r="5" spans="1:6" ht="12.75">
      <c r="A5" s="4"/>
      <c r="B5" s="10" t="s">
        <v>7</v>
      </c>
      <c r="C5" s="11"/>
      <c r="D5" s="12"/>
      <c r="E5" s="13"/>
      <c r="F5" s="8"/>
    </row>
    <row r="6" spans="1:6" ht="12.75">
      <c r="A6" s="4"/>
      <c r="B6" s="10" t="s">
        <v>8</v>
      </c>
      <c r="C6" s="11"/>
      <c r="D6" s="12"/>
      <c r="E6" s="13"/>
      <c r="F6" s="8"/>
    </row>
    <row r="7" spans="1:6" ht="12.75">
      <c r="A7" s="4"/>
      <c r="B7" s="10" t="s">
        <v>9</v>
      </c>
      <c r="C7" s="14"/>
      <c r="D7" s="15" t="s">
        <v>10</v>
      </c>
      <c r="E7" s="16"/>
      <c r="F7" s="8"/>
    </row>
    <row r="8" spans="1:6" ht="12.75" customHeight="1">
      <c r="A8" s="4"/>
      <c r="B8" s="17" t="s">
        <v>11</v>
      </c>
      <c r="C8" s="18"/>
      <c r="D8" s="19" t="s">
        <v>12</v>
      </c>
      <c r="E8" s="20"/>
      <c r="F8" s="8"/>
    </row>
    <row r="9" spans="1:6" ht="10.5" customHeight="1">
      <c r="A9" s="4"/>
      <c r="B9" s="21" t="s">
        <v>13</v>
      </c>
      <c r="C9" s="22" t="s">
        <v>14</v>
      </c>
      <c r="D9" s="23" t="s">
        <v>15</v>
      </c>
      <c r="E9" s="24" t="s">
        <v>16</v>
      </c>
      <c r="F9" s="8"/>
    </row>
    <row r="10" spans="1:6" ht="7.5" customHeight="1">
      <c r="A10" s="4"/>
      <c r="B10" s="25"/>
      <c r="C10" s="26"/>
      <c r="D10" s="27"/>
      <c r="E10" s="28"/>
      <c r="F10" s="8"/>
    </row>
    <row r="11" spans="1:6" ht="10.5" customHeight="1">
      <c r="A11" s="4"/>
      <c r="B11" s="29" t="s">
        <v>17</v>
      </c>
      <c r="C11" s="30" t="s">
        <v>18</v>
      </c>
      <c r="D11" s="31"/>
      <c r="E11" s="32"/>
      <c r="F11" s="8"/>
    </row>
    <row r="12" spans="1:6" ht="7.5" customHeight="1">
      <c r="A12" s="4"/>
      <c r="B12" s="33"/>
      <c r="C12" s="34"/>
      <c r="D12" s="27"/>
      <c r="E12" s="35"/>
      <c r="F12" s="8"/>
    </row>
    <row r="13" spans="1:6" ht="18.75">
      <c r="A13" s="4"/>
      <c r="B13" s="491" t="s">
        <v>19</v>
      </c>
      <c r="C13" s="491"/>
      <c r="D13" s="491"/>
      <c r="E13" s="491"/>
      <c r="F13" s="8"/>
    </row>
    <row r="14" spans="1:6" ht="12.75">
      <c r="A14" s="4"/>
      <c r="B14" s="36" t="s">
        <v>20</v>
      </c>
      <c r="C14" s="22" t="s">
        <v>21</v>
      </c>
      <c r="D14" s="23" t="s">
        <v>22</v>
      </c>
      <c r="E14" s="24" t="s">
        <v>23</v>
      </c>
      <c r="F14" s="8"/>
    </row>
    <row r="15" spans="1:6" ht="12.75">
      <c r="A15" s="4"/>
      <c r="B15" s="37" t="s">
        <v>24</v>
      </c>
      <c r="C15" s="38" t="s">
        <v>25</v>
      </c>
      <c r="D15" s="39"/>
      <c r="E15" s="40"/>
      <c r="F15" s="8"/>
    </row>
    <row r="16" spans="1:6" ht="12.75">
      <c r="A16" s="4"/>
      <c r="B16" s="37"/>
      <c r="C16" s="38"/>
      <c r="D16" s="39"/>
      <c r="E16" s="40"/>
      <c r="F16" s="8"/>
    </row>
    <row r="17" spans="1:6" ht="12.75">
      <c r="A17" s="4"/>
      <c r="B17" s="37"/>
      <c r="C17" s="38"/>
      <c r="D17" s="39"/>
      <c r="E17" s="40"/>
      <c r="F17" s="8"/>
    </row>
    <row r="18" spans="1:6" ht="6.75" customHeight="1">
      <c r="A18" s="4"/>
      <c r="B18" s="41"/>
      <c r="C18" s="42"/>
      <c r="D18" s="43"/>
      <c r="E18" s="28"/>
      <c r="F18" s="8"/>
    </row>
    <row r="19" spans="1:6" ht="15">
      <c r="A19" s="4"/>
      <c r="B19" s="33"/>
      <c r="C19" s="44"/>
      <c r="D19" s="45" t="s">
        <v>26</v>
      </c>
      <c r="E19" s="46">
        <f>SUBTOTAL(9,__CENA__)</f>
        <v>0</v>
      </c>
      <c r="F19" s="8"/>
    </row>
    <row r="20" spans="1:6" ht="15">
      <c r="A20" s="4"/>
      <c r="B20" s="33"/>
      <c r="C20" s="44"/>
      <c r="D20" s="47" t="s">
        <v>27</v>
      </c>
      <c r="E20" s="48"/>
      <c r="F20" s="8"/>
    </row>
    <row r="21" spans="1:8" ht="14.25">
      <c r="A21" s="49">
        <f>IF(ISNUMBER(A3),SUMIF(__SAZBA__,A3,__CENA__),0)</f>
        <v>0</v>
      </c>
      <c r="B21" s="33"/>
      <c r="C21" s="44"/>
      <c r="D21" s="50">
        <f>IF(A21=0,"","DPH "&amp;A3&amp;" % ze základny: "&amp;TEXT(A21,"# ##0"))</f>
      </c>
      <c r="E21" s="51">
        <f>IF(A21=0,"",A21*A3/100)</f>
      </c>
      <c r="F21" s="8"/>
      <c r="H21" s="52"/>
    </row>
    <row r="22" spans="1:8" ht="14.25">
      <c r="A22" s="49">
        <f>IF(ISNUMBER(A4),SUMIF(__SAZBA__,A4,__CENA__),0)</f>
        <v>0</v>
      </c>
      <c r="B22" s="33"/>
      <c r="C22" s="53"/>
      <c r="D22" s="54">
        <f>IF(A22=0,"","DPH "&amp;A4&amp;" % ze základny: "&amp;TEXT(A22,"# ##0"))</f>
      </c>
      <c r="E22" s="55">
        <f>IF(A22=0,"",A22*A4/100)</f>
      </c>
      <c r="F22" s="8"/>
      <c r="H22" s="52"/>
    </row>
    <row r="23" spans="1:6" s="62" customFormat="1" ht="18.75">
      <c r="A23" s="56"/>
      <c r="B23" s="57"/>
      <c r="C23" s="58"/>
      <c r="D23" s="59" t="s">
        <v>28</v>
      </c>
      <c r="E23" s="60">
        <f>SUM(E19:E20)</f>
        <v>0</v>
      </c>
      <c r="F23" s="61"/>
    </row>
    <row r="24" spans="1:8" ht="14.25">
      <c r="A24" s="4"/>
      <c r="B24" s="63" t="s">
        <v>29</v>
      </c>
      <c r="C24" s="64"/>
      <c r="D24" s="65" t="s">
        <v>30</v>
      </c>
      <c r="E24" s="66"/>
      <c r="F24" s="8"/>
      <c r="H24" s="52"/>
    </row>
    <row r="25" spans="1:6" ht="12.75">
      <c r="A25" s="4"/>
      <c r="B25" s="63" t="s">
        <v>31</v>
      </c>
      <c r="C25" s="67">
        <f>IF(ISNA(VLOOKUP("Zhotovitel",B10:E10,3,FALSE)),"",VLOOKUP("Zhotovitel",B10:E10,3,FALSE))</f>
      </c>
      <c r="D25" s="65" t="s">
        <v>31</v>
      </c>
      <c r="E25" s="66">
        <f>IF(ISNA(VLOOKUP("Objednatel",B10:E10,3,FALSE)),"",VLOOKUP("Objednatel",B10:E10,3,FALSE))</f>
      </c>
      <c r="F25" s="8"/>
    </row>
    <row r="26" spans="1:6" ht="12.75">
      <c r="A26" s="4"/>
      <c r="B26" s="63" t="s">
        <v>32</v>
      </c>
      <c r="C26" s="64"/>
      <c r="D26" s="65" t="s">
        <v>32</v>
      </c>
      <c r="E26" s="66"/>
      <c r="F26" s="8"/>
    </row>
    <row r="27" spans="1:6" ht="12.75">
      <c r="A27" s="4"/>
      <c r="B27" s="63" t="s">
        <v>33</v>
      </c>
      <c r="C27" s="64"/>
      <c r="D27" s="65" t="s">
        <v>34</v>
      </c>
      <c r="E27" s="66"/>
      <c r="F27" s="8"/>
    </row>
    <row r="28" spans="1:6" ht="12.75">
      <c r="A28" s="4"/>
      <c r="B28" s="68"/>
      <c r="C28" s="64"/>
      <c r="D28" s="65"/>
      <c r="E28" s="66"/>
      <c r="F28" s="8"/>
    </row>
    <row r="29" spans="1:6" ht="12.75">
      <c r="A29" s="4"/>
      <c r="B29" s="69" t="s">
        <v>35</v>
      </c>
      <c r="C29" s="70"/>
      <c r="D29" s="70"/>
      <c r="E29" s="71"/>
      <c r="F29" s="8"/>
    </row>
    <row r="30" spans="1:6" ht="12.75">
      <c r="A30" s="4"/>
      <c r="B30" s="72"/>
      <c r="C30" s="73"/>
      <c r="D30" s="73"/>
      <c r="E30" s="74"/>
      <c r="F30" s="8"/>
    </row>
    <row r="31" spans="1:6" ht="12.75">
      <c r="A31" s="4"/>
      <c r="B31" s="72"/>
      <c r="C31" s="73"/>
      <c r="D31" s="73"/>
      <c r="E31" s="74"/>
      <c r="F31" s="8"/>
    </row>
    <row r="32" spans="1:6" ht="12.75">
      <c r="A32" s="4"/>
      <c r="B32" s="72"/>
      <c r="C32" s="73"/>
      <c r="D32" s="73"/>
      <c r="E32" s="74"/>
      <c r="F32" s="8"/>
    </row>
    <row r="33" spans="1:6" ht="12.75">
      <c r="A33" s="4"/>
      <c r="B33" s="75"/>
      <c r="C33" s="76"/>
      <c r="D33" s="76"/>
      <c r="E33" s="77"/>
      <c r="F33" s="8"/>
    </row>
  </sheetData>
  <sheetProtection selectLockedCells="1" selectUnlockedCells="1"/>
  <mergeCells count="4">
    <mergeCell ref="B1:E1"/>
    <mergeCell ref="C3:E3"/>
    <mergeCell ref="C4:E4"/>
    <mergeCell ref="B13:E13"/>
  </mergeCells>
  <printOptions/>
  <pageMargins left="0.7875" right="0.7875" top="0.7875" bottom="0.7875"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pane ySplit="3" topLeftCell="A4" activePane="bottomLeft" state="frozen"/>
      <selection pane="topLeft" activeCell="A1" sqref="A1"/>
      <selection pane="bottomLeft" activeCell="C27" sqref="C27"/>
    </sheetView>
  </sheetViews>
  <sheetFormatPr defaultColWidth="9.140625" defaultRowHeight="12.75" outlineLevelRow="1"/>
  <cols>
    <col min="1" max="1" width="0" style="4" hidden="1" customWidth="1"/>
    <col min="2" max="2" width="80.7109375" style="4" customWidth="1"/>
    <col min="3" max="3" width="15.7109375" style="4" customWidth="1"/>
    <col min="4" max="4" width="0" style="4" hidden="1" customWidth="1"/>
    <col min="5" max="6" width="15.7109375" style="4" customWidth="1"/>
    <col min="7" max="7" width="11.7109375" style="4" customWidth="1"/>
    <col min="8" max="16384" width="9.140625" style="4" customWidth="1"/>
  </cols>
  <sheetData>
    <row r="1" spans="1:6" ht="15.75" customHeight="1">
      <c r="A1" s="78"/>
      <c r="B1" s="4" t="s">
        <v>36</v>
      </c>
      <c r="C1" s="79"/>
      <c r="D1" s="80"/>
      <c r="E1" s="81"/>
      <c r="F1" s="79"/>
    </row>
    <row r="2" spans="1:7" ht="14.25" customHeight="1">
      <c r="A2" s="4" t="e">
        <f>#REF!</f>
        <v>#REF!</v>
      </c>
      <c r="B2" s="82" t="str">
        <f>'Kryci list'!C3</f>
        <v>Městské divadlo K.Vary, Divadelní náměstí 21 -Stavební úprava střechy, obnova fasády</v>
      </c>
      <c r="C2" s="79"/>
      <c r="D2" s="80"/>
      <c r="E2" s="81"/>
      <c r="F2" s="79"/>
      <c r="G2" s="82"/>
    </row>
    <row r="3" spans="1:7" s="83" customFormat="1" ht="12.75">
      <c r="A3" s="83" t="e">
        <f>#REF!</f>
        <v>#REF!</v>
      </c>
      <c r="B3" s="84" t="s">
        <v>37</v>
      </c>
      <c r="C3" s="84" t="s">
        <v>38</v>
      </c>
      <c r="D3" s="84" t="s">
        <v>39</v>
      </c>
      <c r="E3" s="84" t="s">
        <v>40</v>
      </c>
      <c r="F3" s="84" t="s">
        <v>41</v>
      </c>
      <c r="G3" s="84" t="s">
        <v>42</v>
      </c>
    </row>
    <row r="4" spans="1:7" ht="12.75">
      <c r="A4" s="4" t="e">
        <f>#REF!</f>
        <v>#REF!</v>
      </c>
      <c r="B4" s="85"/>
      <c r="C4" s="86"/>
      <c r="D4" s="86"/>
      <c r="E4" s="86"/>
      <c r="F4" s="86"/>
      <c r="G4" s="85"/>
    </row>
    <row r="5" spans="2:7" s="87" customFormat="1" ht="15.75" customHeight="1">
      <c r="B5" s="88" t="str">
        <f>IF('Stavební část'!$I$5=0,"",'Stavební část'!$I$5)</f>
        <v>SO 01: Městské divadlo</v>
      </c>
      <c r="C5" s="89">
        <f>IF('Stavební část'!$O$5=0,"",'Stavební část'!$O$5)</f>
      </c>
      <c r="D5" s="90">
        <f>IF('Stavební část'!$Q$5=0,"",'Stavební část'!$Q$5)</f>
        <v>171.680211476</v>
      </c>
      <c r="E5" s="89">
        <f>IF('Stavební část'!$U$5=0,"",'Stavební část'!$U$5)</f>
      </c>
      <c r="F5" s="89">
        <f>IF('Stavební část'!$V$5=0,"",'Stavební část'!$V$5)</f>
      </c>
      <c r="G5" s="89">
        <f>IF('Stavební část'!$Y$5=0,"",'Stavební část'!$Y$5)</f>
        <v>252</v>
      </c>
    </row>
    <row r="6" spans="2:7" s="91" customFormat="1" ht="15" customHeight="1" outlineLevel="1">
      <c r="B6" s="92" t="str">
        <f>IF('Stavební část'!$I$6=0,"",'Stavební část'!$I$6)</f>
        <v>006: Úpravy povrchu</v>
      </c>
      <c r="C6" s="93">
        <f>IF('Stavební část'!$O$6=0,"",'Stavební část'!$O$6)</f>
      </c>
      <c r="D6" s="94">
        <f>IF('Stavební část'!$Q$6=0,"",'Stavební část'!$Q$6)</f>
        <v>84.37177145599999</v>
      </c>
      <c r="E6" s="93">
        <f>IF('Stavební část'!$U$6=0,"",'Stavební část'!$U$6)</f>
      </c>
      <c r="F6" s="93">
        <f>IF('Stavební část'!$V$6=0,"",'Stavební část'!$V$6)</f>
      </c>
      <c r="G6" s="93">
        <f>IF('Stavební část'!$Y$6=0,"",'Stavební část'!$Y$6)</f>
        <v>17</v>
      </c>
    </row>
    <row r="7" spans="2:7" s="91" customFormat="1" ht="15" customHeight="1" outlineLevel="1">
      <c r="B7" s="92" t="str">
        <f>IF('Stavební část'!$I$84=0,"",'Stavební část'!$I$84)</f>
        <v>009: Ostatní konstrukce a práce</v>
      </c>
      <c r="C7" s="93">
        <f>IF('Stavební část'!$O$84=0,"",'Stavební část'!$O$84)</f>
      </c>
      <c r="D7" s="94">
        <f>IF('Stavební část'!$Q$84=0,"",'Stavební část'!$Q$84)</f>
        <v>0.07854</v>
      </c>
      <c r="E7" s="93">
        <f>IF('Stavební část'!$U$84=0,"",'Stavební část'!$U$84)</f>
      </c>
      <c r="F7" s="93">
        <f>IF('Stavební část'!$V$84=0,"",'Stavební část'!$V$84)</f>
      </c>
      <c r="G7" s="93">
        <f>IF('Stavební část'!$Y$84=0,"",'Stavební část'!$Y$84)</f>
        <v>15</v>
      </c>
    </row>
    <row r="8" spans="2:7" s="91" customFormat="1" ht="15" customHeight="1" outlineLevel="1">
      <c r="B8" s="92" t="str">
        <f>IF('Stavební část'!$I$140=0,"",'Stavební část'!$I$140)</f>
        <v>021: Silnoproud</v>
      </c>
      <c r="C8" s="93">
        <f>IF('Stavební část'!$O$140=0,"",'Stavební část'!$O$140)</f>
      </c>
      <c r="D8" s="94">
        <f>IF('Stavební část'!$Q$140=0,"",'Stavební část'!$Q$140)</f>
      </c>
      <c r="E8" s="93">
        <f>IF('Stavební část'!$U$140=0,"",'Stavební část'!$U$140)</f>
      </c>
      <c r="F8" s="93">
        <f>IF('Stavební část'!$V$140=0,"",'Stavební část'!$V$140)</f>
      </c>
      <c r="G8" s="93">
        <f>IF('Stavební část'!$Y$140=0,"",'Stavební část'!$Y$140)</f>
        <v>3</v>
      </c>
    </row>
    <row r="9" spans="2:7" s="91" customFormat="1" ht="15" customHeight="1" outlineLevel="1">
      <c r="B9" s="92" t="str">
        <f>IF('Stavební část'!$I$151=0,"",'Stavební část'!$I$151)</f>
        <v>024: Vzduchotechnika</v>
      </c>
      <c r="C9" s="93">
        <f>IF('Stavební část'!$O$151=0,"",'Stavební část'!$O$151)</f>
      </c>
      <c r="D9" s="94">
        <f>IF('Stavební část'!$Q$151=0,"",'Stavební část'!$Q$151)</f>
      </c>
      <c r="E9" s="93">
        <f>IF('Stavební část'!$U$151=0,"",'Stavební část'!$U$151)</f>
      </c>
      <c r="F9" s="93">
        <f>IF('Stavební část'!$V$151=0,"",'Stavební část'!$V$151)</f>
      </c>
      <c r="G9" s="93">
        <f>IF('Stavební část'!$Y$151=0,"",'Stavební část'!$Y$151)</f>
        <v>1</v>
      </c>
    </row>
    <row r="10" spans="2:7" s="91" customFormat="1" ht="15" customHeight="1" outlineLevel="1">
      <c r="B10" s="92" t="str">
        <f>IF('Stavební část'!$I$156=0,"",'Stavební část'!$I$156)</f>
        <v>091: Bourání konstrukcí - demolice</v>
      </c>
      <c r="C10" s="93">
        <f>IF('Stavební část'!$O$156=0,"",'Stavební část'!$O$156)</f>
      </c>
      <c r="D10" s="94">
        <f>IF('Stavební část'!$Q$156=0,"",'Stavební část'!$Q$156)</f>
      </c>
      <c r="E10" s="93">
        <f>IF('Stavební část'!$U$156=0,"",'Stavební část'!$U$156)</f>
      </c>
      <c r="F10" s="93">
        <f>IF('Stavební část'!$V$156=0,"",'Stavební část'!$V$156)</f>
      </c>
      <c r="G10" s="93">
        <f>IF('Stavební část'!$Y$156=0,"",'Stavební část'!$Y$156)</f>
        <v>36</v>
      </c>
    </row>
    <row r="11" spans="2:7" s="91" customFormat="1" ht="15" customHeight="1" outlineLevel="1">
      <c r="B11" s="92" t="str">
        <f>IF('Stavební část'!$I$323=0,"",'Stavební část'!$I$323)</f>
        <v>099: Přesun hmot HSV</v>
      </c>
      <c r="C11" s="93">
        <f>IF('Stavební část'!$O$323=0,"",'Stavební část'!$O$323)</f>
      </c>
      <c r="D11" s="94">
        <f>IF('Stavební část'!$Q$323=0,"",'Stavební část'!$Q$323)</f>
      </c>
      <c r="E11" s="93">
        <f>IF('Stavební část'!$U$323=0,"",'Stavební část'!$U$323)</f>
      </c>
      <c r="F11" s="93">
        <f>IF('Stavební část'!$V$323=0,"",'Stavební část'!$V$323)</f>
      </c>
      <c r="G11" s="93">
        <f>IF('Stavební část'!$Y$323=0,"",'Stavební část'!$Y$323)</f>
        <v>1</v>
      </c>
    </row>
    <row r="12" spans="2:7" s="91" customFormat="1" ht="15" customHeight="1" outlineLevel="1">
      <c r="B12" s="92" t="str">
        <f>IF('Stavební část'!$I$328=0,"",'Stavební část'!$I$328)</f>
        <v>711: Izolace proti vodě</v>
      </c>
      <c r="C12" s="93">
        <f>IF('Stavební část'!$O$328=0,"",'Stavební část'!$O$328)</f>
      </c>
      <c r="D12" s="94">
        <f>IF('Stavební část'!$Q$328=0,"",'Stavební část'!$Q$328)</f>
        <v>1.4598100000000003</v>
      </c>
      <c r="E12" s="93">
        <f>IF('Stavební část'!$U$328=0,"",'Stavební část'!$U$328)</f>
      </c>
      <c r="F12" s="93">
        <f>IF('Stavební část'!$V$328=0,"",'Stavební část'!$V$328)</f>
      </c>
      <c r="G12" s="93">
        <f>IF('Stavební část'!$Y$328=0,"",'Stavební část'!$Y$328)</f>
        <v>7</v>
      </c>
    </row>
    <row r="13" spans="2:7" s="91" customFormat="1" ht="15" customHeight="1" outlineLevel="1">
      <c r="B13" s="92" t="str">
        <f>IF('Stavební část'!$I$368=0,"",'Stavební část'!$I$368)</f>
        <v>712: Povlakové krytiny</v>
      </c>
      <c r="C13" s="93">
        <f>IF('Stavební část'!$O$368=0,"",'Stavební část'!$O$368)</f>
      </c>
      <c r="D13" s="94">
        <f>IF('Stavební část'!$Q$368=0,"",'Stavební část'!$Q$368)</f>
        <v>4.468780499999999</v>
      </c>
      <c r="E13" s="93">
        <f>IF('Stavební část'!$U$368=0,"",'Stavební část'!$U$368)</f>
      </c>
      <c r="F13" s="93">
        <f>IF('Stavební část'!$V$368=0,"",'Stavební část'!$V$368)</f>
      </c>
      <c r="G13" s="93">
        <f>IF('Stavební část'!$Y$368=0,"",'Stavební část'!$Y$368)</f>
        <v>12</v>
      </c>
    </row>
    <row r="14" spans="2:7" s="91" customFormat="1" ht="15" customHeight="1" outlineLevel="1">
      <c r="B14" s="92" t="str">
        <f>IF('Stavební část'!$I$436=0,"",'Stavební část'!$I$436)</f>
        <v>713: Izolace tepelné</v>
      </c>
      <c r="C14" s="93">
        <f>IF('Stavební část'!$O$436=0,"",'Stavební část'!$O$436)</f>
      </c>
      <c r="D14" s="94">
        <f>IF('Stavební část'!$Q$436=0,"",'Stavební část'!$Q$436)</f>
        <v>5.62905976</v>
      </c>
      <c r="E14" s="93">
        <f>IF('Stavební část'!$U$436=0,"",'Stavební část'!$U$436)</f>
      </c>
      <c r="F14" s="93">
        <f>IF('Stavební část'!$V$436=0,"",'Stavební část'!$V$436)</f>
      </c>
      <c r="G14" s="93">
        <f>IF('Stavební část'!$Y$436=0,"",'Stavební část'!$Y$436)</f>
        <v>13</v>
      </c>
    </row>
    <row r="15" spans="2:7" s="91" customFormat="1" ht="15" customHeight="1" outlineLevel="1">
      <c r="B15" s="92" t="str">
        <f>IF('Stavební část'!$I$500=0,"",'Stavební část'!$I$500)</f>
        <v>720: Zdravotní technika</v>
      </c>
      <c r="C15" s="93">
        <f>IF('Stavební část'!$O$500=0,"",'Stavební část'!$O$500)</f>
      </c>
      <c r="D15" s="94">
        <f>IF('Stavební část'!$Q$500=0,"",'Stavební část'!$Q$500)</f>
      </c>
      <c r="E15" s="93">
        <f>IF('Stavební část'!$U$500=0,"",'Stavební část'!$U$500)</f>
      </c>
      <c r="F15" s="93">
        <f>IF('Stavební část'!$V$500=0,"",'Stavební část'!$V$500)</f>
      </c>
      <c r="G15" s="93">
        <f>IF('Stavební část'!$Y$500=0,"",'Stavební část'!$Y$500)</f>
        <v>1</v>
      </c>
    </row>
    <row r="16" spans="2:7" s="91" customFormat="1" ht="15" customHeight="1" outlineLevel="1">
      <c r="B16" s="92" t="str">
        <f>IF('Stavební část'!$I$505=0,"",'Stavební část'!$I$505)</f>
        <v>762: Konstrukce tesařské</v>
      </c>
      <c r="C16" s="93">
        <f>IF('Stavební část'!$O$505=0,"",'Stavební část'!$O$505)</f>
      </c>
      <c r="D16" s="94">
        <f>IF('Stavební část'!$Q$505=0,"",'Stavební část'!$Q$505)</f>
        <v>20.3561624</v>
      </c>
      <c r="E16" s="93">
        <f>IF('Stavební část'!$U$505=0,"",'Stavební část'!$U$505)</f>
      </c>
      <c r="F16" s="93">
        <f>IF('Stavební část'!$V$505=0,"",'Stavební část'!$V$505)</f>
      </c>
      <c r="G16" s="93">
        <f>IF('Stavební část'!$Y$505=0,"",'Stavební část'!$Y$505)</f>
        <v>17</v>
      </c>
    </row>
    <row r="17" spans="2:7" s="91" customFormat="1" ht="15" customHeight="1" outlineLevel="1">
      <c r="B17" s="92" t="str">
        <f>IF('Stavební část'!$I$592=0,"",'Stavební část'!$I$592)</f>
        <v>764: Konstrukce klempířské</v>
      </c>
      <c r="C17" s="93">
        <f>IF('Stavební část'!$O$592=0,"",'Stavební část'!$O$592)</f>
      </c>
      <c r="D17" s="94">
        <f>IF('Stavební část'!$Q$592=0,"",'Stavební část'!$Q$592)</f>
        <v>9.859139</v>
      </c>
      <c r="E17" s="93">
        <f>IF('Stavební část'!$U$592=0,"",'Stavební část'!$U$592)</f>
      </c>
      <c r="F17" s="93">
        <f>IF('Stavební část'!$V$592=0,"",'Stavební část'!$V$592)</f>
      </c>
      <c r="G17" s="93">
        <f>IF('Stavební část'!$Y$592=0,"",'Stavební část'!$Y$592)</f>
        <v>55</v>
      </c>
    </row>
    <row r="18" spans="2:7" s="91" customFormat="1" ht="15" customHeight="1" outlineLevel="1">
      <c r="B18" s="92" t="str">
        <f>IF('Stavební část'!$I$826=0,"",'Stavební část'!$I$826)</f>
        <v>765: Krytiny tvrdé</v>
      </c>
      <c r="C18" s="93">
        <f>IF('Stavební část'!$O$826=0,"",'Stavební část'!$O$826)</f>
      </c>
      <c r="D18" s="94">
        <f>IF('Stavební část'!$Q$826=0,"",'Stavební část'!$Q$826)</f>
        <v>44.717890000000004</v>
      </c>
      <c r="E18" s="93">
        <f>IF('Stavební část'!$U$826=0,"",'Stavební část'!$U$826)</f>
      </c>
      <c r="F18" s="93">
        <f>IF('Stavební část'!$V$826=0,"",'Stavební část'!$V$826)</f>
      </c>
      <c r="G18" s="93">
        <f>IF('Stavební část'!$Y$826=0,"",'Stavební část'!$Y$826)</f>
        <v>12</v>
      </c>
    </row>
    <row r="19" spans="2:7" s="91" customFormat="1" ht="15" customHeight="1" outlineLevel="1">
      <c r="B19" s="92" t="str">
        <f>IF('Stavební část'!$I$886=0,"",'Stavební část'!$I$886)</f>
        <v>766: Konstrukce truhlářské</v>
      </c>
      <c r="C19" s="93">
        <f>IF('Stavební část'!$O$886=0,"",'Stavební část'!$O$886)</f>
      </c>
      <c r="D19" s="94">
        <f>IF('Stavební část'!$Q$886=0,"",'Stavební část'!$Q$886)</f>
      </c>
      <c r="E19" s="93">
        <f>IF('Stavební část'!$U$886=0,"",'Stavební část'!$U$886)</f>
      </c>
      <c r="F19" s="93">
        <f>IF('Stavební část'!$V$886=0,"",'Stavební část'!$V$886)</f>
      </c>
      <c r="G19" s="93">
        <f>IF('Stavební část'!$Y$886=0,"",'Stavební část'!$Y$886)</f>
        <v>5</v>
      </c>
    </row>
    <row r="20" spans="2:7" s="91" customFormat="1" ht="15" customHeight="1" outlineLevel="1">
      <c r="B20" s="92" t="str">
        <f>IF('Stavební část'!$I$907=0,"",'Stavební část'!$I$907)</f>
        <v>767: Konstrukce zámečnické</v>
      </c>
      <c r="C20" s="93">
        <f>IF('Stavební část'!$O$907=0,"",'Stavební část'!$O$907)</f>
      </c>
      <c r="D20" s="94">
        <f>IF('Stavební část'!$Q$907=0,"",'Stavební část'!$Q$907)</f>
      </c>
      <c r="E20" s="93">
        <f>IF('Stavební část'!$U$907=0,"",'Stavební část'!$U$907)</f>
      </c>
      <c r="F20" s="93">
        <f>IF('Stavební část'!$V$907=0,"",'Stavební část'!$V$907)</f>
      </c>
      <c r="G20" s="93">
        <f>IF('Stavební část'!$Y$907=0,"",'Stavební část'!$Y$907)</f>
        <v>26</v>
      </c>
    </row>
    <row r="21" spans="2:7" s="91" customFormat="1" ht="15" customHeight="1" outlineLevel="1">
      <c r="B21" s="92" t="str">
        <f>IF('Stavební část'!$I$991=0,"",'Stavební část'!$I$991)</f>
        <v>772: Kamenné dlažby</v>
      </c>
      <c r="C21" s="93">
        <f>IF('Stavební část'!$O$991=0,"",'Stavební část'!$O$991)</f>
      </c>
      <c r="D21" s="94">
        <f>IF('Stavební část'!$Q$991=0,"",'Stavební část'!$Q$991)</f>
        <v>0.3644098</v>
      </c>
      <c r="E21" s="93">
        <f>IF('Stavební část'!$U$991=0,"",'Stavební část'!$U$991)</f>
      </c>
      <c r="F21" s="93">
        <f>IF('Stavební část'!$V$991=0,"",'Stavební část'!$V$991)</f>
      </c>
      <c r="G21" s="93">
        <f>IF('Stavební část'!$Y$991=0,"",'Stavební část'!$Y$991)</f>
        <v>10</v>
      </c>
    </row>
    <row r="22" spans="2:7" s="91" customFormat="1" ht="15" customHeight="1" outlineLevel="1">
      <c r="B22" s="92" t="str">
        <f>IF('Stavební část'!$I$1039=0,"",'Stavební část'!$I$1039)</f>
        <v>783: Nátěry</v>
      </c>
      <c r="C22" s="93">
        <f>IF('Stavební část'!$O$1039=0,"",'Stavební část'!$O$1039)</f>
      </c>
      <c r="D22" s="94">
        <f>IF('Stavební část'!$Q$1039=0,"",'Stavební část'!$Q$1039)</f>
        <v>0.37464856</v>
      </c>
      <c r="E22" s="93">
        <f>IF('Stavební část'!$U$1039=0,"",'Stavební část'!$U$1039)</f>
      </c>
      <c r="F22" s="93">
        <f>IF('Stavební část'!$V$1039=0,"",'Stavební část'!$V$1039)</f>
      </c>
      <c r="G22" s="93">
        <f>IF('Stavební část'!$Y$1039=0,"",'Stavební část'!$Y$1039)</f>
        <v>6</v>
      </c>
    </row>
    <row r="23" spans="2:7" s="91" customFormat="1" ht="15" customHeight="1" outlineLevel="1">
      <c r="B23" s="92" t="str">
        <f>IF('Stavební část'!$I$1093=0,"",'Stavební část'!$I$1093)</f>
        <v>V09: Ostatní náklady</v>
      </c>
      <c r="C23" s="93">
        <f>IF('Stavební část'!$O$1093=0,"",'Stavební část'!$O$1093)</f>
      </c>
      <c r="D23" s="94">
        <f>IF('Stavební část'!$Q$1093=0,"",'Stavební část'!$Q$1093)</f>
      </c>
      <c r="E23" s="93">
        <f>IF('Stavební část'!$U$1093=0,"",'Stavební část'!$U$1093)</f>
      </c>
      <c r="F23" s="93">
        <f>IF('Stavební část'!$V$1093=0,"",'Stavební část'!$V$1093)</f>
      </c>
      <c r="G23" s="93">
        <f>IF('Stavební část'!$Y$1093=0,"",'Stavební část'!$Y$1093)</f>
        <v>8</v>
      </c>
    </row>
    <row r="24" spans="2:7" s="91" customFormat="1" ht="15" customHeight="1" outlineLevel="1">
      <c r="B24" s="92" t="str">
        <f>IF('Stavební část'!$I$1119=0,"",'Stavební část'!$I$1119)</f>
        <v>VRN: Vedlejší rozpočtové náklady</v>
      </c>
      <c r="C24" s="93">
        <f>IF('Stavební část'!$O$1119=0,"",'Stavební část'!$O$1119)</f>
      </c>
      <c r="D24" s="94">
        <f>IF('Stavební část'!$Q$1119=0,"",'Stavební část'!$Q$1119)</f>
      </c>
      <c r="E24" s="93">
        <f>IF('Stavební část'!$U$1119=0,"",'Stavební část'!$U$1119)</f>
      </c>
      <c r="F24" s="93">
        <f>IF('Stavební část'!$V$1119=0,"",'Stavební část'!$V$1119)</f>
      </c>
      <c r="G24" s="93">
        <f>IF('Stavební část'!$Y$1119=0,"",'Stavební část'!$Y$1119)</f>
        <v>7</v>
      </c>
    </row>
    <row r="25" spans="2:7" ht="12.75" outlineLevel="1">
      <c r="B25" s="95"/>
      <c r="G25" s="95"/>
    </row>
    <row r="26" spans="1:7" s="96" customFormat="1" ht="15">
      <c r="A26" s="96">
        <f>SUM(A28:A29)</f>
        <v>0</v>
      </c>
      <c r="B26" s="97" t="s">
        <v>26</v>
      </c>
      <c r="C26" s="98">
        <f>SUBTOTAL(9,C5:C25)/2</f>
        <v>0</v>
      </c>
      <c r="D26" s="99"/>
      <c r="E26" s="100"/>
      <c r="F26" s="100"/>
      <c r="G26" s="97"/>
    </row>
    <row r="27" spans="2:7" s="96" customFormat="1" ht="15">
      <c r="B27" s="101" t="s">
        <v>27</v>
      </c>
      <c r="C27" s="102"/>
      <c r="G27" s="101"/>
    </row>
    <row r="28" spans="1:7" s="49" customFormat="1" ht="12.75">
      <c r="A28" s="49">
        <f>IF(ISNUMBER(A3),SUMIF(__SAZBA__,A3,__CENA__),0)</f>
        <v>0</v>
      </c>
      <c r="B28" s="103">
        <f>IF(A28=0,"","DPH "&amp;A3&amp;" % ze základny: "&amp;TEXT(A28,"# ##0"))</f>
      </c>
      <c r="C28" s="104">
        <f>IF(A28=0,"",A28*A3/100)</f>
      </c>
      <c r="G28" s="103"/>
    </row>
    <row r="29" spans="1:7" s="49" customFormat="1" ht="12.75">
      <c r="A29" s="49">
        <f>IF(ISNUMBER(A4),SUMIF(__SAZBA__,A4,__CENA__),0)</f>
        <v>0</v>
      </c>
      <c r="B29" s="103">
        <f>IF(A29=0,"","DPH "&amp;A4&amp;" % ze základny: "&amp;TEXT(A29,"# ##0"))</f>
      </c>
      <c r="C29" s="104">
        <f>IF(A29=0,"",A29*A4/100)</f>
      </c>
      <c r="G29" s="103"/>
    </row>
    <row r="30" spans="2:7" s="96" customFormat="1" ht="15">
      <c r="B30" s="97" t="s">
        <v>28</v>
      </c>
      <c r="C30" s="98">
        <f>SUM(C26:C27)</f>
        <v>0</v>
      </c>
      <c r="D30" s="97"/>
      <c r="E30" s="100"/>
      <c r="F30" s="100"/>
      <c r="G30" s="97"/>
    </row>
  </sheetData>
  <sheetProtection selectLockedCells="1" selectUnlockedCells="1"/>
  <printOptions/>
  <pageMargins left="0.7875" right="0.7875" top="0.7875" bottom="0.7875" header="0.5118055555555555" footer="0.39375"/>
  <pageSetup fitToHeight="0" fitToWidth="1" horizontalDpi="300" verticalDpi="300" orientation="landscape" paperSize="9"/>
  <headerFooter alignWithMargins="0">
    <oddFooter>&amp;L&amp;8www.euroCALC.cz&amp;C&amp;8&amp;P z &amp;N&amp;R&amp;8&amp;D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1143"/>
  <sheetViews>
    <sheetView zoomScale="115" zoomScaleNormal="115" zoomScaleSheetLayoutView="115" zoomScalePageLayoutView="0" workbookViewId="0" topLeftCell="F1">
      <selection activeCell="N5" sqref="N5"/>
    </sheetView>
  </sheetViews>
  <sheetFormatPr defaultColWidth="9.140625" defaultRowHeight="12.75" outlineLevelRow="3"/>
  <cols>
    <col min="1" max="5" width="0" style="4" hidden="1" customWidth="1"/>
    <col min="6" max="6" width="5.421875" style="105" customWidth="1"/>
    <col min="7" max="7" width="4.28125" style="106" customWidth="1"/>
    <col min="8" max="8" width="14.28125" style="107" customWidth="1"/>
    <col min="9" max="9" width="72.57421875" style="108" customWidth="1"/>
    <col min="10" max="10" width="4.28125" style="106" customWidth="1"/>
    <col min="11" max="11" width="0" style="109" hidden="1" customWidth="1"/>
    <col min="12" max="12" width="0" style="110" hidden="1" customWidth="1"/>
    <col min="13" max="13" width="14.421875" style="109" customWidth="1"/>
    <col min="14" max="14" width="12.421875" style="110" customWidth="1"/>
    <col min="15" max="15" width="15.7109375" style="111" customWidth="1"/>
    <col min="16" max="16" width="0" style="112" hidden="1" customWidth="1"/>
    <col min="17" max="23" width="0" style="110" hidden="1" customWidth="1"/>
    <col min="24" max="24" width="11.8515625" style="4" customWidth="1"/>
    <col min="25" max="25" width="0" style="4" hidden="1" customWidth="1"/>
    <col min="26" max="16384" width="9.140625" style="4" customWidth="1"/>
  </cols>
  <sheetData>
    <row r="1" spans="6:23" ht="21" customHeight="1">
      <c r="F1" s="4" t="s">
        <v>36</v>
      </c>
      <c r="G1" s="79"/>
      <c r="H1" s="79"/>
      <c r="I1" s="79"/>
      <c r="J1" s="79"/>
      <c r="K1" s="113"/>
      <c r="L1" s="81"/>
      <c r="M1" s="113"/>
      <c r="N1" s="81"/>
      <c r="O1" s="80"/>
      <c r="P1" s="114"/>
      <c r="Q1" s="81"/>
      <c r="R1" s="81"/>
      <c r="S1" s="81"/>
      <c r="T1" s="81"/>
      <c r="U1" s="81"/>
      <c r="V1" s="81"/>
      <c r="W1" s="81"/>
    </row>
    <row r="2" spans="6:23" ht="21" customHeight="1">
      <c r="F2" s="82" t="str">
        <f>'Kryci list'!C3</f>
        <v>Městské divadlo K.Vary, Divadelní náměstí 21 -Stavební úprava střechy, obnova fasády</v>
      </c>
      <c r="G2" s="79"/>
      <c r="H2" s="79"/>
      <c r="I2" s="79"/>
      <c r="J2" s="79"/>
      <c r="K2" s="113"/>
      <c r="L2" s="81"/>
      <c r="M2" s="113"/>
      <c r="N2" s="81"/>
      <c r="O2" s="80"/>
      <c r="P2" s="114"/>
      <c r="Q2" s="81"/>
      <c r="R2" s="81"/>
      <c r="S2" s="81"/>
      <c r="T2" s="81"/>
      <c r="U2" s="81"/>
      <c r="V2" s="81"/>
      <c r="W2" s="81"/>
    </row>
    <row r="3" spans="6:25" s="83" customFormat="1" ht="12.75">
      <c r="F3" s="84" t="s">
        <v>43</v>
      </c>
      <c r="G3" s="84" t="s">
        <v>44</v>
      </c>
      <c r="H3" s="84" t="s">
        <v>45</v>
      </c>
      <c r="I3" s="115" t="s">
        <v>37</v>
      </c>
      <c r="J3" s="84" t="s">
        <v>46</v>
      </c>
      <c r="K3" s="84" t="s">
        <v>47</v>
      </c>
      <c r="L3" s="84" t="s">
        <v>48</v>
      </c>
      <c r="M3" s="84" t="s">
        <v>49</v>
      </c>
      <c r="N3" s="84" t="s">
        <v>50</v>
      </c>
      <c r="O3" s="84" t="s">
        <v>38</v>
      </c>
      <c r="P3" s="84" t="s">
        <v>51</v>
      </c>
      <c r="Q3" s="84" t="s">
        <v>39</v>
      </c>
      <c r="R3" s="84" t="s">
        <v>52</v>
      </c>
      <c r="S3" s="84" t="s">
        <v>53</v>
      </c>
      <c r="T3" s="84" t="s">
        <v>54</v>
      </c>
      <c r="U3" s="84" t="s">
        <v>40</v>
      </c>
      <c r="V3" s="84" t="s">
        <v>41</v>
      </c>
      <c r="W3" s="84" t="s">
        <v>5</v>
      </c>
      <c r="X3" s="84" t="s">
        <v>55</v>
      </c>
      <c r="Y3" s="83" t="s">
        <v>56</v>
      </c>
    </row>
    <row r="4" spans="6:23" ht="11.25" customHeight="1">
      <c r="F4" s="116"/>
      <c r="G4" s="117"/>
      <c r="H4" s="118"/>
      <c r="I4" s="119"/>
      <c r="J4" s="117"/>
      <c r="K4" s="116"/>
      <c r="L4" s="116"/>
      <c r="M4" s="116"/>
      <c r="N4" s="116"/>
      <c r="O4" s="116"/>
      <c r="P4" s="116"/>
      <c r="Q4" s="116"/>
      <c r="R4" s="116"/>
      <c r="S4" s="116"/>
      <c r="T4" s="116"/>
      <c r="U4" s="116"/>
      <c r="V4" s="116"/>
      <c r="W4" s="120"/>
    </row>
    <row r="5" spans="6:25" s="121" customFormat="1" ht="18.75" customHeight="1">
      <c r="F5" s="122"/>
      <c r="G5" s="123"/>
      <c r="H5" s="124"/>
      <c r="I5" s="124" t="s">
        <v>57</v>
      </c>
      <c r="J5" s="123"/>
      <c r="K5" s="125"/>
      <c r="L5" s="126"/>
      <c r="M5" s="125"/>
      <c r="N5" s="126"/>
      <c r="O5" s="127">
        <f>SUBTOTAL(9,O6:O1142)</f>
        <v>0</v>
      </c>
      <c r="P5" s="128"/>
      <c r="Q5" s="127">
        <f>SUBTOTAL(9,Q6:Q1142)</f>
        <v>171.680211476</v>
      </c>
      <c r="R5" s="126"/>
      <c r="S5" s="127">
        <f>SUBTOTAL(9,S6:S1142)</f>
        <v>114.9074704</v>
      </c>
      <c r="T5" s="129"/>
      <c r="U5" s="127">
        <f>SUBTOTAL(9,U6:U1142)</f>
        <v>0</v>
      </c>
      <c r="V5" s="127">
        <f>SUBTOTAL(9,V6:V1142)</f>
        <v>0</v>
      </c>
      <c r="W5" s="130"/>
      <c r="Y5" s="127">
        <f>SUBTOTAL(9,Y6:Y1142)</f>
        <v>252</v>
      </c>
    </row>
    <row r="6" spans="6:25" s="131" customFormat="1" ht="16.5" customHeight="1" outlineLevel="1">
      <c r="F6" s="132"/>
      <c r="G6" s="133"/>
      <c r="H6" s="134"/>
      <c r="I6" s="134" t="s">
        <v>58</v>
      </c>
      <c r="J6" s="133"/>
      <c r="K6" s="135"/>
      <c r="L6" s="136"/>
      <c r="M6" s="135"/>
      <c r="N6" s="136"/>
      <c r="O6" s="137">
        <f>SUBTOTAL(9,O7:O83)</f>
        <v>0</v>
      </c>
      <c r="P6" s="138"/>
      <c r="Q6" s="137">
        <f>SUBTOTAL(9,Q7:Q83)</f>
        <v>84.37177145599999</v>
      </c>
      <c r="R6" s="136"/>
      <c r="S6" s="137">
        <f>SUBTOTAL(9,S7:S83)</f>
        <v>0</v>
      </c>
      <c r="T6" s="139"/>
      <c r="U6" s="137">
        <f>SUBTOTAL(9,U7:U83)</f>
        <v>0</v>
      </c>
      <c r="V6" s="137">
        <f>SUBTOTAL(9,V7:V83)</f>
        <v>0</v>
      </c>
      <c r="W6" s="140"/>
      <c r="Y6" s="137">
        <f>SUBTOTAL(9,Y7:Y83)</f>
        <v>17</v>
      </c>
    </row>
    <row r="7" spans="1:25" s="149" customFormat="1" ht="12" outlineLevel="2">
      <c r="A7" s="141" t="s">
        <v>59</v>
      </c>
      <c r="B7" s="141" t="s">
        <v>60</v>
      </c>
      <c r="C7" s="141" t="s">
        <v>61</v>
      </c>
      <c r="D7" s="141" t="s">
        <v>62</v>
      </c>
      <c r="E7" s="141" t="s">
        <v>63</v>
      </c>
      <c r="F7" s="142">
        <v>1</v>
      </c>
      <c r="G7" s="143" t="s">
        <v>64</v>
      </c>
      <c r="H7" s="144" t="s">
        <v>65</v>
      </c>
      <c r="I7" s="145" t="s">
        <v>66</v>
      </c>
      <c r="J7" s="143" t="s">
        <v>67</v>
      </c>
      <c r="K7" s="146">
        <v>2</v>
      </c>
      <c r="L7" s="147">
        <v>0</v>
      </c>
      <c r="M7" s="146">
        <v>2</v>
      </c>
      <c r="N7" s="148"/>
      <c r="O7" s="148">
        <f>M7*N7</f>
        <v>0</v>
      </c>
      <c r="P7" s="148">
        <v>0.09686</v>
      </c>
      <c r="Q7" s="148">
        <f>M7*P7</f>
        <v>0.19372</v>
      </c>
      <c r="R7" s="148"/>
      <c r="S7" s="148">
        <f>M7*R7</f>
        <v>0</v>
      </c>
      <c r="T7" s="148">
        <v>21</v>
      </c>
      <c r="U7" s="148">
        <f>O7*T7/100</f>
        <v>0</v>
      </c>
      <c r="V7" s="148">
        <f>U7+O7</f>
        <v>0</v>
      </c>
      <c r="W7" s="148"/>
      <c r="X7" s="148"/>
      <c r="Y7" s="148">
        <v>1</v>
      </c>
    </row>
    <row r="8" spans="6:23" s="149" customFormat="1" ht="33.75" outlineLevel="2">
      <c r="F8" s="150"/>
      <c r="G8" s="151"/>
      <c r="H8" s="152" t="s">
        <v>68</v>
      </c>
      <c r="I8" s="153" t="s">
        <v>69</v>
      </c>
      <c r="J8" s="154"/>
      <c r="K8" s="154"/>
      <c r="L8" s="154"/>
      <c r="M8" s="154"/>
      <c r="N8" s="154"/>
      <c r="O8" s="154"/>
      <c r="P8" s="155"/>
      <c r="Q8" s="156"/>
      <c r="R8" s="155"/>
      <c r="S8" s="156"/>
      <c r="T8" s="157"/>
      <c r="U8" s="157"/>
      <c r="V8" s="157"/>
      <c r="W8" s="158"/>
    </row>
    <row r="9" spans="6:23" s="149" customFormat="1" ht="6" customHeight="1" outlineLevel="2">
      <c r="F9" s="150"/>
      <c r="G9" s="151"/>
      <c r="H9" s="159"/>
      <c r="I9" s="160"/>
      <c r="J9" s="160"/>
      <c r="K9" s="160"/>
      <c r="L9" s="160"/>
      <c r="M9" s="160"/>
      <c r="N9" s="160"/>
      <c r="O9" s="160"/>
      <c r="P9" s="155"/>
      <c r="Q9" s="156"/>
      <c r="R9" s="155"/>
      <c r="S9" s="156"/>
      <c r="T9" s="157"/>
      <c r="U9" s="157"/>
      <c r="V9" s="157"/>
      <c r="W9" s="158"/>
    </row>
    <row r="10" spans="6:25" s="149" customFormat="1" ht="12" outlineLevel="2">
      <c r="F10" s="142">
        <v>2</v>
      </c>
      <c r="G10" s="143" t="s">
        <v>64</v>
      </c>
      <c r="H10" s="144" t="s">
        <v>70</v>
      </c>
      <c r="I10" s="145" t="s">
        <v>71</v>
      </c>
      <c r="J10" s="143" t="s">
        <v>72</v>
      </c>
      <c r="K10" s="146">
        <v>29.25</v>
      </c>
      <c r="L10" s="147">
        <v>0</v>
      </c>
      <c r="M10" s="146">
        <v>29.25</v>
      </c>
      <c r="N10" s="148"/>
      <c r="O10" s="148">
        <f>M10*N10</f>
        <v>0</v>
      </c>
      <c r="P10" s="148">
        <v>0.06528</v>
      </c>
      <c r="Q10" s="148">
        <f>M10*P10</f>
        <v>1.90944</v>
      </c>
      <c r="R10" s="148"/>
      <c r="S10" s="148">
        <f>M10*R10</f>
        <v>0</v>
      </c>
      <c r="T10" s="148">
        <v>21</v>
      </c>
      <c r="U10" s="148">
        <f>O10*T10/100</f>
        <v>0</v>
      </c>
      <c r="V10" s="148">
        <f>U10+O10</f>
        <v>0</v>
      </c>
      <c r="W10" s="148"/>
      <c r="X10" s="148"/>
      <c r="Y10" s="148">
        <v>1</v>
      </c>
    </row>
    <row r="11" spans="6:23" s="149" customFormat="1" ht="33.75" outlineLevel="2">
      <c r="F11" s="150"/>
      <c r="G11" s="151"/>
      <c r="H11" s="152" t="s">
        <v>68</v>
      </c>
      <c r="I11" s="153" t="s">
        <v>73</v>
      </c>
      <c r="J11" s="154"/>
      <c r="K11" s="154"/>
      <c r="L11" s="154"/>
      <c r="M11" s="154"/>
      <c r="N11" s="154"/>
      <c r="O11" s="154"/>
      <c r="P11" s="155"/>
      <c r="Q11" s="156"/>
      <c r="R11" s="155"/>
      <c r="S11" s="156"/>
      <c r="T11" s="157"/>
      <c r="U11" s="157"/>
      <c r="V11" s="157"/>
      <c r="W11" s="158"/>
    </row>
    <row r="12" spans="6:23" s="149" customFormat="1" ht="6" customHeight="1" outlineLevel="2">
      <c r="F12" s="150"/>
      <c r="G12" s="151"/>
      <c r="H12" s="159"/>
      <c r="I12" s="160"/>
      <c r="J12" s="160"/>
      <c r="K12" s="160"/>
      <c r="L12" s="160"/>
      <c r="M12" s="160"/>
      <c r="N12" s="160"/>
      <c r="O12" s="160"/>
      <c r="P12" s="155"/>
      <c r="Q12" s="156"/>
      <c r="R12" s="155"/>
      <c r="S12" s="156"/>
      <c r="T12" s="157"/>
      <c r="U12" s="157"/>
      <c r="V12" s="157"/>
      <c r="W12" s="158"/>
    </row>
    <row r="13" spans="6:23" s="161" customFormat="1" ht="11.25" outlineLevel="3">
      <c r="F13" s="162"/>
      <c r="G13" s="163"/>
      <c r="H13" s="164" t="str">
        <f>IF(AND(H12&lt;&gt;"Výkaz výměr:",I12=""),"Výkaz výměr:","")</f>
        <v>Výkaz výměr:</v>
      </c>
      <c r="I13" s="165" t="s">
        <v>74</v>
      </c>
      <c r="J13" s="166"/>
      <c r="K13" s="167"/>
      <c r="L13" s="168"/>
      <c r="M13" s="169">
        <v>16.9</v>
      </c>
      <c r="N13" s="170"/>
      <c r="O13" s="171"/>
      <c r="P13" s="172"/>
      <c r="Q13" s="170"/>
      <c r="R13" s="170"/>
      <c r="S13" s="170"/>
      <c r="T13" s="173" t="s">
        <v>75</v>
      </c>
      <c r="U13" s="170"/>
      <c r="V13" s="170"/>
      <c r="W13" s="174"/>
    </row>
    <row r="14" spans="6:23" s="161" customFormat="1" ht="11.25" outlineLevel="3">
      <c r="F14" s="162"/>
      <c r="G14" s="163"/>
      <c r="H14" s="164">
        <f>IF(AND(H13&lt;&gt;"Výkaz výměr:",I13=""),"Výkaz výměr:","")</f>
      </c>
      <c r="I14" s="165" t="s">
        <v>76</v>
      </c>
      <c r="J14" s="166"/>
      <c r="K14" s="167"/>
      <c r="L14" s="168"/>
      <c r="M14" s="169">
        <v>12.35</v>
      </c>
      <c r="N14" s="170"/>
      <c r="O14" s="171"/>
      <c r="P14" s="172"/>
      <c r="Q14" s="170"/>
      <c r="R14" s="170"/>
      <c r="S14" s="170"/>
      <c r="T14" s="173" t="s">
        <v>75</v>
      </c>
      <c r="U14" s="170"/>
      <c r="V14" s="170"/>
      <c r="W14" s="174"/>
    </row>
    <row r="15" spans="6:25" s="149" customFormat="1" ht="12" outlineLevel="2">
      <c r="F15" s="142">
        <v>3</v>
      </c>
      <c r="G15" s="143" t="s">
        <v>64</v>
      </c>
      <c r="H15" s="144" t="s">
        <v>77</v>
      </c>
      <c r="I15" s="145" t="s">
        <v>78</v>
      </c>
      <c r="J15" s="143" t="s">
        <v>72</v>
      </c>
      <c r="K15" s="146">
        <v>220</v>
      </c>
      <c r="L15" s="147">
        <v>0</v>
      </c>
      <c r="M15" s="146">
        <v>220</v>
      </c>
      <c r="N15" s="148"/>
      <c r="O15" s="148">
        <f>M15*N15</f>
        <v>0</v>
      </c>
      <c r="P15" s="148">
        <v>0.02</v>
      </c>
      <c r="Q15" s="148">
        <f>M15*P15</f>
        <v>4.4</v>
      </c>
      <c r="R15" s="148"/>
      <c r="S15" s="148">
        <f>M15*R15</f>
        <v>0</v>
      </c>
      <c r="T15" s="148">
        <v>21</v>
      </c>
      <c r="U15" s="148">
        <f>O15*T15/100</f>
        <v>0</v>
      </c>
      <c r="V15" s="148">
        <f>U15+O15</f>
        <v>0</v>
      </c>
      <c r="W15" s="148"/>
      <c r="X15" s="148"/>
      <c r="Y15" s="148">
        <v>1</v>
      </c>
    </row>
    <row r="16" spans="6:23" s="149" customFormat="1" ht="56.25" outlineLevel="2">
      <c r="F16" s="150"/>
      <c r="G16" s="151"/>
      <c r="H16" s="152" t="s">
        <v>68</v>
      </c>
      <c r="I16" s="153" t="s">
        <v>79</v>
      </c>
      <c r="J16" s="154"/>
      <c r="K16" s="154"/>
      <c r="L16" s="154"/>
      <c r="M16" s="154"/>
      <c r="N16" s="154"/>
      <c r="O16" s="154"/>
      <c r="P16" s="155"/>
      <c r="Q16" s="156"/>
      <c r="R16" s="155"/>
      <c r="S16" s="156"/>
      <c r="T16" s="157"/>
      <c r="U16" s="157"/>
      <c r="V16" s="157"/>
      <c r="W16" s="158"/>
    </row>
    <row r="17" spans="6:23" s="149" customFormat="1" ht="6" customHeight="1" outlineLevel="2">
      <c r="F17" s="150"/>
      <c r="G17" s="151"/>
      <c r="H17" s="159"/>
      <c r="I17" s="160"/>
      <c r="J17" s="160"/>
      <c r="K17" s="160"/>
      <c r="L17" s="160"/>
      <c r="M17" s="160"/>
      <c r="N17" s="160"/>
      <c r="O17" s="160"/>
      <c r="P17" s="155"/>
      <c r="Q17" s="156"/>
      <c r="R17" s="155"/>
      <c r="S17" s="156"/>
      <c r="T17" s="157"/>
      <c r="U17" s="157"/>
      <c r="V17" s="157"/>
      <c r="W17" s="158"/>
    </row>
    <row r="18" spans="6:23" s="161" customFormat="1" ht="11.25" outlineLevel="3">
      <c r="F18" s="162"/>
      <c r="G18" s="163"/>
      <c r="H18" s="164" t="str">
        <f>IF(AND(H17&lt;&gt;"Výkaz výměr:",I17=""),"Výkaz výměr:","")</f>
        <v>Výkaz výměr:</v>
      </c>
      <c r="I18" s="165" t="s">
        <v>80</v>
      </c>
      <c r="J18" s="166"/>
      <c r="K18" s="167"/>
      <c r="L18" s="168"/>
      <c r="M18" s="169">
        <v>33</v>
      </c>
      <c r="N18" s="170"/>
      <c r="O18" s="171"/>
      <c r="P18" s="172"/>
      <c r="Q18" s="170"/>
      <c r="R18" s="170"/>
      <c r="S18" s="170"/>
      <c r="T18" s="173" t="s">
        <v>75</v>
      </c>
      <c r="U18" s="170"/>
      <c r="V18" s="170"/>
      <c r="W18" s="174"/>
    </row>
    <row r="19" spans="6:23" s="161" customFormat="1" ht="11.25" outlineLevel="3">
      <c r="F19" s="162"/>
      <c r="G19" s="163"/>
      <c r="H19" s="164">
        <f>IF(AND(H18&lt;&gt;"Výkaz výměr:",I18=""),"Výkaz výměr:","")</f>
      </c>
      <c r="I19" s="165" t="s">
        <v>81</v>
      </c>
      <c r="J19" s="166"/>
      <c r="K19" s="167"/>
      <c r="L19" s="168"/>
      <c r="M19" s="169">
        <v>187</v>
      </c>
      <c r="N19" s="170"/>
      <c r="O19" s="171"/>
      <c r="P19" s="172"/>
      <c r="Q19" s="170"/>
      <c r="R19" s="170"/>
      <c r="S19" s="170"/>
      <c r="T19" s="173" t="s">
        <v>75</v>
      </c>
      <c r="U19" s="170"/>
      <c r="V19" s="170"/>
      <c r="W19" s="174"/>
    </row>
    <row r="20" spans="6:25" s="149" customFormat="1" ht="12" outlineLevel="2">
      <c r="F20" s="142">
        <v>4</v>
      </c>
      <c r="G20" s="143" t="s">
        <v>64</v>
      </c>
      <c r="H20" s="144" t="s">
        <v>82</v>
      </c>
      <c r="I20" s="145" t="s">
        <v>83</v>
      </c>
      <c r="J20" s="143" t="s">
        <v>72</v>
      </c>
      <c r="K20" s="146">
        <v>2360</v>
      </c>
      <c r="L20" s="147">
        <v>0</v>
      </c>
      <c r="M20" s="146">
        <v>2360</v>
      </c>
      <c r="N20" s="148"/>
      <c r="O20" s="148">
        <f>M20*N20</f>
        <v>0</v>
      </c>
      <c r="P20" s="148">
        <v>0.02425</v>
      </c>
      <c r="Q20" s="148">
        <f>M20*P20</f>
        <v>57.230000000000004</v>
      </c>
      <c r="R20" s="148"/>
      <c r="S20" s="148">
        <f>M20*R20</f>
        <v>0</v>
      </c>
      <c r="T20" s="148">
        <v>21</v>
      </c>
      <c r="U20" s="148">
        <f>O20*T20/100</f>
        <v>0</v>
      </c>
      <c r="V20" s="148">
        <f>U20+O20</f>
        <v>0</v>
      </c>
      <c r="W20" s="148"/>
      <c r="X20" s="148"/>
      <c r="Y20" s="148">
        <v>1</v>
      </c>
    </row>
    <row r="21" spans="6:23" s="149" customFormat="1" ht="45" outlineLevel="2">
      <c r="F21" s="150"/>
      <c r="G21" s="151"/>
      <c r="H21" s="152" t="s">
        <v>68</v>
      </c>
      <c r="I21" s="153" t="s">
        <v>84</v>
      </c>
      <c r="J21" s="154"/>
      <c r="K21" s="154"/>
      <c r="L21" s="154"/>
      <c r="M21" s="154"/>
      <c r="N21" s="154"/>
      <c r="O21" s="154"/>
      <c r="P21" s="155"/>
      <c r="Q21" s="156"/>
      <c r="R21" s="155"/>
      <c r="S21" s="156"/>
      <c r="T21" s="157"/>
      <c r="U21" s="157"/>
      <c r="V21" s="157"/>
      <c r="W21" s="158"/>
    </row>
    <row r="22" spans="6:23" s="149" customFormat="1" ht="6" customHeight="1" outlineLevel="2">
      <c r="F22" s="150"/>
      <c r="G22" s="151"/>
      <c r="H22" s="159"/>
      <c r="I22" s="160"/>
      <c r="J22" s="160"/>
      <c r="K22" s="160"/>
      <c r="L22" s="160"/>
      <c r="M22" s="160"/>
      <c r="N22" s="160"/>
      <c r="O22" s="160"/>
      <c r="P22" s="155"/>
      <c r="Q22" s="156"/>
      <c r="R22" s="155"/>
      <c r="S22" s="156"/>
      <c r="T22" s="157"/>
      <c r="U22" s="157"/>
      <c r="V22" s="157"/>
      <c r="W22" s="158"/>
    </row>
    <row r="23" spans="6:23" s="161" customFormat="1" ht="11.25" outlineLevel="3">
      <c r="F23" s="162"/>
      <c r="G23" s="163"/>
      <c r="H23" s="164" t="str">
        <f>IF(AND(H22&lt;&gt;"Výkaz výměr:",I22=""),"Výkaz výměr:","")</f>
        <v>Výkaz výměr:</v>
      </c>
      <c r="I23" s="165" t="s">
        <v>85</v>
      </c>
      <c r="J23" s="166"/>
      <c r="K23" s="167"/>
      <c r="L23" s="168"/>
      <c r="M23" s="169">
        <v>2360</v>
      </c>
      <c r="N23" s="170"/>
      <c r="O23" s="171"/>
      <c r="P23" s="172"/>
      <c r="Q23" s="170"/>
      <c r="R23" s="170"/>
      <c r="S23" s="170"/>
      <c r="T23" s="173" t="s">
        <v>75</v>
      </c>
      <c r="U23" s="170"/>
      <c r="V23" s="170"/>
      <c r="W23" s="174"/>
    </row>
    <row r="24" spans="6:25" s="149" customFormat="1" ht="12" outlineLevel="2">
      <c r="F24" s="142">
        <v>5</v>
      </c>
      <c r="G24" s="143" t="s">
        <v>64</v>
      </c>
      <c r="H24" s="144" t="s">
        <v>86</v>
      </c>
      <c r="I24" s="145" t="s">
        <v>87</v>
      </c>
      <c r="J24" s="143" t="s">
        <v>72</v>
      </c>
      <c r="K24" s="146">
        <v>2360</v>
      </c>
      <c r="L24" s="147">
        <v>0</v>
      </c>
      <c r="M24" s="146">
        <v>2360</v>
      </c>
      <c r="N24" s="148"/>
      <c r="O24" s="148">
        <f>M24*N24</f>
        <v>0</v>
      </c>
      <c r="P24" s="148">
        <v>0.00409</v>
      </c>
      <c r="Q24" s="148">
        <f>M24*P24</f>
        <v>9.6524</v>
      </c>
      <c r="R24" s="148"/>
      <c r="S24" s="148">
        <f>M24*R24</f>
        <v>0</v>
      </c>
      <c r="T24" s="148">
        <v>21</v>
      </c>
      <c r="U24" s="148">
        <f>O24*T24/100</f>
        <v>0</v>
      </c>
      <c r="V24" s="148">
        <f>U24+O24</f>
        <v>0</v>
      </c>
      <c r="W24" s="148"/>
      <c r="X24" s="148"/>
      <c r="Y24" s="148">
        <v>1</v>
      </c>
    </row>
    <row r="25" spans="6:23" s="149" customFormat="1" ht="67.5" outlineLevel="2">
      <c r="F25" s="150"/>
      <c r="G25" s="151"/>
      <c r="H25" s="152" t="s">
        <v>68</v>
      </c>
      <c r="I25" s="153" t="s">
        <v>88</v>
      </c>
      <c r="J25" s="154"/>
      <c r="K25" s="154"/>
      <c r="L25" s="154"/>
      <c r="M25" s="154"/>
      <c r="N25" s="154"/>
      <c r="O25" s="154"/>
      <c r="P25" s="155"/>
      <c r="Q25" s="156"/>
      <c r="R25" s="155"/>
      <c r="S25" s="156"/>
      <c r="T25" s="157"/>
      <c r="U25" s="157"/>
      <c r="V25" s="157"/>
      <c r="W25" s="158"/>
    </row>
    <row r="26" spans="6:23" s="149" customFormat="1" ht="6" customHeight="1" outlineLevel="2">
      <c r="F26" s="150"/>
      <c r="G26" s="151"/>
      <c r="H26" s="159"/>
      <c r="I26" s="160"/>
      <c r="J26" s="160"/>
      <c r="K26" s="160"/>
      <c r="L26" s="160"/>
      <c r="M26" s="160"/>
      <c r="N26" s="160"/>
      <c r="O26" s="160"/>
      <c r="P26" s="155"/>
      <c r="Q26" s="156"/>
      <c r="R26" s="155"/>
      <c r="S26" s="156"/>
      <c r="T26" s="157"/>
      <c r="U26" s="157"/>
      <c r="V26" s="157"/>
      <c r="W26" s="158"/>
    </row>
    <row r="27" spans="6:23" s="161" customFormat="1" ht="11.25" outlineLevel="3">
      <c r="F27" s="162"/>
      <c r="G27" s="163"/>
      <c r="H27" s="164" t="str">
        <f>IF(AND(H26&lt;&gt;"Výkaz výměr:",I26=""),"Výkaz výměr:","")</f>
        <v>Výkaz výměr:</v>
      </c>
      <c r="I27" s="165" t="s">
        <v>85</v>
      </c>
      <c r="J27" s="166"/>
      <c r="K27" s="167"/>
      <c r="L27" s="168"/>
      <c r="M27" s="169">
        <v>2360</v>
      </c>
      <c r="N27" s="170"/>
      <c r="O27" s="171"/>
      <c r="P27" s="172"/>
      <c r="Q27" s="170"/>
      <c r="R27" s="170"/>
      <c r="S27" s="170"/>
      <c r="T27" s="173" t="s">
        <v>75</v>
      </c>
      <c r="U27" s="170"/>
      <c r="V27" s="170"/>
      <c r="W27" s="174"/>
    </row>
    <row r="28" spans="6:25" s="149" customFormat="1" ht="12" outlineLevel="2">
      <c r="F28" s="142">
        <v>6</v>
      </c>
      <c r="G28" s="143" t="s">
        <v>64</v>
      </c>
      <c r="H28" s="144" t="s">
        <v>89</v>
      </c>
      <c r="I28" s="145" t="s">
        <v>90</v>
      </c>
      <c r="J28" s="143" t="s">
        <v>72</v>
      </c>
      <c r="K28" s="146">
        <v>70.9</v>
      </c>
      <c r="L28" s="147">
        <v>0</v>
      </c>
      <c r="M28" s="146">
        <v>70.9</v>
      </c>
      <c r="N28" s="148"/>
      <c r="O28" s="148">
        <f>M28*N28</f>
        <v>0</v>
      </c>
      <c r="P28" s="148">
        <v>0.06528</v>
      </c>
      <c r="Q28" s="148">
        <f>M28*P28</f>
        <v>4.6283520000000005</v>
      </c>
      <c r="R28" s="148"/>
      <c r="S28" s="148">
        <f>M28*R28</f>
        <v>0</v>
      </c>
      <c r="T28" s="148">
        <v>21</v>
      </c>
      <c r="U28" s="148">
        <f>O28*T28/100</f>
        <v>0</v>
      </c>
      <c r="V28" s="148">
        <f>U28+O28</f>
        <v>0</v>
      </c>
      <c r="W28" s="148"/>
      <c r="X28" s="148"/>
      <c r="Y28" s="148">
        <v>1</v>
      </c>
    </row>
    <row r="29" spans="6:23" s="149" customFormat="1" ht="45" outlineLevel="2">
      <c r="F29" s="150"/>
      <c r="G29" s="151"/>
      <c r="H29" s="152" t="s">
        <v>68</v>
      </c>
      <c r="I29" s="153" t="s">
        <v>91</v>
      </c>
      <c r="J29" s="154"/>
      <c r="K29" s="154"/>
      <c r="L29" s="154"/>
      <c r="M29" s="154"/>
      <c r="N29" s="154"/>
      <c r="O29" s="154"/>
      <c r="P29" s="155"/>
      <c r="Q29" s="156"/>
      <c r="R29" s="155"/>
      <c r="S29" s="156"/>
      <c r="T29" s="157"/>
      <c r="U29" s="157"/>
      <c r="V29" s="157"/>
      <c r="W29" s="158"/>
    </row>
    <row r="30" spans="6:23" s="149" customFormat="1" ht="6" customHeight="1" outlineLevel="2">
      <c r="F30" s="150"/>
      <c r="G30" s="151"/>
      <c r="H30" s="159"/>
      <c r="I30" s="160"/>
      <c r="J30" s="160"/>
      <c r="K30" s="160"/>
      <c r="L30" s="160"/>
      <c r="M30" s="160"/>
      <c r="N30" s="160"/>
      <c r="O30" s="160"/>
      <c r="P30" s="155"/>
      <c r="Q30" s="156"/>
      <c r="R30" s="155"/>
      <c r="S30" s="156"/>
      <c r="T30" s="157"/>
      <c r="U30" s="157"/>
      <c r="V30" s="157"/>
      <c r="W30" s="158"/>
    </row>
    <row r="31" spans="6:23" s="161" customFormat="1" ht="11.25" outlineLevel="3">
      <c r="F31" s="162"/>
      <c r="G31" s="163"/>
      <c r="H31" s="164" t="str">
        <f>IF(AND(H30&lt;&gt;"Výkaz výměr:",I30=""),"Výkaz výměr:","")</f>
        <v>Výkaz výměr:</v>
      </c>
      <c r="I31" s="165" t="s">
        <v>92</v>
      </c>
      <c r="J31" s="166"/>
      <c r="K31" s="167"/>
      <c r="L31" s="168"/>
      <c r="M31" s="169">
        <v>16</v>
      </c>
      <c r="N31" s="170"/>
      <c r="O31" s="171"/>
      <c r="P31" s="172"/>
      <c r="Q31" s="170"/>
      <c r="R31" s="170"/>
      <c r="S31" s="170"/>
      <c r="T31" s="173" t="s">
        <v>75</v>
      </c>
      <c r="U31" s="170"/>
      <c r="V31" s="170"/>
      <c r="W31" s="174"/>
    </row>
    <row r="32" spans="6:23" s="161" customFormat="1" ht="11.25" outlineLevel="3">
      <c r="F32" s="162"/>
      <c r="G32" s="163"/>
      <c r="H32" s="164">
        <f>IF(AND(H31&lt;&gt;"Výkaz výměr:",I31=""),"Výkaz výměr:","")</f>
      </c>
      <c r="I32" s="165" t="s">
        <v>93</v>
      </c>
      <c r="J32" s="166"/>
      <c r="K32" s="167"/>
      <c r="L32" s="168"/>
      <c r="M32" s="169">
        <v>33.5</v>
      </c>
      <c r="N32" s="170"/>
      <c r="O32" s="171"/>
      <c r="P32" s="172"/>
      <c r="Q32" s="170"/>
      <c r="R32" s="170"/>
      <c r="S32" s="170"/>
      <c r="T32" s="173" t="s">
        <v>75</v>
      </c>
      <c r="U32" s="170"/>
      <c r="V32" s="170"/>
      <c r="W32" s="174"/>
    </row>
    <row r="33" spans="6:23" s="161" customFormat="1" ht="11.25" outlineLevel="3">
      <c r="F33" s="162"/>
      <c r="G33" s="163"/>
      <c r="H33" s="164">
        <f>IF(AND(H32&lt;&gt;"Výkaz výměr:",I32=""),"Výkaz výměr:","")</f>
      </c>
      <c r="I33" s="165" t="s">
        <v>94</v>
      </c>
      <c r="J33" s="166"/>
      <c r="K33" s="167"/>
      <c r="L33" s="168"/>
      <c r="M33" s="169">
        <v>21.4</v>
      </c>
      <c r="N33" s="170"/>
      <c r="O33" s="171"/>
      <c r="P33" s="172"/>
      <c r="Q33" s="170"/>
      <c r="R33" s="170"/>
      <c r="S33" s="170"/>
      <c r="T33" s="173" t="s">
        <v>75</v>
      </c>
      <c r="U33" s="170"/>
      <c r="V33" s="170"/>
      <c r="W33" s="174"/>
    </row>
    <row r="34" spans="6:25" s="149" customFormat="1" ht="12" outlineLevel="2">
      <c r="F34" s="142">
        <v>7</v>
      </c>
      <c r="G34" s="143" t="s">
        <v>64</v>
      </c>
      <c r="H34" s="144" t="s">
        <v>95</v>
      </c>
      <c r="I34" s="145" t="s">
        <v>96</v>
      </c>
      <c r="J34" s="143" t="s">
        <v>97</v>
      </c>
      <c r="K34" s="146">
        <v>1100</v>
      </c>
      <c r="L34" s="147">
        <v>0</v>
      </c>
      <c r="M34" s="146">
        <v>1100</v>
      </c>
      <c r="N34" s="148"/>
      <c r="O34" s="148">
        <f>M34*N34</f>
        <v>0</v>
      </c>
      <c r="P34" s="148"/>
      <c r="Q34" s="148">
        <f>M34*P34</f>
        <v>0</v>
      </c>
      <c r="R34" s="148"/>
      <c r="S34" s="148">
        <f>M34*R34</f>
        <v>0</v>
      </c>
      <c r="T34" s="148">
        <v>21</v>
      </c>
      <c r="U34" s="148">
        <f>O34*T34/100</f>
        <v>0</v>
      </c>
      <c r="V34" s="148">
        <f>U34+O34</f>
        <v>0</v>
      </c>
      <c r="W34" s="148"/>
      <c r="X34" s="148"/>
      <c r="Y34" s="148">
        <v>1</v>
      </c>
    </row>
    <row r="35" spans="6:23" s="149" customFormat="1" ht="12" outlineLevel="2">
      <c r="F35" s="150"/>
      <c r="G35" s="151"/>
      <c r="H35" s="152" t="s">
        <v>68</v>
      </c>
      <c r="I35" s="153"/>
      <c r="J35" s="154"/>
      <c r="K35" s="154"/>
      <c r="L35" s="154"/>
      <c r="M35" s="154"/>
      <c r="N35" s="154"/>
      <c r="O35" s="154"/>
      <c r="P35" s="155"/>
      <c r="Q35" s="156"/>
      <c r="R35" s="155"/>
      <c r="S35" s="156"/>
      <c r="T35" s="157"/>
      <c r="U35" s="157"/>
      <c r="V35" s="157"/>
      <c r="W35" s="158"/>
    </row>
    <row r="36" spans="6:23" s="149" customFormat="1" ht="6" customHeight="1" outlineLevel="2">
      <c r="F36" s="150"/>
      <c r="G36" s="151"/>
      <c r="H36" s="159"/>
      <c r="I36" s="160"/>
      <c r="J36" s="160"/>
      <c r="K36" s="160"/>
      <c r="L36" s="160"/>
      <c r="M36" s="160"/>
      <c r="N36" s="160"/>
      <c r="O36" s="160"/>
      <c r="P36" s="155"/>
      <c r="Q36" s="156"/>
      <c r="R36" s="155"/>
      <c r="S36" s="156"/>
      <c r="T36" s="157"/>
      <c r="U36" s="157"/>
      <c r="V36" s="157"/>
      <c r="W36" s="158"/>
    </row>
    <row r="37" spans="6:23" s="161" customFormat="1" ht="11.25" outlineLevel="3">
      <c r="F37" s="162"/>
      <c r="G37" s="163"/>
      <c r="H37" s="164" t="str">
        <f>IF(AND(H36&lt;&gt;"Výkaz výměr:",I36=""),"Výkaz výměr:","")</f>
        <v>Výkaz výměr:</v>
      </c>
      <c r="I37" s="165" t="s">
        <v>98</v>
      </c>
      <c r="J37" s="166"/>
      <c r="K37" s="167"/>
      <c r="L37" s="168"/>
      <c r="M37" s="169">
        <v>1100</v>
      </c>
      <c r="N37" s="170"/>
      <c r="O37" s="171"/>
      <c r="P37" s="172"/>
      <c r="Q37" s="170"/>
      <c r="R37" s="170"/>
      <c r="S37" s="170"/>
      <c r="T37" s="173" t="s">
        <v>75</v>
      </c>
      <c r="U37" s="170"/>
      <c r="V37" s="170"/>
      <c r="W37" s="174"/>
    </row>
    <row r="38" spans="6:25" s="149" customFormat="1" ht="12" outlineLevel="2">
      <c r="F38" s="142">
        <v>8</v>
      </c>
      <c r="G38" s="143" t="s">
        <v>64</v>
      </c>
      <c r="H38" s="144" t="s">
        <v>99</v>
      </c>
      <c r="I38" s="145" t="s">
        <v>100</v>
      </c>
      <c r="J38" s="143" t="s">
        <v>72</v>
      </c>
      <c r="K38" s="146">
        <v>94</v>
      </c>
      <c r="L38" s="147">
        <v>0</v>
      </c>
      <c r="M38" s="146">
        <v>94</v>
      </c>
      <c r="N38" s="148"/>
      <c r="O38" s="148">
        <f>M38*N38</f>
        <v>0</v>
      </c>
      <c r="P38" s="148"/>
      <c r="Q38" s="148">
        <f>M38*P38</f>
        <v>0</v>
      </c>
      <c r="R38" s="148"/>
      <c r="S38" s="148">
        <f>M38*R38</f>
        <v>0</v>
      </c>
      <c r="T38" s="148">
        <v>21</v>
      </c>
      <c r="U38" s="148">
        <f>O38*T38/100</f>
        <v>0</v>
      </c>
      <c r="V38" s="148">
        <f>U38+O38</f>
        <v>0</v>
      </c>
      <c r="W38" s="148"/>
      <c r="X38" s="148"/>
      <c r="Y38" s="148">
        <v>1</v>
      </c>
    </row>
    <row r="39" spans="6:23" s="149" customFormat="1" ht="12" outlineLevel="2">
      <c r="F39" s="150"/>
      <c r="G39" s="151"/>
      <c r="H39" s="152" t="s">
        <v>68</v>
      </c>
      <c r="I39" s="153"/>
      <c r="J39" s="154"/>
      <c r="K39" s="154"/>
      <c r="L39" s="154"/>
      <c r="M39" s="154"/>
      <c r="N39" s="154"/>
      <c r="O39" s="154"/>
      <c r="P39" s="155"/>
      <c r="Q39" s="156"/>
      <c r="R39" s="155"/>
      <c r="S39" s="156"/>
      <c r="T39" s="157"/>
      <c r="U39" s="157"/>
      <c r="V39" s="157"/>
      <c r="W39" s="158"/>
    </row>
    <row r="40" spans="6:23" s="149" customFormat="1" ht="6" customHeight="1" outlineLevel="2">
      <c r="F40" s="150"/>
      <c r="G40" s="151"/>
      <c r="H40" s="159"/>
      <c r="I40" s="160"/>
      <c r="J40" s="160"/>
      <c r="K40" s="160"/>
      <c r="L40" s="160"/>
      <c r="M40" s="160"/>
      <c r="N40" s="160"/>
      <c r="O40" s="160"/>
      <c r="P40" s="155"/>
      <c r="Q40" s="156"/>
      <c r="R40" s="155"/>
      <c r="S40" s="156"/>
      <c r="T40" s="157"/>
      <c r="U40" s="157"/>
      <c r="V40" s="157"/>
      <c r="W40" s="158"/>
    </row>
    <row r="41" spans="6:23" s="161" customFormat="1" ht="11.25" outlineLevel="3">
      <c r="F41" s="162"/>
      <c r="G41" s="163"/>
      <c r="H41" s="164" t="str">
        <f>IF(AND(H40&lt;&gt;"Výkaz výměr:",I40=""),"Výkaz výměr:","")</f>
        <v>Výkaz výměr:</v>
      </c>
      <c r="I41" s="165" t="s">
        <v>101</v>
      </c>
      <c r="J41" s="166"/>
      <c r="K41" s="167"/>
      <c r="L41" s="168"/>
      <c r="M41" s="169">
        <v>94</v>
      </c>
      <c r="N41" s="170"/>
      <c r="O41" s="171"/>
      <c r="P41" s="172"/>
      <c r="Q41" s="170"/>
      <c r="R41" s="170"/>
      <c r="S41" s="170"/>
      <c r="T41" s="173" t="s">
        <v>75</v>
      </c>
      <c r="U41" s="170"/>
      <c r="V41" s="170"/>
      <c r="W41" s="174"/>
    </row>
    <row r="42" spans="6:25" s="149" customFormat="1" ht="12" outlineLevel="2">
      <c r="F42" s="142">
        <v>9</v>
      </c>
      <c r="G42" s="143" t="s">
        <v>64</v>
      </c>
      <c r="H42" s="144" t="s">
        <v>102</v>
      </c>
      <c r="I42" s="145" t="s">
        <v>103</v>
      </c>
      <c r="J42" s="143" t="s">
        <v>67</v>
      </c>
      <c r="K42" s="146">
        <v>2</v>
      </c>
      <c r="L42" s="147">
        <v>0</v>
      </c>
      <c r="M42" s="146">
        <v>2</v>
      </c>
      <c r="N42" s="148"/>
      <c r="O42" s="148">
        <f>M42*N42</f>
        <v>0</v>
      </c>
      <c r="P42" s="148"/>
      <c r="Q42" s="148">
        <f>M42*P42</f>
        <v>0</v>
      </c>
      <c r="R42" s="148"/>
      <c r="S42" s="148">
        <f>M42*R42</f>
        <v>0</v>
      </c>
      <c r="T42" s="148">
        <v>21</v>
      </c>
      <c r="U42" s="148">
        <f>O42*T42/100</f>
        <v>0</v>
      </c>
      <c r="V42" s="148">
        <f>U42+O42</f>
        <v>0</v>
      </c>
      <c r="W42" s="148"/>
      <c r="X42" s="148"/>
      <c r="Y42" s="148">
        <v>1</v>
      </c>
    </row>
    <row r="43" spans="6:23" s="149" customFormat="1" ht="12" outlineLevel="2">
      <c r="F43" s="150"/>
      <c r="G43" s="151"/>
      <c r="H43" s="152" t="s">
        <v>68</v>
      </c>
      <c r="I43" s="153"/>
      <c r="J43" s="154"/>
      <c r="K43" s="154"/>
      <c r="L43" s="154"/>
      <c r="M43" s="154"/>
      <c r="N43" s="154"/>
      <c r="O43" s="154"/>
      <c r="P43" s="155"/>
      <c r="Q43" s="156"/>
      <c r="R43" s="155"/>
      <c r="S43" s="156"/>
      <c r="T43" s="157"/>
      <c r="U43" s="157"/>
      <c r="V43" s="157"/>
      <c r="W43" s="158"/>
    </row>
    <row r="44" spans="6:23" s="149" customFormat="1" ht="6" customHeight="1" outlineLevel="2">
      <c r="F44" s="150"/>
      <c r="G44" s="151"/>
      <c r="H44" s="159"/>
      <c r="I44" s="160"/>
      <c r="J44" s="160"/>
      <c r="K44" s="160"/>
      <c r="L44" s="160"/>
      <c r="M44" s="160"/>
      <c r="N44" s="160"/>
      <c r="O44" s="160"/>
      <c r="P44" s="155"/>
      <c r="Q44" s="156"/>
      <c r="R44" s="155"/>
      <c r="S44" s="156"/>
      <c r="T44" s="157"/>
      <c r="U44" s="157"/>
      <c r="V44" s="157"/>
      <c r="W44" s="158"/>
    </row>
    <row r="45" spans="6:23" s="161" customFormat="1" ht="22.5" outlineLevel="3">
      <c r="F45" s="162"/>
      <c r="G45" s="163"/>
      <c r="H45" s="164" t="str">
        <f>IF(AND(H44&lt;&gt;"Výkaz výměr:",I44=""),"Výkaz výměr:","")</f>
        <v>Výkaz výměr:</v>
      </c>
      <c r="I45" s="165" t="s">
        <v>104</v>
      </c>
      <c r="J45" s="166"/>
      <c r="K45" s="167"/>
      <c r="L45" s="168"/>
      <c r="M45" s="169">
        <v>0</v>
      </c>
      <c r="N45" s="170"/>
      <c r="O45" s="171"/>
      <c r="P45" s="172"/>
      <c r="Q45" s="170"/>
      <c r="R45" s="170"/>
      <c r="S45" s="170"/>
      <c r="T45" s="173" t="s">
        <v>75</v>
      </c>
      <c r="U45" s="170"/>
      <c r="V45" s="170"/>
      <c r="W45" s="174"/>
    </row>
    <row r="46" spans="6:23" s="161" customFormat="1" ht="11.25" outlineLevel="3">
      <c r="F46" s="162"/>
      <c r="G46" s="163"/>
      <c r="H46" s="164">
        <f>IF(AND(H45&lt;&gt;"Výkaz výměr:",I45=""),"Výkaz výměr:","")</f>
      </c>
      <c r="I46" s="165" t="s">
        <v>105</v>
      </c>
      <c r="J46" s="166"/>
      <c r="K46" s="167"/>
      <c r="L46" s="168"/>
      <c r="M46" s="169">
        <v>2</v>
      </c>
      <c r="N46" s="170"/>
      <c r="O46" s="171"/>
      <c r="P46" s="172"/>
      <c r="Q46" s="170"/>
      <c r="R46" s="170"/>
      <c r="S46" s="170"/>
      <c r="T46" s="173" t="s">
        <v>75</v>
      </c>
      <c r="U46" s="170"/>
      <c r="V46" s="170"/>
      <c r="W46" s="174"/>
    </row>
    <row r="47" spans="6:25" s="149" customFormat="1" ht="12" outlineLevel="2">
      <c r="F47" s="142">
        <v>10</v>
      </c>
      <c r="G47" s="143" t="s">
        <v>64</v>
      </c>
      <c r="H47" s="144" t="s">
        <v>106</v>
      </c>
      <c r="I47" s="145" t="s">
        <v>107</v>
      </c>
      <c r="J47" s="143" t="s">
        <v>72</v>
      </c>
      <c r="K47" s="146">
        <v>2580</v>
      </c>
      <c r="L47" s="147">
        <v>0</v>
      </c>
      <c r="M47" s="146">
        <v>2580</v>
      </c>
      <c r="N47" s="148"/>
      <c r="O47" s="148">
        <f>M47*N47</f>
        <v>0</v>
      </c>
      <c r="P47" s="148">
        <v>0.0006</v>
      </c>
      <c r="Q47" s="148">
        <f>M47*P47</f>
        <v>1.5479999999999998</v>
      </c>
      <c r="R47" s="148"/>
      <c r="S47" s="148">
        <f>M47*R47</f>
        <v>0</v>
      </c>
      <c r="T47" s="148">
        <v>21</v>
      </c>
      <c r="U47" s="148">
        <f>O47*T47/100</f>
        <v>0</v>
      </c>
      <c r="V47" s="148">
        <f>U47+O47</f>
        <v>0</v>
      </c>
      <c r="W47" s="148"/>
      <c r="X47" s="148"/>
      <c r="Y47" s="148">
        <v>1</v>
      </c>
    </row>
    <row r="48" spans="6:23" s="149" customFormat="1" ht="67.5" outlineLevel="2">
      <c r="F48" s="150"/>
      <c r="G48" s="151"/>
      <c r="H48" s="152" t="s">
        <v>68</v>
      </c>
      <c r="I48" s="153" t="s">
        <v>108</v>
      </c>
      <c r="J48" s="154"/>
      <c r="K48" s="154"/>
      <c r="L48" s="154"/>
      <c r="M48" s="154"/>
      <c r="N48" s="154"/>
      <c r="O48" s="154"/>
      <c r="P48" s="155"/>
      <c r="Q48" s="156"/>
      <c r="R48" s="155"/>
      <c r="S48" s="156"/>
      <c r="T48" s="157"/>
      <c r="U48" s="157"/>
      <c r="V48" s="157"/>
      <c r="W48" s="158"/>
    </row>
    <row r="49" spans="6:23" s="149" customFormat="1" ht="6" customHeight="1" outlineLevel="2">
      <c r="F49" s="150"/>
      <c r="G49" s="151"/>
      <c r="H49" s="159"/>
      <c r="I49" s="160"/>
      <c r="J49" s="160"/>
      <c r="K49" s="160"/>
      <c r="L49" s="160"/>
      <c r="M49" s="160"/>
      <c r="N49" s="160"/>
      <c r="O49" s="160"/>
      <c r="P49" s="155"/>
      <c r="Q49" s="156"/>
      <c r="R49" s="155"/>
      <c r="S49" s="156"/>
      <c r="T49" s="157"/>
      <c r="U49" s="157"/>
      <c r="V49" s="157"/>
      <c r="W49" s="158"/>
    </row>
    <row r="50" spans="6:23" s="161" customFormat="1" ht="11.25" outlineLevel="3">
      <c r="F50" s="162"/>
      <c r="G50" s="163"/>
      <c r="H50" s="164" t="str">
        <f>IF(AND(H49&lt;&gt;"Výkaz výměr:",I49=""),"Výkaz výměr:","")</f>
        <v>Výkaz výměr:</v>
      </c>
      <c r="I50" s="165" t="s">
        <v>109</v>
      </c>
      <c r="J50" s="166"/>
      <c r="K50" s="167"/>
      <c r="L50" s="168"/>
      <c r="M50" s="169">
        <v>2580</v>
      </c>
      <c r="N50" s="170"/>
      <c r="O50" s="171"/>
      <c r="P50" s="172"/>
      <c r="Q50" s="170"/>
      <c r="R50" s="170"/>
      <c r="S50" s="170"/>
      <c r="T50" s="173" t="s">
        <v>75</v>
      </c>
      <c r="U50" s="170"/>
      <c r="V50" s="170"/>
      <c r="W50" s="174"/>
    </row>
    <row r="51" spans="6:25" s="149" customFormat="1" ht="12" outlineLevel="2">
      <c r="F51" s="142">
        <v>11</v>
      </c>
      <c r="G51" s="143" t="s">
        <v>64</v>
      </c>
      <c r="H51" s="144" t="s">
        <v>110</v>
      </c>
      <c r="I51" s="145" t="s">
        <v>111</v>
      </c>
      <c r="J51" s="143" t="s">
        <v>72</v>
      </c>
      <c r="K51" s="146">
        <v>2360</v>
      </c>
      <c r="L51" s="147">
        <v>0</v>
      </c>
      <c r="M51" s="146">
        <v>2360</v>
      </c>
      <c r="N51" s="148"/>
      <c r="O51" s="148">
        <f>M51*N51</f>
        <v>0</v>
      </c>
      <c r="P51" s="148">
        <v>0.00012</v>
      </c>
      <c r="Q51" s="148">
        <f>M51*P51</f>
        <v>0.2832</v>
      </c>
      <c r="R51" s="148"/>
      <c r="S51" s="148">
        <f>M51*R51</f>
        <v>0</v>
      </c>
      <c r="T51" s="148">
        <v>21</v>
      </c>
      <c r="U51" s="148">
        <f>O51*T51/100</f>
        <v>0</v>
      </c>
      <c r="V51" s="148">
        <f>U51+O51</f>
        <v>0</v>
      </c>
      <c r="W51" s="148"/>
      <c r="X51" s="148"/>
      <c r="Y51" s="148">
        <v>1</v>
      </c>
    </row>
    <row r="52" spans="6:23" s="149" customFormat="1" ht="33.75" outlineLevel="2">
      <c r="F52" s="150"/>
      <c r="G52" s="151"/>
      <c r="H52" s="152" t="s">
        <v>68</v>
      </c>
      <c r="I52" s="153" t="s">
        <v>112</v>
      </c>
      <c r="J52" s="154"/>
      <c r="K52" s="154"/>
      <c r="L52" s="154"/>
      <c r="M52" s="154"/>
      <c r="N52" s="154"/>
      <c r="O52" s="154"/>
      <c r="P52" s="155"/>
      <c r="Q52" s="156"/>
      <c r="R52" s="155"/>
      <c r="S52" s="156"/>
      <c r="T52" s="157"/>
      <c r="U52" s="157"/>
      <c r="V52" s="157"/>
      <c r="W52" s="158"/>
    </row>
    <row r="53" spans="6:23" s="149" customFormat="1" ht="6" customHeight="1" outlineLevel="2">
      <c r="F53" s="150"/>
      <c r="G53" s="151"/>
      <c r="H53" s="159"/>
      <c r="I53" s="160"/>
      <c r="J53" s="160"/>
      <c r="K53" s="160"/>
      <c r="L53" s="160"/>
      <c r="M53" s="160"/>
      <c r="N53" s="160"/>
      <c r="O53" s="160"/>
      <c r="P53" s="155"/>
      <c r="Q53" s="156"/>
      <c r="R53" s="155"/>
      <c r="S53" s="156"/>
      <c r="T53" s="157"/>
      <c r="U53" s="157"/>
      <c r="V53" s="157"/>
      <c r="W53" s="158"/>
    </row>
    <row r="54" spans="6:23" s="161" customFormat="1" ht="11.25" outlineLevel="3">
      <c r="F54" s="162"/>
      <c r="G54" s="163"/>
      <c r="H54" s="164" t="str">
        <f>IF(AND(H53&lt;&gt;"Výkaz výměr:",I53=""),"Výkaz výměr:","")</f>
        <v>Výkaz výměr:</v>
      </c>
      <c r="I54" s="165" t="s">
        <v>85</v>
      </c>
      <c r="J54" s="166"/>
      <c r="K54" s="167"/>
      <c r="L54" s="168"/>
      <c r="M54" s="169">
        <v>2360</v>
      </c>
      <c r="N54" s="170"/>
      <c r="O54" s="171"/>
      <c r="P54" s="172"/>
      <c r="Q54" s="170"/>
      <c r="R54" s="170"/>
      <c r="S54" s="170"/>
      <c r="T54" s="173" t="s">
        <v>75</v>
      </c>
      <c r="U54" s="170"/>
      <c r="V54" s="170"/>
      <c r="W54" s="174"/>
    </row>
    <row r="55" spans="6:25" s="149" customFormat="1" ht="12" outlineLevel="2">
      <c r="F55" s="142">
        <v>12</v>
      </c>
      <c r="G55" s="143" t="s">
        <v>64</v>
      </c>
      <c r="H55" s="144" t="s">
        <v>113</v>
      </c>
      <c r="I55" s="145" t="s">
        <v>114</v>
      </c>
      <c r="J55" s="143" t="s">
        <v>115</v>
      </c>
      <c r="K55" s="146">
        <v>0.95</v>
      </c>
      <c r="L55" s="147">
        <v>0</v>
      </c>
      <c r="M55" s="146">
        <v>0.95</v>
      </c>
      <c r="N55" s="148"/>
      <c r="O55" s="148">
        <f>M55*N55</f>
        <v>0</v>
      </c>
      <c r="P55" s="148">
        <v>2.45329</v>
      </c>
      <c r="Q55" s="148">
        <f>M55*P55</f>
        <v>2.3306255</v>
      </c>
      <c r="R55" s="148"/>
      <c r="S55" s="148">
        <f>M55*R55</f>
        <v>0</v>
      </c>
      <c r="T55" s="148">
        <v>21</v>
      </c>
      <c r="U55" s="148">
        <f>O55*T55/100</f>
        <v>0</v>
      </c>
      <c r="V55" s="148">
        <f>U55+O55</f>
        <v>0</v>
      </c>
      <c r="W55" s="148"/>
      <c r="X55" s="148"/>
      <c r="Y55" s="148">
        <v>1</v>
      </c>
    </row>
    <row r="56" spans="6:23" s="149" customFormat="1" ht="45" outlineLevel="2">
      <c r="F56" s="150"/>
      <c r="G56" s="151"/>
      <c r="H56" s="152" t="s">
        <v>68</v>
      </c>
      <c r="I56" s="153" t="s">
        <v>116</v>
      </c>
      <c r="J56" s="154"/>
      <c r="K56" s="154"/>
      <c r="L56" s="154"/>
      <c r="M56" s="154"/>
      <c r="N56" s="154"/>
      <c r="O56" s="154"/>
      <c r="P56" s="155"/>
      <c r="Q56" s="156"/>
      <c r="R56" s="155"/>
      <c r="S56" s="156"/>
      <c r="T56" s="157"/>
      <c r="U56" s="157"/>
      <c r="V56" s="157"/>
      <c r="W56" s="158"/>
    </row>
    <row r="57" spans="6:23" s="149" customFormat="1" ht="6" customHeight="1" outlineLevel="2">
      <c r="F57" s="150"/>
      <c r="G57" s="151"/>
      <c r="H57" s="159"/>
      <c r="I57" s="160"/>
      <c r="J57" s="160"/>
      <c r="K57" s="160"/>
      <c r="L57" s="160"/>
      <c r="M57" s="160"/>
      <c r="N57" s="160"/>
      <c r="O57" s="160"/>
      <c r="P57" s="155"/>
      <c r="Q57" s="156"/>
      <c r="R57" s="155"/>
      <c r="S57" s="156"/>
      <c r="T57" s="157"/>
      <c r="U57" s="157"/>
      <c r="V57" s="157"/>
      <c r="W57" s="158"/>
    </row>
    <row r="58" spans="6:23" s="161" customFormat="1" ht="11.25" outlineLevel="3">
      <c r="F58" s="162"/>
      <c r="G58" s="163"/>
      <c r="H58" s="164" t="str">
        <f>IF(AND(H57&lt;&gt;"Výkaz výměr:",I57=""),"Výkaz výměr:","")</f>
        <v>Výkaz výměr:</v>
      </c>
      <c r="I58" s="165" t="s">
        <v>117</v>
      </c>
      <c r="J58" s="166"/>
      <c r="K58" s="167"/>
      <c r="L58" s="168"/>
      <c r="M58" s="169">
        <v>0.8</v>
      </c>
      <c r="N58" s="170"/>
      <c r="O58" s="171"/>
      <c r="P58" s="172"/>
      <c r="Q58" s="170"/>
      <c r="R58" s="170"/>
      <c r="S58" s="170"/>
      <c r="T58" s="173" t="s">
        <v>75</v>
      </c>
      <c r="U58" s="170"/>
      <c r="V58" s="170"/>
      <c r="W58" s="174"/>
    </row>
    <row r="59" spans="6:23" s="161" customFormat="1" ht="11.25" outlineLevel="3">
      <c r="F59" s="162"/>
      <c r="G59" s="163"/>
      <c r="H59" s="164">
        <f>IF(AND(H58&lt;&gt;"Výkaz výměr:",I58=""),"Výkaz výměr:","")</f>
      </c>
      <c r="I59" s="165" t="s">
        <v>118</v>
      </c>
      <c r="J59" s="166"/>
      <c r="K59" s="167"/>
      <c r="L59" s="168"/>
      <c r="M59" s="169">
        <v>0.15000000000000002</v>
      </c>
      <c r="N59" s="170"/>
      <c r="O59" s="171"/>
      <c r="P59" s="172"/>
      <c r="Q59" s="170"/>
      <c r="R59" s="170"/>
      <c r="S59" s="170"/>
      <c r="T59" s="173" t="s">
        <v>75</v>
      </c>
      <c r="U59" s="170"/>
      <c r="V59" s="170"/>
      <c r="W59" s="174"/>
    </row>
    <row r="60" spans="6:25" s="149" customFormat="1" ht="12" outlineLevel="2">
      <c r="F60" s="142">
        <v>13</v>
      </c>
      <c r="G60" s="143" t="s">
        <v>64</v>
      </c>
      <c r="H60" s="144" t="s">
        <v>119</v>
      </c>
      <c r="I60" s="145" t="s">
        <v>120</v>
      </c>
      <c r="J60" s="143" t="s">
        <v>115</v>
      </c>
      <c r="K60" s="146">
        <v>0.95</v>
      </c>
      <c r="L60" s="147">
        <v>0</v>
      </c>
      <c r="M60" s="146">
        <v>0.95</v>
      </c>
      <c r="N60" s="148"/>
      <c r="O60" s="148">
        <f>M60*N60</f>
        <v>0</v>
      </c>
      <c r="P60" s="148"/>
      <c r="Q60" s="148">
        <f>M60*P60</f>
        <v>0</v>
      </c>
      <c r="R60" s="148"/>
      <c r="S60" s="148">
        <f>M60*R60</f>
        <v>0</v>
      </c>
      <c r="T60" s="148">
        <v>21</v>
      </c>
      <c r="U60" s="148">
        <f>O60*T60/100</f>
        <v>0</v>
      </c>
      <c r="V60" s="148">
        <f>U60+O60</f>
        <v>0</v>
      </c>
      <c r="W60" s="148"/>
      <c r="X60" s="148"/>
      <c r="Y60" s="148">
        <v>1</v>
      </c>
    </row>
    <row r="61" spans="6:23" s="149" customFormat="1" ht="56.25" outlineLevel="2">
      <c r="F61" s="150"/>
      <c r="G61" s="151"/>
      <c r="H61" s="152" t="s">
        <v>68</v>
      </c>
      <c r="I61" s="153" t="s">
        <v>121</v>
      </c>
      <c r="J61" s="154"/>
      <c r="K61" s="154"/>
      <c r="L61" s="154"/>
      <c r="M61" s="154"/>
      <c r="N61" s="154"/>
      <c r="O61" s="154"/>
      <c r="P61" s="155"/>
      <c r="Q61" s="156"/>
      <c r="R61" s="155"/>
      <c r="S61" s="156"/>
      <c r="T61" s="157"/>
      <c r="U61" s="157"/>
      <c r="V61" s="157"/>
      <c r="W61" s="158"/>
    </row>
    <row r="62" spans="6:23" s="149" customFormat="1" ht="6" customHeight="1" outlineLevel="2">
      <c r="F62" s="150"/>
      <c r="G62" s="151"/>
      <c r="H62" s="159"/>
      <c r="I62" s="160"/>
      <c r="J62" s="160"/>
      <c r="K62" s="160"/>
      <c r="L62" s="160"/>
      <c r="M62" s="160"/>
      <c r="N62" s="160"/>
      <c r="O62" s="160"/>
      <c r="P62" s="155"/>
      <c r="Q62" s="156"/>
      <c r="R62" s="155"/>
      <c r="S62" s="156"/>
      <c r="T62" s="157"/>
      <c r="U62" s="157"/>
      <c r="V62" s="157"/>
      <c r="W62" s="158"/>
    </row>
    <row r="63" spans="6:25" s="149" customFormat="1" ht="12" outlineLevel="2">
      <c r="F63" s="142">
        <v>14</v>
      </c>
      <c r="G63" s="143" t="s">
        <v>64</v>
      </c>
      <c r="H63" s="144" t="s">
        <v>122</v>
      </c>
      <c r="I63" s="145" t="s">
        <v>123</v>
      </c>
      <c r="J63" s="143" t="s">
        <v>124</v>
      </c>
      <c r="K63" s="146">
        <v>0.1026</v>
      </c>
      <c r="L63" s="147">
        <v>0</v>
      </c>
      <c r="M63" s="146">
        <v>0.1026</v>
      </c>
      <c r="N63" s="148"/>
      <c r="O63" s="148">
        <f>M63*N63</f>
        <v>0</v>
      </c>
      <c r="P63" s="148">
        <v>1.05306</v>
      </c>
      <c r="Q63" s="148">
        <f>M63*P63</f>
        <v>0.10804395600000001</v>
      </c>
      <c r="R63" s="148"/>
      <c r="S63" s="148">
        <f>M63*R63</f>
        <v>0</v>
      </c>
      <c r="T63" s="148">
        <v>21</v>
      </c>
      <c r="U63" s="148">
        <f>O63*T63/100</f>
        <v>0</v>
      </c>
      <c r="V63" s="148">
        <f>U63+O63</f>
        <v>0</v>
      </c>
      <c r="W63" s="148"/>
      <c r="X63" s="148"/>
      <c r="Y63" s="148">
        <v>1</v>
      </c>
    </row>
    <row r="64" spans="6:23" s="149" customFormat="1" ht="33.75" outlineLevel="2">
      <c r="F64" s="150"/>
      <c r="G64" s="151"/>
      <c r="H64" s="152" t="s">
        <v>68</v>
      </c>
      <c r="I64" s="153" t="s">
        <v>125</v>
      </c>
      <c r="J64" s="154"/>
      <c r="K64" s="154"/>
      <c r="L64" s="154"/>
      <c r="M64" s="154"/>
      <c r="N64" s="154"/>
      <c r="O64" s="154"/>
      <c r="P64" s="155"/>
      <c r="Q64" s="156"/>
      <c r="R64" s="155"/>
      <c r="S64" s="156"/>
      <c r="T64" s="157"/>
      <c r="U64" s="157"/>
      <c r="V64" s="157"/>
      <c r="W64" s="158"/>
    </row>
    <row r="65" spans="6:23" s="149" customFormat="1" ht="6" customHeight="1" outlineLevel="2">
      <c r="F65" s="150"/>
      <c r="G65" s="151"/>
      <c r="H65" s="159"/>
      <c r="I65" s="160"/>
      <c r="J65" s="160"/>
      <c r="K65" s="160"/>
      <c r="L65" s="160"/>
      <c r="M65" s="160"/>
      <c r="N65" s="160"/>
      <c r="O65" s="160"/>
      <c r="P65" s="155"/>
      <c r="Q65" s="156"/>
      <c r="R65" s="155"/>
      <c r="S65" s="156"/>
      <c r="T65" s="157"/>
      <c r="U65" s="157"/>
      <c r="V65" s="157"/>
      <c r="W65" s="158"/>
    </row>
    <row r="66" spans="6:23" s="161" customFormat="1" ht="11.25" outlineLevel="3">
      <c r="F66" s="162"/>
      <c r="G66" s="163"/>
      <c r="H66" s="164" t="str">
        <f>IF(AND(H65&lt;&gt;"Výkaz výměr:",I65=""),"Výkaz výměr:","")</f>
        <v>Výkaz výměr:</v>
      </c>
      <c r="I66" s="165" t="s">
        <v>126</v>
      </c>
      <c r="J66" s="166"/>
      <c r="K66" s="167"/>
      <c r="L66" s="168"/>
      <c r="M66" s="169">
        <v>0.0864</v>
      </c>
      <c r="N66" s="170"/>
      <c r="O66" s="171"/>
      <c r="P66" s="172"/>
      <c r="Q66" s="170"/>
      <c r="R66" s="170"/>
      <c r="S66" s="170"/>
      <c r="T66" s="173" t="s">
        <v>75</v>
      </c>
      <c r="U66" s="170"/>
      <c r="V66" s="170"/>
      <c r="W66" s="174"/>
    </row>
    <row r="67" spans="6:23" s="161" customFormat="1" ht="11.25" outlineLevel="3">
      <c r="F67" s="162"/>
      <c r="G67" s="163"/>
      <c r="H67" s="164">
        <f>IF(AND(H66&lt;&gt;"Výkaz výměr:",I66=""),"Výkaz výměr:","")</f>
      </c>
      <c r="I67" s="165" t="s">
        <v>127</v>
      </c>
      <c r="J67" s="166"/>
      <c r="K67" s="167"/>
      <c r="L67" s="168"/>
      <c r="M67" s="169">
        <v>0.0162</v>
      </c>
      <c r="N67" s="170"/>
      <c r="O67" s="171"/>
      <c r="P67" s="172"/>
      <c r="Q67" s="170"/>
      <c r="R67" s="170"/>
      <c r="S67" s="170"/>
      <c r="T67" s="173" t="s">
        <v>75</v>
      </c>
      <c r="U67" s="170"/>
      <c r="V67" s="170"/>
      <c r="W67" s="174"/>
    </row>
    <row r="68" spans="6:25" s="149" customFormat="1" ht="12" outlineLevel="2">
      <c r="F68" s="142">
        <v>15</v>
      </c>
      <c r="G68" s="143" t="s">
        <v>64</v>
      </c>
      <c r="H68" s="144" t="s">
        <v>128</v>
      </c>
      <c r="I68" s="145" t="s">
        <v>129</v>
      </c>
      <c r="J68" s="143" t="s">
        <v>72</v>
      </c>
      <c r="K68" s="146">
        <v>19</v>
      </c>
      <c r="L68" s="147">
        <v>0</v>
      </c>
      <c r="M68" s="146">
        <v>19</v>
      </c>
      <c r="N68" s="148"/>
      <c r="O68" s="148">
        <f>M68*N68</f>
        <v>0</v>
      </c>
      <c r="P68" s="148">
        <v>0.07426</v>
      </c>
      <c r="Q68" s="148">
        <f>M68*P68</f>
        <v>1.41094</v>
      </c>
      <c r="R68" s="148"/>
      <c r="S68" s="148">
        <f>M68*R68</f>
        <v>0</v>
      </c>
      <c r="T68" s="148">
        <v>21</v>
      </c>
      <c r="U68" s="148">
        <f>O68*T68/100</f>
        <v>0</v>
      </c>
      <c r="V68" s="148">
        <f>U68+O68</f>
        <v>0</v>
      </c>
      <c r="W68" s="148"/>
      <c r="X68" s="148"/>
      <c r="Y68" s="148">
        <v>1</v>
      </c>
    </row>
    <row r="69" spans="6:23" s="149" customFormat="1" ht="33.75" outlineLevel="2">
      <c r="F69" s="150"/>
      <c r="G69" s="151"/>
      <c r="H69" s="152" t="s">
        <v>68</v>
      </c>
      <c r="I69" s="153" t="s">
        <v>130</v>
      </c>
      <c r="J69" s="154"/>
      <c r="K69" s="154"/>
      <c r="L69" s="154"/>
      <c r="M69" s="154"/>
      <c r="N69" s="154"/>
      <c r="O69" s="154"/>
      <c r="P69" s="155"/>
      <c r="Q69" s="156"/>
      <c r="R69" s="155"/>
      <c r="S69" s="156"/>
      <c r="T69" s="157"/>
      <c r="U69" s="157"/>
      <c r="V69" s="157"/>
      <c r="W69" s="158"/>
    </row>
    <row r="70" spans="6:23" s="149" customFormat="1" ht="6" customHeight="1" outlineLevel="2">
      <c r="F70" s="150"/>
      <c r="G70" s="151"/>
      <c r="H70" s="159"/>
      <c r="I70" s="160"/>
      <c r="J70" s="160"/>
      <c r="K70" s="160"/>
      <c r="L70" s="160"/>
      <c r="M70" s="160"/>
      <c r="N70" s="160"/>
      <c r="O70" s="160"/>
      <c r="P70" s="155"/>
      <c r="Q70" s="156"/>
      <c r="R70" s="155"/>
      <c r="S70" s="156"/>
      <c r="T70" s="157"/>
      <c r="U70" s="157"/>
      <c r="V70" s="157"/>
      <c r="W70" s="158"/>
    </row>
    <row r="71" spans="6:23" s="161" customFormat="1" ht="11.25" outlineLevel="3">
      <c r="F71" s="162"/>
      <c r="G71" s="163"/>
      <c r="H71" s="164" t="str">
        <f>IF(AND(H70&lt;&gt;"Výkaz výměr:",I70=""),"Výkaz výměr:","")</f>
        <v>Výkaz výměr:</v>
      </c>
      <c r="I71" s="165" t="s">
        <v>131</v>
      </c>
      <c r="J71" s="166"/>
      <c r="K71" s="167"/>
      <c r="L71" s="168"/>
      <c r="M71" s="169">
        <v>16</v>
      </c>
      <c r="N71" s="170"/>
      <c r="O71" s="171"/>
      <c r="P71" s="172"/>
      <c r="Q71" s="170"/>
      <c r="R71" s="170"/>
      <c r="S71" s="170"/>
      <c r="T71" s="173" t="s">
        <v>75</v>
      </c>
      <c r="U71" s="170"/>
      <c r="V71" s="170"/>
      <c r="W71" s="174"/>
    </row>
    <row r="72" spans="6:23" s="161" customFormat="1" ht="11.25" outlineLevel="3">
      <c r="F72" s="162"/>
      <c r="G72" s="163"/>
      <c r="H72" s="164">
        <f>IF(AND(H71&lt;&gt;"Výkaz výměr:",I71=""),"Výkaz výměr:","")</f>
      </c>
      <c r="I72" s="165" t="s">
        <v>132</v>
      </c>
      <c r="J72" s="166"/>
      <c r="K72" s="167"/>
      <c r="L72" s="168"/>
      <c r="M72" s="169">
        <v>3</v>
      </c>
      <c r="N72" s="170"/>
      <c r="O72" s="171"/>
      <c r="P72" s="172"/>
      <c r="Q72" s="170"/>
      <c r="R72" s="170"/>
      <c r="S72" s="170"/>
      <c r="T72" s="173" t="s">
        <v>75</v>
      </c>
      <c r="U72" s="170"/>
      <c r="V72" s="170"/>
      <c r="W72" s="174"/>
    </row>
    <row r="73" spans="6:25" s="149" customFormat="1" ht="12" outlineLevel="2">
      <c r="F73" s="142">
        <v>16</v>
      </c>
      <c r="G73" s="143" t="s">
        <v>64</v>
      </c>
      <c r="H73" s="144" t="s">
        <v>133</v>
      </c>
      <c r="I73" s="145" t="s">
        <v>134</v>
      </c>
      <c r="J73" s="143" t="s">
        <v>72</v>
      </c>
      <c r="K73" s="146">
        <v>5.5</v>
      </c>
      <c r="L73" s="147">
        <v>0</v>
      </c>
      <c r="M73" s="146">
        <v>5.5</v>
      </c>
      <c r="N73" s="148"/>
      <c r="O73" s="148">
        <f>M73*N73</f>
        <v>0</v>
      </c>
      <c r="P73" s="148">
        <v>0.1231</v>
      </c>
      <c r="Q73" s="148">
        <f>M73*P73</f>
        <v>0.67705</v>
      </c>
      <c r="R73" s="148"/>
      <c r="S73" s="148">
        <f>M73*R73</f>
        <v>0</v>
      </c>
      <c r="T73" s="148">
        <v>21</v>
      </c>
      <c r="U73" s="148">
        <f>O73*T73/100</f>
        <v>0</v>
      </c>
      <c r="V73" s="148">
        <f>U73+O73</f>
        <v>0</v>
      </c>
      <c r="W73" s="148"/>
      <c r="X73" s="148"/>
      <c r="Y73" s="148">
        <v>1</v>
      </c>
    </row>
    <row r="74" spans="6:23" s="149" customFormat="1" ht="33.75" outlineLevel="2">
      <c r="F74" s="150"/>
      <c r="G74" s="151"/>
      <c r="H74" s="152" t="s">
        <v>68</v>
      </c>
      <c r="I74" s="153" t="s">
        <v>135</v>
      </c>
      <c r="J74" s="154"/>
      <c r="K74" s="154"/>
      <c r="L74" s="154"/>
      <c r="M74" s="154"/>
      <c r="N74" s="154"/>
      <c r="O74" s="154"/>
      <c r="P74" s="155"/>
      <c r="Q74" s="156"/>
      <c r="R74" s="155"/>
      <c r="S74" s="156"/>
      <c r="T74" s="157"/>
      <c r="U74" s="157"/>
      <c r="V74" s="157"/>
      <c r="W74" s="158"/>
    </row>
    <row r="75" spans="6:23" s="149" customFormat="1" ht="6" customHeight="1" outlineLevel="2">
      <c r="F75" s="150"/>
      <c r="G75" s="151"/>
      <c r="H75" s="159"/>
      <c r="I75" s="160"/>
      <c r="J75" s="160"/>
      <c r="K75" s="160"/>
      <c r="L75" s="160"/>
      <c r="M75" s="160"/>
      <c r="N75" s="160"/>
      <c r="O75" s="160"/>
      <c r="P75" s="155"/>
      <c r="Q75" s="156"/>
      <c r="R75" s="155"/>
      <c r="S75" s="156"/>
      <c r="T75" s="157"/>
      <c r="U75" s="157"/>
      <c r="V75" s="157"/>
      <c r="W75" s="158"/>
    </row>
    <row r="76" spans="6:23" s="161" customFormat="1" ht="11.25" outlineLevel="3">
      <c r="F76" s="162"/>
      <c r="G76" s="163"/>
      <c r="H76" s="164" t="str">
        <f>IF(AND(H75&lt;&gt;"Výkaz výměr:",I75=""),"Výkaz výměr:","")</f>
        <v>Výkaz výměr:</v>
      </c>
      <c r="I76" s="165" t="s">
        <v>136</v>
      </c>
      <c r="J76" s="166"/>
      <c r="K76" s="167"/>
      <c r="L76" s="168"/>
      <c r="M76" s="169">
        <v>5.5</v>
      </c>
      <c r="N76" s="170"/>
      <c r="O76" s="171"/>
      <c r="P76" s="172"/>
      <c r="Q76" s="170"/>
      <c r="R76" s="170"/>
      <c r="S76" s="170"/>
      <c r="T76" s="173" t="s">
        <v>75</v>
      </c>
      <c r="U76" s="170"/>
      <c r="V76" s="170"/>
      <c r="W76" s="174"/>
    </row>
    <row r="77" spans="6:25" s="149" customFormat="1" ht="12" outlineLevel="2">
      <c r="F77" s="142">
        <v>17</v>
      </c>
      <c r="G77" s="143" t="s">
        <v>64</v>
      </c>
      <c r="H77" s="144" t="s">
        <v>137</v>
      </c>
      <c r="I77" s="145" t="s">
        <v>138</v>
      </c>
      <c r="J77" s="143" t="s">
        <v>72</v>
      </c>
      <c r="K77" s="146">
        <v>11.26</v>
      </c>
      <c r="L77" s="147">
        <v>0</v>
      </c>
      <c r="M77" s="146">
        <v>11.26</v>
      </c>
      <c r="N77" s="148"/>
      <c r="O77" s="148">
        <f>M77*N77</f>
        <v>0</v>
      </c>
      <c r="P77" s="148"/>
      <c r="Q77" s="148">
        <f>M77*P77</f>
        <v>0</v>
      </c>
      <c r="R77" s="148"/>
      <c r="S77" s="148">
        <f>M77*R77</f>
        <v>0</v>
      </c>
      <c r="T77" s="148">
        <v>21</v>
      </c>
      <c r="U77" s="148">
        <f>O77*T77/100</f>
        <v>0</v>
      </c>
      <c r="V77" s="148">
        <f>U77+O77</f>
        <v>0</v>
      </c>
      <c r="W77" s="148"/>
      <c r="X77" s="148"/>
      <c r="Y77" s="148">
        <v>1</v>
      </c>
    </row>
    <row r="78" spans="6:23" s="149" customFormat="1" ht="33.75" outlineLevel="2">
      <c r="F78" s="150"/>
      <c r="G78" s="151"/>
      <c r="H78" s="152" t="s">
        <v>68</v>
      </c>
      <c r="I78" s="153" t="s">
        <v>139</v>
      </c>
      <c r="J78" s="154"/>
      <c r="K78" s="154"/>
      <c r="L78" s="154"/>
      <c r="M78" s="154"/>
      <c r="N78" s="154"/>
      <c r="O78" s="154"/>
      <c r="P78" s="155"/>
      <c r="Q78" s="156"/>
      <c r="R78" s="155"/>
      <c r="S78" s="156"/>
      <c r="T78" s="157"/>
      <c r="U78" s="157"/>
      <c r="V78" s="157"/>
      <c r="W78" s="158"/>
    </row>
    <row r="79" spans="6:23" s="149" customFormat="1" ht="6" customHeight="1" outlineLevel="2">
      <c r="F79" s="150"/>
      <c r="G79" s="151"/>
      <c r="H79" s="159"/>
      <c r="I79" s="160"/>
      <c r="J79" s="160"/>
      <c r="K79" s="160"/>
      <c r="L79" s="160"/>
      <c r="M79" s="160"/>
      <c r="N79" s="160"/>
      <c r="O79" s="160"/>
      <c r="P79" s="155"/>
      <c r="Q79" s="156"/>
      <c r="R79" s="155"/>
      <c r="S79" s="156"/>
      <c r="T79" s="157"/>
      <c r="U79" s="157"/>
      <c r="V79" s="157"/>
      <c r="W79" s="158"/>
    </row>
    <row r="80" spans="6:23" s="161" customFormat="1" ht="11.25" outlineLevel="3">
      <c r="F80" s="162"/>
      <c r="G80" s="163"/>
      <c r="H80" s="164" t="str">
        <f>IF(AND(H79&lt;&gt;"Výkaz výměr:",I79=""),"Výkaz výměr:","")</f>
        <v>Výkaz výměr:</v>
      </c>
      <c r="I80" s="165" t="s">
        <v>140</v>
      </c>
      <c r="J80" s="166"/>
      <c r="K80" s="167"/>
      <c r="L80" s="168"/>
      <c r="M80" s="169">
        <v>7.2</v>
      </c>
      <c r="N80" s="170"/>
      <c r="O80" s="171"/>
      <c r="P80" s="172"/>
      <c r="Q80" s="170"/>
      <c r="R80" s="170"/>
      <c r="S80" s="170"/>
      <c r="T80" s="173" t="s">
        <v>75</v>
      </c>
      <c r="U80" s="170"/>
      <c r="V80" s="170"/>
      <c r="W80" s="174"/>
    </row>
    <row r="81" spans="6:23" s="161" customFormat="1" ht="11.25" outlineLevel="3">
      <c r="F81" s="162"/>
      <c r="G81" s="163"/>
      <c r="H81" s="164">
        <f>IF(AND(H80&lt;&gt;"Výkaz výměr:",I80=""),"Výkaz výměr:","")</f>
      </c>
      <c r="I81" s="165" t="s">
        <v>141</v>
      </c>
      <c r="J81" s="166"/>
      <c r="K81" s="167"/>
      <c r="L81" s="168"/>
      <c r="M81" s="169">
        <v>1.2</v>
      </c>
      <c r="N81" s="170"/>
      <c r="O81" s="171"/>
      <c r="P81" s="172"/>
      <c r="Q81" s="170"/>
      <c r="R81" s="170"/>
      <c r="S81" s="170"/>
      <c r="T81" s="173" t="s">
        <v>75</v>
      </c>
      <c r="U81" s="170"/>
      <c r="V81" s="170"/>
      <c r="W81" s="174"/>
    </row>
    <row r="82" spans="6:23" s="161" customFormat="1" ht="11.25" outlineLevel="3">
      <c r="F82" s="162"/>
      <c r="G82" s="163"/>
      <c r="H82" s="164">
        <f>IF(AND(H81&lt;&gt;"Výkaz výměr:",I81=""),"Výkaz výměr:","")</f>
      </c>
      <c r="I82" s="165" t="s">
        <v>142</v>
      </c>
      <c r="J82" s="166"/>
      <c r="K82" s="167"/>
      <c r="L82" s="168"/>
      <c r="M82" s="169">
        <v>2.86</v>
      </c>
      <c r="N82" s="170"/>
      <c r="O82" s="171"/>
      <c r="P82" s="172"/>
      <c r="Q82" s="170"/>
      <c r="R82" s="170"/>
      <c r="S82" s="170"/>
      <c r="T82" s="173" t="s">
        <v>75</v>
      </c>
      <c r="U82" s="170"/>
      <c r="V82" s="170"/>
      <c r="W82" s="174"/>
    </row>
    <row r="83" spans="6:23" s="175" customFormat="1" ht="12.75" customHeight="1" outlineLevel="2">
      <c r="F83" s="176"/>
      <c r="G83" s="177"/>
      <c r="H83" s="177"/>
      <c r="I83" s="178"/>
      <c r="J83" s="177"/>
      <c r="K83" s="179"/>
      <c r="L83" s="180"/>
      <c r="M83" s="179"/>
      <c r="N83" s="180"/>
      <c r="O83" s="181"/>
      <c r="P83" s="182"/>
      <c r="Q83" s="180"/>
      <c r="R83" s="180"/>
      <c r="S83" s="180"/>
      <c r="T83" s="183" t="s">
        <v>75</v>
      </c>
      <c r="U83" s="180"/>
      <c r="V83" s="180"/>
      <c r="W83" s="180"/>
    </row>
    <row r="84" spans="6:25" s="131" customFormat="1" ht="16.5" customHeight="1" outlineLevel="1">
      <c r="F84" s="132"/>
      <c r="G84" s="133"/>
      <c r="H84" s="134"/>
      <c r="I84" s="134" t="s">
        <v>143</v>
      </c>
      <c r="J84" s="133"/>
      <c r="K84" s="135"/>
      <c r="L84" s="136"/>
      <c r="M84" s="135"/>
      <c r="N84" s="136"/>
      <c r="O84" s="137">
        <f>SUBTOTAL(9,O85:O139)</f>
        <v>0</v>
      </c>
      <c r="P84" s="138"/>
      <c r="Q84" s="137">
        <f>SUBTOTAL(9,Q85:Q139)</f>
        <v>0.07854</v>
      </c>
      <c r="R84" s="136"/>
      <c r="S84" s="137">
        <f>SUBTOTAL(9,S85:S139)</f>
        <v>0</v>
      </c>
      <c r="T84" s="139"/>
      <c r="U84" s="137">
        <f>SUBTOTAL(9,U85:U139)</f>
        <v>0</v>
      </c>
      <c r="V84" s="137">
        <f>SUBTOTAL(9,V85:V139)</f>
        <v>0</v>
      </c>
      <c r="W84" s="140"/>
      <c r="Y84" s="137">
        <f>SUBTOTAL(9,Y85:Y139)</f>
        <v>15</v>
      </c>
    </row>
    <row r="85" spans="6:25" s="149" customFormat="1" ht="12" outlineLevel="2">
      <c r="F85" s="142">
        <v>1</v>
      </c>
      <c r="G85" s="143" t="s">
        <v>64</v>
      </c>
      <c r="H85" s="144" t="s">
        <v>144</v>
      </c>
      <c r="I85" s="145" t="s">
        <v>145</v>
      </c>
      <c r="J85" s="143" t="s">
        <v>67</v>
      </c>
      <c r="K85" s="146">
        <v>1</v>
      </c>
      <c r="L85" s="147">
        <v>0</v>
      </c>
      <c r="M85" s="146">
        <v>1</v>
      </c>
      <c r="N85" s="148"/>
      <c r="O85" s="148">
        <f>M85*N85</f>
        <v>0</v>
      </c>
      <c r="P85" s="148"/>
      <c r="Q85" s="148">
        <f>M85*P85</f>
        <v>0</v>
      </c>
      <c r="R85" s="148"/>
      <c r="S85" s="148">
        <f>M85*R85</f>
        <v>0</v>
      </c>
      <c r="T85" s="148">
        <v>21</v>
      </c>
      <c r="U85" s="148">
        <f>O85*T85/100</f>
        <v>0</v>
      </c>
      <c r="V85" s="148">
        <f>U85+O85</f>
        <v>0</v>
      </c>
      <c r="W85" s="148"/>
      <c r="X85" s="148"/>
      <c r="Y85" s="148">
        <v>1</v>
      </c>
    </row>
    <row r="86" spans="6:23" s="149" customFormat="1" ht="12" outlineLevel="2">
      <c r="F86" s="150"/>
      <c r="G86" s="151"/>
      <c r="H86" s="152" t="s">
        <v>68</v>
      </c>
      <c r="I86" s="153"/>
      <c r="J86" s="154"/>
      <c r="K86" s="154"/>
      <c r="L86" s="154"/>
      <c r="M86" s="154"/>
      <c r="N86" s="154"/>
      <c r="O86" s="154"/>
      <c r="P86" s="155"/>
      <c r="Q86" s="156"/>
      <c r="R86" s="155"/>
      <c r="S86" s="156"/>
      <c r="T86" s="157"/>
      <c r="U86" s="157"/>
      <c r="V86" s="157"/>
      <c r="W86" s="158"/>
    </row>
    <row r="87" spans="6:23" s="149" customFormat="1" ht="6" customHeight="1" outlineLevel="2">
      <c r="F87" s="150"/>
      <c r="G87" s="151"/>
      <c r="H87" s="159"/>
      <c r="I87" s="160"/>
      <c r="J87" s="160"/>
      <c r="K87" s="160"/>
      <c r="L87" s="160"/>
      <c r="M87" s="160"/>
      <c r="N87" s="160"/>
      <c r="O87" s="160"/>
      <c r="P87" s="155"/>
      <c r="Q87" s="156"/>
      <c r="R87" s="155"/>
      <c r="S87" s="156"/>
      <c r="T87" s="157"/>
      <c r="U87" s="157"/>
      <c r="V87" s="157"/>
      <c r="W87" s="158"/>
    </row>
    <row r="88" spans="6:25" s="149" customFormat="1" ht="12" outlineLevel="2">
      <c r="F88" s="142">
        <v>2</v>
      </c>
      <c r="G88" s="143" t="s">
        <v>64</v>
      </c>
      <c r="H88" s="144" t="s">
        <v>146</v>
      </c>
      <c r="I88" s="145" t="s">
        <v>147</v>
      </c>
      <c r="J88" s="143" t="s">
        <v>67</v>
      </c>
      <c r="K88" s="146">
        <v>2</v>
      </c>
      <c r="L88" s="147">
        <v>0</v>
      </c>
      <c r="M88" s="146">
        <v>2</v>
      </c>
      <c r="N88" s="148"/>
      <c r="O88" s="148">
        <f>M88*N88</f>
        <v>0</v>
      </c>
      <c r="P88" s="148"/>
      <c r="Q88" s="148">
        <f>M88*P88</f>
        <v>0</v>
      </c>
      <c r="R88" s="148"/>
      <c r="S88" s="148">
        <f>M88*R88</f>
        <v>0</v>
      </c>
      <c r="T88" s="148">
        <v>21</v>
      </c>
      <c r="U88" s="148">
        <f>O88*T88/100</f>
        <v>0</v>
      </c>
      <c r="V88" s="148">
        <f>U88+O88</f>
        <v>0</v>
      </c>
      <c r="W88" s="148"/>
      <c r="X88" s="148"/>
      <c r="Y88" s="148">
        <v>1</v>
      </c>
    </row>
    <row r="89" spans="6:23" s="149" customFormat="1" ht="12" outlineLevel="2">
      <c r="F89" s="150"/>
      <c r="G89" s="151"/>
      <c r="H89" s="152" t="s">
        <v>68</v>
      </c>
      <c r="I89" s="153"/>
      <c r="J89" s="154"/>
      <c r="K89" s="154"/>
      <c r="L89" s="154"/>
      <c r="M89" s="154"/>
      <c r="N89" s="154"/>
      <c r="O89" s="154"/>
      <c r="P89" s="155"/>
      <c r="Q89" s="156"/>
      <c r="R89" s="155"/>
      <c r="S89" s="156"/>
      <c r="T89" s="157"/>
      <c r="U89" s="157"/>
      <c r="V89" s="157"/>
      <c r="W89" s="158"/>
    </row>
    <row r="90" spans="6:23" s="149" customFormat="1" ht="6" customHeight="1" outlineLevel="2">
      <c r="F90" s="150"/>
      <c r="G90" s="151"/>
      <c r="H90" s="159"/>
      <c r="I90" s="160"/>
      <c r="J90" s="160"/>
      <c r="K90" s="160"/>
      <c r="L90" s="160"/>
      <c r="M90" s="160"/>
      <c r="N90" s="160"/>
      <c r="O90" s="160"/>
      <c r="P90" s="155"/>
      <c r="Q90" s="156"/>
      <c r="R90" s="155"/>
      <c r="S90" s="156"/>
      <c r="T90" s="157"/>
      <c r="U90" s="157"/>
      <c r="V90" s="157"/>
      <c r="W90" s="158"/>
    </row>
    <row r="91" spans="6:25" s="149" customFormat="1" ht="24" outlineLevel="2">
      <c r="F91" s="142">
        <v>3</v>
      </c>
      <c r="G91" s="143" t="s">
        <v>64</v>
      </c>
      <c r="H91" s="144" t="s">
        <v>148</v>
      </c>
      <c r="I91" s="145" t="s">
        <v>149</v>
      </c>
      <c r="J91" s="143" t="s">
        <v>67</v>
      </c>
      <c r="K91" s="146">
        <v>1</v>
      </c>
      <c r="L91" s="147">
        <v>0</v>
      </c>
      <c r="M91" s="146">
        <v>1</v>
      </c>
      <c r="N91" s="148"/>
      <c r="O91" s="148">
        <f>M91*N91</f>
        <v>0</v>
      </c>
      <c r="P91" s="148"/>
      <c r="Q91" s="148">
        <f>M91*P91</f>
        <v>0</v>
      </c>
      <c r="R91" s="148"/>
      <c r="S91" s="148">
        <f>M91*R91</f>
        <v>0</v>
      </c>
      <c r="T91" s="148">
        <v>21</v>
      </c>
      <c r="U91" s="148">
        <f>O91*T91/100</f>
        <v>0</v>
      </c>
      <c r="V91" s="148">
        <f>U91+O91</f>
        <v>0</v>
      </c>
      <c r="W91" s="148"/>
      <c r="X91" s="148"/>
      <c r="Y91" s="148">
        <v>1</v>
      </c>
    </row>
    <row r="92" spans="6:23" s="149" customFormat="1" ht="12" outlineLevel="2">
      <c r="F92" s="150"/>
      <c r="G92" s="151"/>
      <c r="H92" s="152" t="s">
        <v>68</v>
      </c>
      <c r="I92" s="153"/>
      <c r="J92" s="154"/>
      <c r="K92" s="154"/>
      <c r="L92" s="154"/>
      <c r="M92" s="154"/>
      <c r="N92" s="154"/>
      <c r="O92" s="154"/>
      <c r="P92" s="155"/>
      <c r="Q92" s="156"/>
      <c r="R92" s="155"/>
      <c r="S92" s="156"/>
      <c r="T92" s="157"/>
      <c r="U92" s="157"/>
      <c r="V92" s="157"/>
      <c r="W92" s="158"/>
    </row>
    <row r="93" spans="6:23" s="149" customFormat="1" ht="6" customHeight="1" outlineLevel="2">
      <c r="F93" s="150"/>
      <c r="G93" s="151"/>
      <c r="H93" s="159"/>
      <c r="I93" s="160"/>
      <c r="J93" s="160"/>
      <c r="K93" s="160"/>
      <c r="L93" s="160"/>
      <c r="M93" s="160"/>
      <c r="N93" s="160"/>
      <c r="O93" s="160"/>
      <c r="P93" s="155"/>
      <c r="Q93" s="156"/>
      <c r="R93" s="155"/>
      <c r="S93" s="156"/>
      <c r="T93" s="157"/>
      <c r="U93" s="157"/>
      <c r="V93" s="157"/>
      <c r="W93" s="158"/>
    </row>
    <row r="94" spans="6:25" s="149" customFormat="1" ht="24" outlineLevel="2">
      <c r="F94" s="142">
        <v>4</v>
      </c>
      <c r="G94" s="143" t="s">
        <v>64</v>
      </c>
      <c r="H94" s="144" t="s">
        <v>150</v>
      </c>
      <c r="I94" s="145" t="s">
        <v>151</v>
      </c>
      <c r="J94" s="143" t="s">
        <v>72</v>
      </c>
      <c r="K94" s="146">
        <v>3426</v>
      </c>
      <c r="L94" s="147">
        <v>0</v>
      </c>
      <c r="M94" s="146">
        <v>3426</v>
      </c>
      <c r="N94" s="148"/>
      <c r="O94" s="148">
        <f>M94*N94</f>
        <v>0</v>
      </c>
      <c r="P94" s="148"/>
      <c r="Q94" s="148">
        <f>M94*P94</f>
        <v>0</v>
      </c>
      <c r="R94" s="148"/>
      <c r="S94" s="148">
        <f>M94*R94</f>
        <v>0</v>
      </c>
      <c r="T94" s="148">
        <v>21</v>
      </c>
      <c r="U94" s="148">
        <f>O94*T94/100</f>
        <v>0</v>
      </c>
      <c r="V94" s="148">
        <f>U94+O94</f>
        <v>0</v>
      </c>
      <c r="W94" s="148"/>
      <c r="X94" s="148"/>
      <c r="Y94" s="148">
        <v>1</v>
      </c>
    </row>
    <row r="95" spans="6:23" s="149" customFormat="1" ht="45" outlineLevel="2">
      <c r="F95" s="150"/>
      <c r="G95" s="151"/>
      <c r="H95" s="152" t="s">
        <v>68</v>
      </c>
      <c r="I95" s="153" t="s">
        <v>152</v>
      </c>
      <c r="J95" s="154"/>
      <c r="K95" s="154"/>
      <c r="L95" s="154"/>
      <c r="M95" s="154"/>
      <c r="N95" s="154"/>
      <c r="O95" s="154"/>
      <c r="P95" s="155"/>
      <c r="Q95" s="156"/>
      <c r="R95" s="155"/>
      <c r="S95" s="156"/>
      <c r="T95" s="157"/>
      <c r="U95" s="157"/>
      <c r="V95" s="157"/>
      <c r="W95" s="158"/>
    </row>
    <row r="96" spans="6:23" s="149" customFormat="1" ht="6" customHeight="1" outlineLevel="2">
      <c r="F96" s="150"/>
      <c r="G96" s="151"/>
      <c r="H96" s="159"/>
      <c r="I96" s="160"/>
      <c r="J96" s="160"/>
      <c r="K96" s="160"/>
      <c r="L96" s="160"/>
      <c r="M96" s="160"/>
      <c r="N96" s="160"/>
      <c r="O96" s="160"/>
      <c r="P96" s="155"/>
      <c r="Q96" s="156"/>
      <c r="R96" s="155"/>
      <c r="S96" s="156"/>
      <c r="T96" s="157"/>
      <c r="U96" s="157"/>
      <c r="V96" s="157"/>
      <c r="W96" s="158"/>
    </row>
    <row r="97" spans="6:23" s="161" customFormat="1" ht="11.25" outlineLevel="3">
      <c r="F97" s="162"/>
      <c r="G97" s="163"/>
      <c r="H97" s="164" t="str">
        <f>IF(AND(H96&lt;&gt;"Výkaz výměr:",I96=""),"Výkaz výměr:","")</f>
        <v>Výkaz výměr:</v>
      </c>
      <c r="I97" s="165" t="s">
        <v>153</v>
      </c>
      <c r="J97" s="166"/>
      <c r="K97" s="167"/>
      <c r="L97" s="168"/>
      <c r="M97" s="169">
        <v>3426</v>
      </c>
      <c r="N97" s="170"/>
      <c r="O97" s="171"/>
      <c r="P97" s="172"/>
      <c r="Q97" s="170"/>
      <c r="R97" s="170"/>
      <c r="S97" s="170"/>
      <c r="T97" s="173" t="s">
        <v>75</v>
      </c>
      <c r="U97" s="170"/>
      <c r="V97" s="170"/>
      <c r="W97" s="174"/>
    </row>
    <row r="98" spans="6:25" s="149" customFormat="1" ht="24" outlineLevel="2">
      <c r="F98" s="142">
        <v>5</v>
      </c>
      <c r="G98" s="143" t="s">
        <v>64</v>
      </c>
      <c r="H98" s="144" t="s">
        <v>154</v>
      </c>
      <c r="I98" s="145" t="s">
        <v>155</v>
      </c>
      <c r="J98" s="143" t="s">
        <v>72</v>
      </c>
      <c r="K98" s="146">
        <v>411120</v>
      </c>
      <c r="L98" s="147">
        <v>0</v>
      </c>
      <c r="M98" s="146">
        <v>411120</v>
      </c>
      <c r="N98" s="148"/>
      <c r="O98" s="148">
        <f>M98*N98</f>
        <v>0</v>
      </c>
      <c r="P98" s="148"/>
      <c r="Q98" s="148">
        <f>M98*P98</f>
        <v>0</v>
      </c>
      <c r="R98" s="148"/>
      <c r="S98" s="148">
        <f>M98*R98</f>
        <v>0</v>
      </c>
      <c r="T98" s="148">
        <v>21</v>
      </c>
      <c r="U98" s="148">
        <f>O98*T98/100</f>
        <v>0</v>
      </c>
      <c r="V98" s="148">
        <f>U98+O98</f>
        <v>0</v>
      </c>
      <c r="W98" s="148"/>
      <c r="X98" s="148"/>
      <c r="Y98" s="148">
        <v>1</v>
      </c>
    </row>
    <row r="99" spans="6:23" s="149" customFormat="1" ht="45" outlineLevel="2">
      <c r="F99" s="150"/>
      <c r="G99" s="151"/>
      <c r="H99" s="152" t="s">
        <v>68</v>
      </c>
      <c r="I99" s="153" t="s">
        <v>156</v>
      </c>
      <c r="J99" s="154"/>
      <c r="K99" s="154"/>
      <c r="L99" s="154"/>
      <c r="M99" s="154"/>
      <c r="N99" s="154"/>
      <c r="O99" s="154"/>
      <c r="P99" s="155"/>
      <c r="Q99" s="156"/>
      <c r="R99" s="155"/>
      <c r="S99" s="156"/>
      <c r="T99" s="157"/>
      <c r="U99" s="157"/>
      <c r="V99" s="157"/>
      <c r="W99" s="158"/>
    </row>
    <row r="100" spans="6:23" s="149" customFormat="1" ht="6" customHeight="1" outlineLevel="2">
      <c r="F100" s="150"/>
      <c r="G100" s="151"/>
      <c r="H100" s="159"/>
      <c r="I100" s="160"/>
      <c r="J100" s="160"/>
      <c r="K100" s="160"/>
      <c r="L100" s="160"/>
      <c r="M100" s="160"/>
      <c r="N100" s="160"/>
      <c r="O100" s="160"/>
      <c r="P100" s="155"/>
      <c r="Q100" s="156"/>
      <c r="R100" s="155"/>
      <c r="S100" s="156"/>
      <c r="T100" s="157"/>
      <c r="U100" s="157"/>
      <c r="V100" s="157"/>
      <c r="W100" s="158"/>
    </row>
    <row r="101" spans="6:23" s="161" customFormat="1" ht="11.25" outlineLevel="3">
      <c r="F101" s="162"/>
      <c r="G101" s="163"/>
      <c r="H101" s="164" t="str">
        <f>IF(AND(H100&lt;&gt;"Výkaz výměr:",I100=""),"Výkaz výměr:","")</f>
        <v>Výkaz výměr:</v>
      </c>
      <c r="I101" s="165" t="s">
        <v>157</v>
      </c>
      <c r="J101" s="166"/>
      <c r="K101" s="167"/>
      <c r="L101" s="168"/>
      <c r="M101" s="169">
        <v>411120</v>
      </c>
      <c r="N101" s="170"/>
      <c r="O101" s="171"/>
      <c r="P101" s="172"/>
      <c r="Q101" s="170"/>
      <c r="R101" s="170"/>
      <c r="S101" s="170"/>
      <c r="T101" s="173" t="s">
        <v>75</v>
      </c>
      <c r="U101" s="170"/>
      <c r="V101" s="170"/>
      <c r="W101" s="174"/>
    </row>
    <row r="102" spans="6:23" s="161" customFormat="1" ht="11.25" outlineLevel="3">
      <c r="F102" s="162"/>
      <c r="G102" s="163"/>
      <c r="H102" s="164">
        <f>IF(AND(H101&lt;&gt;"Výkaz výměr:",I101=""),"Výkaz výměr:","")</f>
      </c>
      <c r="I102" s="165" t="s">
        <v>158</v>
      </c>
      <c r="J102" s="166"/>
      <c r="K102" s="167"/>
      <c r="L102" s="168"/>
      <c r="M102" s="169">
        <v>0</v>
      </c>
      <c r="N102" s="170"/>
      <c r="O102" s="171"/>
      <c r="P102" s="172"/>
      <c r="Q102" s="170"/>
      <c r="R102" s="170"/>
      <c r="S102" s="170"/>
      <c r="T102" s="173" t="s">
        <v>75</v>
      </c>
      <c r="U102" s="170"/>
      <c r="V102" s="170"/>
      <c r="W102" s="174"/>
    </row>
    <row r="103" spans="6:25" s="149" customFormat="1" ht="24" outlineLevel="2">
      <c r="F103" s="142">
        <v>6</v>
      </c>
      <c r="G103" s="143" t="s">
        <v>64</v>
      </c>
      <c r="H103" s="144" t="s">
        <v>159</v>
      </c>
      <c r="I103" s="145" t="s">
        <v>160</v>
      </c>
      <c r="J103" s="143" t="s">
        <v>72</v>
      </c>
      <c r="K103" s="146">
        <v>3426</v>
      </c>
      <c r="L103" s="147">
        <v>0</v>
      </c>
      <c r="M103" s="146">
        <v>3426</v>
      </c>
      <c r="N103" s="148"/>
      <c r="O103" s="148">
        <f>M103*N103</f>
        <v>0</v>
      </c>
      <c r="P103" s="148"/>
      <c r="Q103" s="148">
        <f>M103*P103</f>
        <v>0</v>
      </c>
      <c r="R103" s="148"/>
      <c r="S103" s="148">
        <f>M103*R103</f>
        <v>0</v>
      </c>
      <c r="T103" s="148">
        <v>21</v>
      </c>
      <c r="U103" s="148">
        <f>O103*T103/100</f>
        <v>0</v>
      </c>
      <c r="V103" s="148">
        <f>U103+O103</f>
        <v>0</v>
      </c>
      <c r="W103" s="148"/>
      <c r="X103" s="148"/>
      <c r="Y103" s="148">
        <v>1</v>
      </c>
    </row>
    <row r="104" spans="6:23" s="149" customFormat="1" ht="45" outlineLevel="2">
      <c r="F104" s="150"/>
      <c r="G104" s="151"/>
      <c r="H104" s="152" t="s">
        <v>68</v>
      </c>
      <c r="I104" s="153" t="s">
        <v>161</v>
      </c>
      <c r="J104" s="154"/>
      <c r="K104" s="154"/>
      <c r="L104" s="154"/>
      <c r="M104" s="154"/>
      <c r="N104" s="154"/>
      <c r="O104" s="154"/>
      <c r="P104" s="155"/>
      <c r="Q104" s="156"/>
      <c r="R104" s="155"/>
      <c r="S104" s="156"/>
      <c r="T104" s="157"/>
      <c r="U104" s="157"/>
      <c r="V104" s="157"/>
      <c r="W104" s="158"/>
    </row>
    <row r="105" spans="6:23" s="149" customFormat="1" ht="6" customHeight="1" outlineLevel="2">
      <c r="F105" s="150"/>
      <c r="G105" s="151"/>
      <c r="H105" s="159"/>
      <c r="I105" s="160"/>
      <c r="J105" s="160"/>
      <c r="K105" s="160"/>
      <c r="L105" s="160"/>
      <c r="M105" s="160"/>
      <c r="N105" s="160"/>
      <c r="O105" s="160"/>
      <c r="P105" s="155"/>
      <c r="Q105" s="156"/>
      <c r="R105" s="155"/>
      <c r="S105" s="156"/>
      <c r="T105" s="157"/>
      <c r="U105" s="157"/>
      <c r="V105" s="157"/>
      <c r="W105" s="158"/>
    </row>
    <row r="106" spans="6:25" s="149" customFormat="1" ht="12" outlineLevel="2">
      <c r="F106" s="142">
        <v>7</v>
      </c>
      <c r="G106" s="143" t="s">
        <v>64</v>
      </c>
      <c r="H106" s="144" t="s">
        <v>162</v>
      </c>
      <c r="I106" s="145" t="s">
        <v>163</v>
      </c>
      <c r="J106" s="143" t="s">
        <v>72</v>
      </c>
      <c r="K106" s="146">
        <v>3426</v>
      </c>
      <c r="L106" s="147">
        <v>0</v>
      </c>
      <c r="M106" s="146">
        <v>3426</v>
      </c>
      <c r="N106" s="148"/>
      <c r="O106" s="148">
        <f>M106*N106</f>
        <v>0</v>
      </c>
      <c r="P106" s="148"/>
      <c r="Q106" s="148">
        <f>M106*P106</f>
        <v>0</v>
      </c>
      <c r="R106" s="148"/>
      <c r="S106" s="148">
        <f>M106*R106</f>
        <v>0</v>
      </c>
      <c r="T106" s="148">
        <v>21</v>
      </c>
      <c r="U106" s="148">
        <f>O106*T106/100</f>
        <v>0</v>
      </c>
      <c r="V106" s="148">
        <f>U106+O106</f>
        <v>0</v>
      </c>
      <c r="W106" s="148"/>
      <c r="X106" s="148"/>
      <c r="Y106" s="148">
        <v>1</v>
      </c>
    </row>
    <row r="107" spans="6:23" s="149" customFormat="1" ht="33.75" outlineLevel="2">
      <c r="F107" s="150"/>
      <c r="G107" s="151"/>
      <c r="H107" s="152" t="s">
        <v>68</v>
      </c>
      <c r="I107" s="153" t="s">
        <v>164</v>
      </c>
      <c r="J107" s="154"/>
      <c r="K107" s="154"/>
      <c r="L107" s="154"/>
      <c r="M107" s="154"/>
      <c r="N107" s="154"/>
      <c r="O107" s="154"/>
      <c r="P107" s="155"/>
      <c r="Q107" s="156"/>
      <c r="R107" s="155"/>
      <c r="S107" s="156"/>
      <c r="T107" s="157"/>
      <c r="U107" s="157"/>
      <c r="V107" s="157"/>
      <c r="W107" s="158"/>
    </row>
    <row r="108" spans="6:23" s="149" customFormat="1" ht="6" customHeight="1" outlineLevel="2">
      <c r="F108" s="150"/>
      <c r="G108" s="151"/>
      <c r="H108" s="159"/>
      <c r="I108" s="160"/>
      <c r="J108" s="160"/>
      <c r="K108" s="160"/>
      <c r="L108" s="160"/>
      <c r="M108" s="160"/>
      <c r="N108" s="160"/>
      <c r="O108" s="160"/>
      <c r="P108" s="155"/>
      <c r="Q108" s="156"/>
      <c r="R108" s="155"/>
      <c r="S108" s="156"/>
      <c r="T108" s="157"/>
      <c r="U108" s="157"/>
      <c r="V108" s="157"/>
      <c r="W108" s="158"/>
    </row>
    <row r="109" spans="6:25" s="149" customFormat="1" ht="12" outlineLevel="2">
      <c r="F109" s="142">
        <v>8</v>
      </c>
      <c r="G109" s="143" t="s">
        <v>64</v>
      </c>
      <c r="H109" s="144" t="s">
        <v>165</v>
      </c>
      <c r="I109" s="145" t="s">
        <v>166</v>
      </c>
      <c r="J109" s="143" t="s">
        <v>72</v>
      </c>
      <c r="K109" s="146">
        <v>411120</v>
      </c>
      <c r="L109" s="147">
        <v>0</v>
      </c>
      <c r="M109" s="146">
        <v>411120</v>
      </c>
      <c r="N109" s="148"/>
      <c r="O109" s="148">
        <f>M109*N109</f>
        <v>0</v>
      </c>
      <c r="P109" s="148"/>
      <c r="Q109" s="148">
        <f>M109*P109</f>
        <v>0</v>
      </c>
      <c r="R109" s="148"/>
      <c r="S109" s="148">
        <f>M109*R109</f>
        <v>0</v>
      </c>
      <c r="T109" s="148">
        <v>21</v>
      </c>
      <c r="U109" s="148">
        <f>O109*T109/100</f>
        <v>0</v>
      </c>
      <c r="V109" s="148">
        <f>U109+O109</f>
        <v>0</v>
      </c>
      <c r="W109" s="148"/>
      <c r="X109" s="148"/>
      <c r="Y109" s="148">
        <v>1</v>
      </c>
    </row>
    <row r="110" spans="6:23" s="149" customFormat="1" ht="33.75" outlineLevel="2">
      <c r="F110" s="150"/>
      <c r="G110" s="151"/>
      <c r="H110" s="152" t="s">
        <v>68</v>
      </c>
      <c r="I110" s="153" t="s">
        <v>167</v>
      </c>
      <c r="J110" s="154"/>
      <c r="K110" s="154"/>
      <c r="L110" s="154"/>
      <c r="M110" s="154"/>
      <c r="N110" s="154"/>
      <c r="O110" s="154"/>
      <c r="P110" s="155"/>
      <c r="Q110" s="156"/>
      <c r="R110" s="155"/>
      <c r="S110" s="156"/>
      <c r="T110" s="157"/>
      <c r="U110" s="157"/>
      <c r="V110" s="157"/>
      <c r="W110" s="158"/>
    </row>
    <row r="111" spans="6:23" s="149" customFormat="1" ht="6" customHeight="1" outlineLevel="2">
      <c r="F111" s="150"/>
      <c r="G111" s="151"/>
      <c r="H111" s="159"/>
      <c r="I111" s="160"/>
      <c r="J111" s="160"/>
      <c r="K111" s="160"/>
      <c r="L111" s="160"/>
      <c r="M111" s="160"/>
      <c r="N111" s="160"/>
      <c r="O111" s="160"/>
      <c r="P111" s="155"/>
      <c r="Q111" s="156"/>
      <c r="R111" s="155"/>
      <c r="S111" s="156"/>
      <c r="T111" s="157"/>
      <c r="U111" s="157"/>
      <c r="V111" s="157"/>
      <c r="W111" s="158"/>
    </row>
    <row r="112" spans="6:23" s="161" customFormat="1" ht="11.25" outlineLevel="3">
      <c r="F112" s="162"/>
      <c r="G112" s="163"/>
      <c r="H112" s="164" t="str">
        <f>IF(AND(H111&lt;&gt;"Výkaz výměr:",I111=""),"Výkaz výměr:","")</f>
        <v>Výkaz výměr:</v>
      </c>
      <c r="I112" s="165" t="s">
        <v>157</v>
      </c>
      <c r="J112" s="166"/>
      <c r="K112" s="167"/>
      <c r="L112" s="168"/>
      <c r="M112" s="169">
        <v>411120</v>
      </c>
      <c r="N112" s="170"/>
      <c r="O112" s="171"/>
      <c r="P112" s="172"/>
      <c r="Q112" s="170"/>
      <c r="R112" s="170"/>
      <c r="S112" s="170"/>
      <c r="T112" s="173" t="s">
        <v>75</v>
      </c>
      <c r="U112" s="170"/>
      <c r="V112" s="170"/>
      <c r="W112" s="174"/>
    </row>
    <row r="113" spans="6:23" s="161" customFormat="1" ht="11.25" outlineLevel="3">
      <c r="F113" s="162"/>
      <c r="G113" s="163"/>
      <c r="H113" s="164">
        <f>IF(AND(H112&lt;&gt;"Výkaz výměr:",I112=""),"Výkaz výměr:","")</f>
      </c>
      <c r="I113" s="165" t="s">
        <v>158</v>
      </c>
      <c r="J113" s="166"/>
      <c r="K113" s="167"/>
      <c r="L113" s="168"/>
      <c r="M113" s="169">
        <v>0</v>
      </c>
      <c r="N113" s="170"/>
      <c r="O113" s="171"/>
      <c r="P113" s="172"/>
      <c r="Q113" s="170"/>
      <c r="R113" s="170"/>
      <c r="S113" s="170"/>
      <c r="T113" s="173" t="s">
        <v>75</v>
      </c>
      <c r="U113" s="170"/>
      <c r="V113" s="170"/>
      <c r="W113" s="174"/>
    </row>
    <row r="114" spans="6:25" s="149" customFormat="1" ht="12" outlineLevel="2">
      <c r="F114" s="142">
        <v>9</v>
      </c>
      <c r="G114" s="143" t="s">
        <v>64</v>
      </c>
      <c r="H114" s="144" t="s">
        <v>168</v>
      </c>
      <c r="I114" s="145" t="s">
        <v>169</v>
      </c>
      <c r="J114" s="143" t="s">
        <v>72</v>
      </c>
      <c r="K114" s="146">
        <v>3426</v>
      </c>
      <c r="L114" s="147">
        <v>0</v>
      </c>
      <c r="M114" s="146">
        <v>3426</v>
      </c>
      <c r="N114" s="148"/>
      <c r="O114" s="148">
        <f>M114*N114</f>
        <v>0</v>
      </c>
      <c r="P114" s="148"/>
      <c r="Q114" s="148">
        <f>M114*P114</f>
        <v>0</v>
      </c>
      <c r="R114" s="148"/>
      <c r="S114" s="148">
        <f>M114*R114</f>
        <v>0</v>
      </c>
      <c r="T114" s="148">
        <v>21</v>
      </c>
      <c r="U114" s="148">
        <f>O114*T114/100</f>
        <v>0</v>
      </c>
      <c r="V114" s="148">
        <f>U114+O114</f>
        <v>0</v>
      </c>
      <c r="W114" s="148"/>
      <c r="X114" s="148"/>
      <c r="Y114" s="148">
        <v>1</v>
      </c>
    </row>
    <row r="115" spans="6:23" s="149" customFormat="1" ht="33.75" outlineLevel="2">
      <c r="F115" s="150"/>
      <c r="G115" s="151"/>
      <c r="H115" s="152" t="s">
        <v>68</v>
      </c>
      <c r="I115" s="153" t="s">
        <v>170</v>
      </c>
      <c r="J115" s="154"/>
      <c r="K115" s="154"/>
      <c r="L115" s="154"/>
      <c r="M115" s="154"/>
      <c r="N115" s="154"/>
      <c r="O115" s="154"/>
      <c r="P115" s="155"/>
      <c r="Q115" s="156"/>
      <c r="R115" s="155"/>
      <c r="S115" s="156"/>
      <c r="T115" s="157"/>
      <c r="U115" s="157"/>
      <c r="V115" s="157"/>
      <c r="W115" s="158"/>
    </row>
    <row r="116" spans="6:23" s="149" customFormat="1" ht="6" customHeight="1" outlineLevel="2">
      <c r="F116" s="150"/>
      <c r="G116" s="151"/>
      <c r="H116" s="159"/>
      <c r="I116" s="160"/>
      <c r="J116" s="160"/>
      <c r="K116" s="160"/>
      <c r="L116" s="160"/>
      <c r="M116" s="160"/>
      <c r="N116" s="160"/>
      <c r="O116" s="160"/>
      <c r="P116" s="155"/>
      <c r="Q116" s="156"/>
      <c r="R116" s="155"/>
      <c r="S116" s="156"/>
      <c r="T116" s="157"/>
      <c r="U116" s="157"/>
      <c r="V116" s="157"/>
      <c r="W116" s="158"/>
    </row>
    <row r="117" spans="6:25" s="149" customFormat="1" ht="12" outlineLevel="2">
      <c r="F117" s="142">
        <v>10</v>
      </c>
      <c r="G117" s="143" t="s">
        <v>64</v>
      </c>
      <c r="H117" s="144" t="s">
        <v>171</v>
      </c>
      <c r="I117" s="145" t="s">
        <v>172</v>
      </c>
      <c r="J117" s="143" t="s">
        <v>97</v>
      </c>
      <c r="K117" s="146">
        <v>10</v>
      </c>
      <c r="L117" s="147">
        <v>0</v>
      </c>
      <c r="M117" s="146">
        <v>10</v>
      </c>
      <c r="N117" s="148"/>
      <c r="O117" s="148">
        <f>M117*N117</f>
        <v>0</v>
      </c>
      <c r="P117" s="148"/>
      <c r="Q117" s="148">
        <f>M117*P117</f>
        <v>0</v>
      </c>
      <c r="R117" s="148"/>
      <c r="S117" s="148">
        <f>M117*R117</f>
        <v>0</v>
      </c>
      <c r="T117" s="148">
        <v>21</v>
      </c>
      <c r="U117" s="148">
        <f>O117*T117/100</f>
        <v>0</v>
      </c>
      <c r="V117" s="148">
        <f>U117+O117</f>
        <v>0</v>
      </c>
      <c r="W117" s="148"/>
      <c r="X117" s="148"/>
      <c r="Y117" s="148">
        <v>1</v>
      </c>
    </row>
    <row r="118" spans="6:23" s="149" customFormat="1" ht="33.75" outlineLevel="2">
      <c r="F118" s="150"/>
      <c r="G118" s="151"/>
      <c r="H118" s="152" t="s">
        <v>68</v>
      </c>
      <c r="I118" s="153" t="s">
        <v>173</v>
      </c>
      <c r="J118" s="154"/>
      <c r="K118" s="154"/>
      <c r="L118" s="154"/>
      <c r="M118" s="154"/>
      <c r="N118" s="154"/>
      <c r="O118" s="154"/>
      <c r="P118" s="155"/>
      <c r="Q118" s="156"/>
      <c r="R118" s="155"/>
      <c r="S118" s="156"/>
      <c r="T118" s="157"/>
      <c r="U118" s="157"/>
      <c r="V118" s="157"/>
      <c r="W118" s="158"/>
    </row>
    <row r="119" spans="6:23" s="149" customFormat="1" ht="6" customHeight="1" outlineLevel="2">
      <c r="F119" s="150"/>
      <c r="G119" s="151"/>
      <c r="H119" s="159"/>
      <c r="I119" s="160"/>
      <c r="J119" s="160"/>
      <c r="K119" s="160"/>
      <c r="L119" s="160"/>
      <c r="M119" s="160"/>
      <c r="N119" s="160"/>
      <c r="O119" s="160"/>
      <c r="P119" s="155"/>
      <c r="Q119" s="156"/>
      <c r="R119" s="155"/>
      <c r="S119" s="156"/>
      <c r="T119" s="157"/>
      <c r="U119" s="157"/>
      <c r="V119" s="157"/>
      <c r="W119" s="158"/>
    </row>
    <row r="120" spans="6:23" s="161" customFormat="1" ht="11.25" outlineLevel="3">
      <c r="F120" s="162"/>
      <c r="G120" s="163"/>
      <c r="H120" s="164" t="str">
        <f>IF(AND(H119&lt;&gt;"Výkaz výměr:",I119=""),"Výkaz výměr:","")</f>
        <v>Výkaz výměr:</v>
      </c>
      <c r="I120" s="165" t="s">
        <v>174</v>
      </c>
      <c r="J120" s="166"/>
      <c r="K120" s="167"/>
      <c r="L120" s="168"/>
      <c r="M120" s="169">
        <v>10</v>
      </c>
      <c r="N120" s="170"/>
      <c r="O120" s="171"/>
      <c r="P120" s="172"/>
      <c r="Q120" s="170"/>
      <c r="R120" s="170"/>
      <c r="S120" s="170"/>
      <c r="T120" s="173" t="s">
        <v>75</v>
      </c>
      <c r="U120" s="170"/>
      <c r="V120" s="170"/>
      <c r="W120" s="174"/>
    </row>
    <row r="121" spans="6:25" s="149" customFormat="1" ht="12" outlineLevel="2">
      <c r="F121" s="142">
        <v>11</v>
      </c>
      <c r="G121" s="143" t="s">
        <v>64</v>
      </c>
      <c r="H121" s="144" t="s">
        <v>175</v>
      </c>
      <c r="I121" s="145" t="s">
        <v>176</v>
      </c>
      <c r="J121" s="143" t="s">
        <v>97</v>
      </c>
      <c r="K121" s="146">
        <v>1200</v>
      </c>
      <c r="L121" s="147">
        <v>0</v>
      </c>
      <c r="M121" s="146">
        <v>1200</v>
      </c>
      <c r="N121" s="148"/>
      <c r="O121" s="148">
        <f>M121*N121</f>
        <v>0</v>
      </c>
      <c r="P121" s="148"/>
      <c r="Q121" s="148">
        <f>M121*P121</f>
        <v>0</v>
      </c>
      <c r="R121" s="148"/>
      <c r="S121" s="148">
        <f>M121*R121</f>
        <v>0</v>
      </c>
      <c r="T121" s="148">
        <v>21</v>
      </c>
      <c r="U121" s="148">
        <f>O121*T121/100</f>
        <v>0</v>
      </c>
      <c r="V121" s="148">
        <f>U121+O121</f>
        <v>0</v>
      </c>
      <c r="W121" s="148"/>
      <c r="X121" s="148"/>
      <c r="Y121" s="148">
        <v>1</v>
      </c>
    </row>
    <row r="122" spans="6:23" s="149" customFormat="1" ht="33.75" outlineLevel="2">
      <c r="F122" s="150"/>
      <c r="G122" s="151"/>
      <c r="H122" s="152" t="s">
        <v>68</v>
      </c>
      <c r="I122" s="153" t="s">
        <v>177</v>
      </c>
      <c r="J122" s="154"/>
      <c r="K122" s="154"/>
      <c r="L122" s="154"/>
      <c r="M122" s="154"/>
      <c r="N122" s="154"/>
      <c r="O122" s="154"/>
      <c r="P122" s="155"/>
      <c r="Q122" s="156"/>
      <c r="R122" s="155"/>
      <c r="S122" s="156"/>
      <c r="T122" s="157"/>
      <c r="U122" s="157"/>
      <c r="V122" s="157"/>
      <c r="W122" s="158"/>
    </row>
    <row r="123" spans="6:23" s="149" customFormat="1" ht="6" customHeight="1" outlineLevel="2">
      <c r="F123" s="150"/>
      <c r="G123" s="151"/>
      <c r="H123" s="159"/>
      <c r="I123" s="160"/>
      <c r="J123" s="160"/>
      <c r="K123" s="160"/>
      <c r="L123" s="160"/>
      <c r="M123" s="160"/>
      <c r="N123" s="160"/>
      <c r="O123" s="160"/>
      <c r="P123" s="155"/>
      <c r="Q123" s="156"/>
      <c r="R123" s="155"/>
      <c r="S123" s="156"/>
      <c r="T123" s="157"/>
      <c r="U123" s="157"/>
      <c r="V123" s="157"/>
      <c r="W123" s="158"/>
    </row>
    <row r="124" spans="6:23" s="161" customFormat="1" ht="11.25" outlineLevel="3">
      <c r="F124" s="162"/>
      <c r="G124" s="163"/>
      <c r="H124" s="164" t="str">
        <f>IF(AND(H123&lt;&gt;"Výkaz výměr:",I123=""),"Výkaz výměr:","")</f>
        <v>Výkaz výměr:</v>
      </c>
      <c r="I124" s="165" t="s">
        <v>178</v>
      </c>
      <c r="J124" s="166"/>
      <c r="K124" s="167"/>
      <c r="L124" s="168"/>
      <c r="M124" s="169">
        <v>1200</v>
      </c>
      <c r="N124" s="170"/>
      <c r="O124" s="171"/>
      <c r="P124" s="172"/>
      <c r="Q124" s="170"/>
      <c r="R124" s="170"/>
      <c r="S124" s="170"/>
      <c r="T124" s="173" t="s">
        <v>75</v>
      </c>
      <c r="U124" s="170"/>
      <c r="V124" s="170"/>
      <c r="W124" s="174"/>
    </row>
    <row r="125" spans="6:23" s="161" customFormat="1" ht="11.25" outlineLevel="3">
      <c r="F125" s="162"/>
      <c r="G125" s="163"/>
      <c r="H125" s="164">
        <f>IF(AND(H124&lt;&gt;"Výkaz výměr:",I124=""),"Výkaz výměr:","")</f>
      </c>
      <c r="I125" s="165" t="s">
        <v>158</v>
      </c>
      <c r="J125" s="166"/>
      <c r="K125" s="167"/>
      <c r="L125" s="168"/>
      <c r="M125" s="169">
        <v>0</v>
      </c>
      <c r="N125" s="170"/>
      <c r="O125" s="171"/>
      <c r="P125" s="172"/>
      <c r="Q125" s="170"/>
      <c r="R125" s="170"/>
      <c r="S125" s="170"/>
      <c r="T125" s="173" t="s">
        <v>75</v>
      </c>
      <c r="U125" s="170"/>
      <c r="V125" s="170"/>
      <c r="W125" s="174"/>
    </row>
    <row r="126" spans="6:25" s="149" customFormat="1" ht="12" outlineLevel="2">
      <c r="F126" s="142">
        <v>12</v>
      </c>
      <c r="G126" s="143" t="s">
        <v>64</v>
      </c>
      <c r="H126" s="144" t="s">
        <v>179</v>
      </c>
      <c r="I126" s="145" t="s">
        <v>180</v>
      </c>
      <c r="J126" s="143" t="s">
        <v>97</v>
      </c>
      <c r="K126" s="146">
        <v>10</v>
      </c>
      <c r="L126" s="147">
        <v>0</v>
      </c>
      <c r="M126" s="146">
        <v>10</v>
      </c>
      <c r="N126" s="148"/>
      <c r="O126" s="148">
        <f>M126*N126</f>
        <v>0</v>
      </c>
      <c r="P126" s="148"/>
      <c r="Q126" s="148">
        <f>M126*P126</f>
        <v>0</v>
      </c>
      <c r="R126" s="148"/>
      <c r="S126" s="148">
        <f>M126*R126</f>
        <v>0</v>
      </c>
      <c r="T126" s="148">
        <v>21</v>
      </c>
      <c r="U126" s="148">
        <f>O126*T126/100</f>
        <v>0</v>
      </c>
      <c r="V126" s="148">
        <f>U126+O126</f>
        <v>0</v>
      </c>
      <c r="W126" s="148"/>
      <c r="X126" s="148"/>
      <c r="Y126" s="148">
        <v>1</v>
      </c>
    </row>
    <row r="127" spans="6:23" s="149" customFormat="1" ht="33.75" outlineLevel="2">
      <c r="F127" s="150"/>
      <c r="G127" s="151"/>
      <c r="H127" s="152" t="s">
        <v>68</v>
      </c>
      <c r="I127" s="153" t="s">
        <v>181</v>
      </c>
      <c r="J127" s="154"/>
      <c r="K127" s="154"/>
      <c r="L127" s="154"/>
      <c r="M127" s="154"/>
      <c r="N127" s="154"/>
      <c r="O127" s="154"/>
      <c r="P127" s="155"/>
      <c r="Q127" s="156"/>
      <c r="R127" s="155"/>
      <c r="S127" s="156"/>
      <c r="T127" s="157"/>
      <c r="U127" s="157"/>
      <c r="V127" s="157"/>
      <c r="W127" s="158"/>
    </row>
    <row r="128" spans="6:23" s="149" customFormat="1" ht="6" customHeight="1" outlineLevel="2">
      <c r="F128" s="150"/>
      <c r="G128" s="151"/>
      <c r="H128" s="159"/>
      <c r="I128" s="160"/>
      <c r="J128" s="160"/>
      <c r="K128" s="160"/>
      <c r="L128" s="160"/>
      <c r="M128" s="160"/>
      <c r="N128" s="160"/>
      <c r="O128" s="160"/>
      <c r="P128" s="155"/>
      <c r="Q128" s="156"/>
      <c r="R128" s="155"/>
      <c r="S128" s="156"/>
      <c r="T128" s="157"/>
      <c r="U128" s="157"/>
      <c r="V128" s="157"/>
      <c r="W128" s="158"/>
    </row>
    <row r="129" spans="6:25" s="149" customFormat="1" ht="24" outlineLevel="2">
      <c r="F129" s="142">
        <v>13</v>
      </c>
      <c r="G129" s="143" t="s">
        <v>64</v>
      </c>
      <c r="H129" s="144" t="s">
        <v>182</v>
      </c>
      <c r="I129" s="145" t="s">
        <v>183</v>
      </c>
      <c r="J129" s="143" t="s">
        <v>72</v>
      </c>
      <c r="K129" s="146">
        <v>374</v>
      </c>
      <c r="L129" s="147">
        <v>0</v>
      </c>
      <c r="M129" s="146">
        <v>374</v>
      </c>
      <c r="N129" s="148"/>
      <c r="O129" s="148">
        <f>M129*N129</f>
        <v>0</v>
      </c>
      <c r="P129" s="148">
        <v>0.00021</v>
      </c>
      <c r="Q129" s="148">
        <f>M129*P129</f>
        <v>0.07854</v>
      </c>
      <c r="R129" s="148"/>
      <c r="S129" s="148">
        <f>M129*R129</f>
        <v>0</v>
      </c>
      <c r="T129" s="148">
        <v>21</v>
      </c>
      <c r="U129" s="148">
        <f>O129*T129/100</f>
        <v>0</v>
      </c>
      <c r="V129" s="148">
        <f>U129+O129</f>
        <v>0</v>
      </c>
      <c r="W129" s="148"/>
      <c r="X129" s="148"/>
      <c r="Y129" s="148">
        <v>1</v>
      </c>
    </row>
    <row r="130" spans="6:23" s="149" customFormat="1" ht="33.75" outlineLevel="2">
      <c r="F130" s="150"/>
      <c r="G130" s="151"/>
      <c r="H130" s="152" t="s">
        <v>68</v>
      </c>
      <c r="I130" s="153" t="s">
        <v>184</v>
      </c>
      <c r="J130" s="154"/>
      <c r="K130" s="154"/>
      <c r="L130" s="154"/>
      <c r="M130" s="154"/>
      <c r="N130" s="154"/>
      <c r="O130" s="154"/>
      <c r="P130" s="155"/>
      <c r="Q130" s="156"/>
      <c r="R130" s="155"/>
      <c r="S130" s="156"/>
      <c r="T130" s="157"/>
      <c r="U130" s="157"/>
      <c r="V130" s="157"/>
      <c r="W130" s="158"/>
    </row>
    <row r="131" spans="6:23" s="149" customFormat="1" ht="6" customHeight="1" outlineLevel="2">
      <c r="F131" s="150"/>
      <c r="G131" s="151"/>
      <c r="H131" s="159"/>
      <c r="I131" s="160"/>
      <c r="J131" s="160"/>
      <c r="K131" s="160"/>
      <c r="L131" s="160"/>
      <c r="M131" s="160"/>
      <c r="N131" s="160"/>
      <c r="O131" s="160"/>
      <c r="P131" s="155"/>
      <c r="Q131" s="156"/>
      <c r="R131" s="155"/>
      <c r="S131" s="156"/>
      <c r="T131" s="157"/>
      <c r="U131" s="157"/>
      <c r="V131" s="157"/>
      <c r="W131" s="158"/>
    </row>
    <row r="132" spans="6:23" s="161" customFormat="1" ht="11.25" outlineLevel="3">
      <c r="F132" s="162"/>
      <c r="G132" s="163"/>
      <c r="H132" s="164" t="str">
        <f>IF(AND(H131&lt;&gt;"Výkaz výměr:",I131=""),"Výkaz výměr:","")</f>
        <v>Výkaz výměr:</v>
      </c>
      <c r="I132" s="165" t="s">
        <v>185</v>
      </c>
      <c r="J132" s="166"/>
      <c r="K132" s="167"/>
      <c r="L132" s="168"/>
      <c r="M132" s="169">
        <v>374</v>
      </c>
      <c r="N132" s="170"/>
      <c r="O132" s="171"/>
      <c r="P132" s="172"/>
      <c r="Q132" s="170"/>
      <c r="R132" s="170"/>
      <c r="S132" s="170"/>
      <c r="T132" s="173" t="s">
        <v>75</v>
      </c>
      <c r="U132" s="170"/>
      <c r="V132" s="170"/>
      <c r="W132" s="174"/>
    </row>
    <row r="133" spans="6:25" s="149" customFormat="1" ht="12" outlineLevel="2">
      <c r="F133" s="142">
        <v>14</v>
      </c>
      <c r="G133" s="143" t="s">
        <v>64</v>
      </c>
      <c r="H133" s="144" t="s">
        <v>186</v>
      </c>
      <c r="I133" s="145" t="s">
        <v>187</v>
      </c>
      <c r="J133" s="143" t="s">
        <v>67</v>
      </c>
      <c r="K133" s="146">
        <v>1</v>
      </c>
      <c r="L133" s="147">
        <v>0</v>
      </c>
      <c r="M133" s="146">
        <v>1</v>
      </c>
      <c r="N133" s="148"/>
      <c r="O133" s="148">
        <f>M133*N133</f>
        <v>0</v>
      </c>
      <c r="P133" s="148"/>
      <c r="Q133" s="148">
        <f>M133*P133</f>
        <v>0</v>
      </c>
      <c r="R133" s="148"/>
      <c r="S133" s="148">
        <f>M133*R133</f>
        <v>0</v>
      </c>
      <c r="T133" s="148">
        <v>21</v>
      </c>
      <c r="U133" s="148">
        <f>O133*T133/100</f>
        <v>0</v>
      </c>
      <c r="V133" s="148">
        <f>U133+O133</f>
        <v>0</v>
      </c>
      <c r="W133" s="148"/>
      <c r="X133" s="148"/>
      <c r="Y133" s="148">
        <v>1</v>
      </c>
    </row>
    <row r="134" spans="6:23" s="149" customFormat="1" ht="12" outlineLevel="2">
      <c r="F134" s="150"/>
      <c r="G134" s="151"/>
      <c r="H134" s="152" t="s">
        <v>68</v>
      </c>
      <c r="I134" s="153"/>
      <c r="J134" s="154"/>
      <c r="K134" s="154"/>
      <c r="L134" s="154"/>
      <c r="M134" s="154"/>
      <c r="N134" s="154"/>
      <c r="O134" s="154"/>
      <c r="P134" s="155"/>
      <c r="Q134" s="156"/>
      <c r="R134" s="155"/>
      <c r="S134" s="156"/>
      <c r="T134" s="157"/>
      <c r="U134" s="157"/>
      <c r="V134" s="157"/>
      <c r="W134" s="158"/>
    </row>
    <row r="135" spans="6:23" s="149" customFormat="1" ht="6" customHeight="1" outlineLevel="2">
      <c r="F135" s="150"/>
      <c r="G135" s="151"/>
      <c r="H135" s="159"/>
      <c r="I135" s="160"/>
      <c r="J135" s="160"/>
      <c r="K135" s="160"/>
      <c r="L135" s="160"/>
      <c r="M135" s="160"/>
      <c r="N135" s="160"/>
      <c r="O135" s="160"/>
      <c r="P135" s="155"/>
      <c r="Q135" s="156"/>
      <c r="R135" s="155"/>
      <c r="S135" s="156"/>
      <c r="T135" s="157"/>
      <c r="U135" s="157"/>
      <c r="V135" s="157"/>
      <c r="W135" s="158"/>
    </row>
    <row r="136" spans="6:25" s="149" customFormat="1" ht="12" outlineLevel="2">
      <c r="F136" s="142">
        <v>15</v>
      </c>
      <c r="G136" s="143" t="s">
        <v>64</v>
      </c>
      <c r="H136" s="144" t="s">
        <v>188</v>
      </c>
      <c r="I136" s="145" t="s">
        <v>189</v>
      </c>
      <c r="J136" s="143" t="s">
        <v>67</v>
      </c>
      <c r="K136" s="146">
        <v>1</v>
      </c>
      <c r="L136" s="147">
        <v>0</v>
      </c>
      <c r="M136" s="146">
        <v>1</v>
      </c>
      <c r="N136" s="148"/>
      <c r="O136" s="148">
        <f>M136*N136</f>
        <v>0</v>
      </c>
      <c r="P136" s="148"/>
      <c r="Q136" s="148">
        <f>M136*P136</f>
        <v>0</v>
      </c>
      <c r="R136" s="148"/>
      <c r="S136" s="148">
        <f>M136*R136</f>
        <v>0</v>
      </c>
      <c r="T136" s="148">
        <v>21</v>
      </c>
      <c r="U136" s="148">
        <f>O136*T136/100</f>
        <v>0</v>
      </c>
      <c r="V136" s="148">
        <f>U136+O136</f>
        <v>0</v>
      </c>
      <c r="W136" s="148"/>
      <c r="X136" s="148"/>
      <c r="Y136" s="148">
        <v>1</v>
      </c>
    </row>
    <row r="137" spans="6:23" s="149" customFormat="1" ht="12" outlineLevel="2">
      <c r="F137" s="150"/>
      <c r="G137" s="151"/>
      <c r="H137" s="152" t="s">
        <v>68</v>
      </c>
      <c r="I137" s="153"/>
      <c r="J137" s="154"/>
      <c r="K137" s="154"/>
      <c r="L137" s="154"/>
      <c r="M137" s="154"/>
      <c r="N137" s="154"/>
      <c r="O137" s="154"/>
      <c r="P137" s="155"/>
      <c r="Q137" s="156"/>
      <c r="R137" s="155"/>
      <c r="S137" s="156"/>
      <c r="T137" s="157"/>
      <c r="U137" s="157"/>
      <c r="V137" s="157"/>
      <c r="W137" s="158"/>
    </row>
    <row r="138" spans="6:23" s="149" customFormat="1" ht="6" customHeight="1" outlineLevel="2">
      <c r="F138" s="150"/>
      <c r="G138" s="151"/>
      <c r="H138" s="159"/>
      <c r="I138" s="160"/>
      <c r="J138" s="160"/>
      <c r="K138" s="160"/>
      <c r="L138" s="160"/>
      <c r="M138" s="160"/>
      <c r="N138" s="160"/>
      <c r="O138" s="160"/>
      <c r="P138" s="155"/>
      <c r="Q138" s="156"/>
      <c r="R138" s="155"/>
      <c r="S138" s="156"/>
      <c r="T138" s="157"/>
      <c r="U138" s="157"/>
      <c r="V138" s="157"/>
      <c r="W138" s="158"/>
    </row>
    <row r="139" spans="6:23" s="175" customFormat="1" ht="12.75" customHeight="1" outlineLevel="2">
      <c r="F139" s="176"/>
      <c r="G139" s="177"/>
      <c r="H139" s="177"/>
      <c r="I139" s="178"/>
      <c r="J139" s="177"/>
      <c r="K139" s="179"/>
      <c r="L139" s="180"/>
      <c r="M139" s="179"/>
      <c r="N139" s="180"/>
      <c r="O139" s="181"/>
      <c r="P139" s="182"/>
      <c r="Q139" s="180"/>
      <c r="R139" s="180"/>
      <c r="S139" s="180"/>
      <c r="T139" s="183" t="s">
        <v>75</v>
      </c>
      <c r="U139" s="180"/>
      <c r="V139" s="180"/>
      <c r="W139" s="180"/>
    </row>
    <row r="140" spans="6:25" s="131" customFormat="1" ht="16.5" customHeight="1" outlineLevel="1">
      <c r="F140" s="132"/>
      <c r="G140" s="133"/>
      <c r="H140" s="134"/>
      <c r="I140" s="134" t="s">
        <v>190</v>
      </c>
      <c r="J140" s="133"/>
      <c r="K140" s="135"/>
      <c r="L140" s="136"/>
      <c r="M140" s="135"/>
      <c r="N140" s="136"/>
      <c r="O140" s="137">
        <f>SUBTOTAL(9,O141:O150)</f>
        <v>0</v>
      </c>
      <c r="P140" s="138"/>
      <c r="Q140" s="137">
        <f>SUBTOTAL(9,Q141:Q150)</f>
        <v>0</v>
      </c>
      <c r="R140" s="136"/>
      <c r="S140" s="137">
        <f>SUBTOTAL(9,S141:S150)</f>
        <v>0</v>
      </c>
      <c r="T140" s="139"/>
      <c r="U140" s="137">
        <f>SUBTOTAL(9,U141:U150)</f>
        <v>0</v>
      </c>
      <c r="V140" s="137">
        <f>SUBTOTAL(9,V141:V150)</f>
        <v>0</v>
      </c>
      <c r="W140" s="140"/>
      <c r="Y140" s="137">
        <f>SUBTOTAL(9,Y141:Y150)</f>
        <v>3</v>
      </c>
    </row>
    <row r="141" spans="6:25" s="149" customFormat="1" ht="12" outlineLevel="2">
      <c r="F141" s="142">
        <v>1</v>
      </c>
      <c r="G141" s="143" t="s">
        <v>64</v>
      </c>
      <c r="H141" s="144" t="s">
        <v>191</v>
      </c>
      <c r="I141" s="145" t="s">
        <v>192</v>
      </c>
      <c r="J141" s="143" t="s">
        <v>67</v>
      </c>
      <c r="K141" s="146">
        <v>1</v>
      </c>
      <c r="L141" s="147">
        <v>0</v>
      </c>
      <c r="M141" s="146">
        <v>1</v>
      </c>
      <c r="N141" s="148"/>
      <c r="O141" s="148">
        <f>M141*N141</f>
        <v>0</v>
      </c>
      <c r="P141" s="148"/>
      <c r="Q141" s="148">
        <f>M141*P141</f>
        <v>0</v>
      </c>
      <c r="R141" s="148"/>
      <c r="S141" s="148">
        <f>M141*R141</f>
        <v>0</v>
      </c>
      <c r="T141" s="148">
        <v>21</v>
      </c>
      <c r="U141" s="148">
        <f>O141*T141/100</f>
        <v>0</v>
      </c>
      <c r="V141" s="148">
        <f>U141+O141</f>
        <v>0</v>
      </c>
      <c r="W141" s="148"/>
      <c r="X141" s="148"/>
      <c r="Y141" s="148">
        <v>1</v>
      </c>
    </row>
    <row r="142" spans="6:23" s="149" customFormat="1" ht="12" outlineLevel="2">
      <c r="F142" s="150"/>
      <c r="G142" s="151"/>
      <c r="H142" s="152" t="s">
        <v>68</v>
      </c>
      <c r="I142" s="153"/>
      <c r="J142" s="154"/>
      <c r="K142" s="154"/>
      <c r="L142" s="154"/>
      <c r="M142" s="154"/>
      <c r="N142" s="154"/>
      <c r="O142" s="154"/>
      <c r="P142" s="155"/>
      <c r="Q142" s="156"/>
      <c r="R142" s="155"/>
      <c r="S142" s="156"/>
      <c r="T142" s="157"/>
      <c r="U142" s="157"/>
      <c r="V142" s="157"/>
      <c r="W142" s="158"/>
    </row>
    <row r="143" spans="6:23" s="149" customFormat="1" ht="6" customHeight="1" outlineLevel="2">
      <c r="F143" s="150"/>
      <c r="G143" s="151"/>
      <c r="H143" s="159"/>
      <c r="I143" s="160"/>
      <c r="J143" s="160"/>
      <c r="K143" s="160"/>
      <c r="L143" s="160"/>
      <c r="M143" s="160"/>
      <c r="N143" s="160"/>
      <c r="O143" s="160"/>
      <c r="P143" s="155"/>
      <c r="Q143" s="156"/>
      <c r="R143" s="155"/>
      <c r="S143" s="156"/>
      <c r="T143" s="157"/>
      <c r="U143" s="157"/>
      <c r="V143" s="157"/>
      <c r="W143" s="158"/>
    </row>
    <row r="144" spans="6:25" s="149" customFormat="1" ht="12" outlineLevel="2">
      <c r="F144" s="142">
        <v>2</v>
      </c>
      <c r="G144" s="143" t="s">
        <v>64</v>
      </c>
      <c r="H144" s="144" t="s">
        <v>193</v>
      </c>
      <c r="I144" s="145" t="s">
        <v>194</v>
      </c>
      <c r="J144" s="143" t="s">
        <v>67</v>
      </c>
      <c r="K144" s="146">
        <v>5</v>
      </c>
      <c r="L144" s="147">
        <v>0</v>
      </c>
      <c r="M144" s="146">
        <v>5</v>
      </c>
      <c r="N144" s="148"/>
      <c r="O144" s="148">
        <f>M144*N144</f>
        <v>0</v>
      </c>
      <c r="P144" s="148"/>
      <c r="Q144" s="148">
        <f>M144*P144</f>
        <v>0</v>
      </c>
      <c r="R144" s="148"/>
      <c r="S144" s="148">
        <f>M144*R144</f>
        <v>0</v>
      </c>
      <c r="T144" s="148">
        <v>21</v>
      </c>
      <c r="U144" s="148">
        <f>O144*T144/100</f>
        <v>0</v>
      </c>
      <c r="V144" s="148">
        <f>U144+O144</f>
        <v>0</v>
      </c>
      <c r="W144" s="148"/>
      <c r="X144" s="148"/>
      <c r="Y144" s="148">
        <v>1</v>
      </c>
    </row>
    <row r="145" spans="6:23" s="149" customFormat="1" ht="12" outlineLevel="2">
      <c r="F145" s="150"/>
      <c r="G145" s="151"/>
      <c r="H145" s="152" t="s">
        <v>68</v>
      </c>
      <c r="I145" s="153"/>
      <c r="J145" s="154"/>
      <c r="K145" s="154"/>
      <c r="L145" s="154"/>
      <c r="M145" s="154"/>
      <c r="N145" s="154"/>
      <c r="O145" s="154"/>
      <c r="P145" s="155"/>
      <c r="Q145" s="156"/>
      <c r="R145" s="155"/>
      <c r="S145" s="156"/>
      <c r="T145" s="157"/>
      <c r="U145" s="157"/>
      <c r="V145" s="157"/>
      <c r="W145" s="158"/>
    </row>
    <row r="146" spans="6:23" s="149" customFormat="1" ht="6" customHeight="1" outlineLevel="2">
      <c r="F146" s="150"/>
      <c r="G146" s="151"/>
      <c r="H146" s="159"/>
      <c r="I146" s="160"/>
      <c r="J146" s="160"/>
      <c r="K146" s="160"/>
      <c r="L146" s="160"/>
      <c r="M146" s="160"/>
      <c r="N146" s="160"/>
      <c r="O146" s="160"/>
      <c r="P146" s="155"/>
      <c r="Q146" s="156"/>
      <c r="R146" s="155"/>
      <c r="S146" s="156"/>
      <c r="T146" s="157"/>
      <c r="U146" s="157"/>
      <c r="V146" s="157"/>
      <c r="W146" s="158"/>
    </row>
    <row r="147" spans="6:25" s="149" customFormat="1" ht="12" outlineLevel="2">
      <c r="F147" s="142">
        <v>3</v>
      </c>
      <c r="G147" s="143" t="s">
        <v>64</v>
      </c>
      <c r="H147" s="144" t="s">
        <v>195</v>
      </c>
      <c r="I147" s="145" t="s">
        <v>196</v>
      </c>
      <c r="J147" s="143" t="s">
        <v>67</v>
      </c>
      <c r="K147" s="146">
        <v>15</v>
      </c>
      <c r="L147" s="147">
        <v>0</v>
      </c>
      <c r="M147" s="146">
        <v>15</v>
      </c>
      <c r="N147" s="148"/>
      <c r="O147" s="148">
        <f>M147*N147</f>
        <v>0</v>
      </c>
      <c r="P147" s="148"/>
      <c r="Q147" s="148">
        <f>M147*P147</f>
        <v>0</v>
      </c>
      <c r="R147" s="148"/>
      <c r="S147" s="148">
        <f>M147*R147</f>
        <v>0</v>
      </c>
      <c r="T147" s="148">
        <v>21</v>
      </c>
      <c r="U147" s="148">
        <f>O147*T147/100</f>
        <v>0</v>
      </c>
      <c r="V147" s="148">
        <f>U147+O147</f>
        <v>0</v>
      </c>
      <c r="W147" s="148"/>
      <c r="X147" s="148"/>
      <c r="Y147" s="148">
        <v>1</v>
      </c>
    </row>
    <row r="148" spans="6:23" s="149" customFormat="1" ht="12" outlineLevel="2">
      <c r="F148" s="150"/>
      <c r="G148" s="151"/>
      <c r="H148" s="152" t="s">
        <v>68</v>
      </c>
      <c r="I148" s="153"/>
      <c r="J148" s="154"/>
      <c r="K148" s="154"/>
      <c r="L148" s="154"/>
      <c r="M148" s="154"/>
      <c r="N148" s="154"/>
      <c r="O148" s="154"/>
      <c r="P148" s="155"/>
      <c r="Q148" s="156"/>
      <c r="R148" s="155"/>
      <c r="S148" s="156"/>
      <c r="T148" s="157"/>
      <c r="U148" s="157"/>
      <c r="V148" s="157"/>
      <c r="W148" s="158"/>
    </row>
    <row r="149" spans="6:23" s="149" customFormat="1" ht="6" customHeight="1" outlineLevel="2">
      <c r="F149" s="150"/>
      <c r="G149" s="151"/>
      <c r="H149" s="159"/>
      <c r="I149" s="160"/>
      <c r="J149" s="160"/>
      <c r="K149" s="160"/>
      <c r="L149" s="160"/>
      <c r="M149" s="160"/>
      <c r="N149" s="160"/>
      <c r="O149" s="160"/>
      <c r="P149" s="155"/>
      <c r="Q149" s="156"/>
      <c r="R149" s="155"/>
      <c r="S149" s="156"/>
      <c r="T149" s="157"/>
      <c r="U149" s="157"/>
      <c r="V149" s="157"/>
      <c r="W149" s="158"/>
    </row>
    <row r="150" spans="6:23" s="175" customFormat="1" ht="12.75" customHeight="1" outlineLevel="2">
      <c r="F150" s="176"/>
      <c r="G150" s="177"/>
      <c r="H150" s="177"/>
      <c r="I150" s="178"/>
      <c r="J150" s="177"/>
      <c r="K150" s="179"/>
      <c r="L150" s="180"/>
      <c r="M150" s="179"/>
      <c r="N150" s="180"/>
      <c r="O150" s="181"/>
      <c r="P150" s="182"/>
      <c r="Q150" s="180"/>
      <c r="R150" s="180"/>
      <c r="S150" s="180"/>
      <c r="T150" s="183" t="s">
        <v>75</v>
      </c>
      <c r="U150" s="180"/>
      <c r="V150" s="180"/>
      <c r="W150" s="180"/>
    </row>
    <row r="151" spans="6:25" s="131" customFormat="1" ht="16.5" customHeight="1" outlineLevel="1">
      <c r="F151" s="132"/>
      <c r="G151" s="133"/>
      <c r="H151" s="134"/>
      <c r="I151" s="134" t="s">
        <v>197</v>
      </c>
      <c r="J151" s="133"/>
      <c r="K151" s="135"/>
      <c r="L151" s="136"/>
      <c r="M151" s="135"/>
      <c r="N151" s="136"/>
      <c r="O151" s="137">
        <f>SUBTOTAL(9,O152:O155)</f>
        <v>0</v>
      </c>
      <c r="P151" s="138"/>
      <c r="Q151" s="137">
        <f>SUBTOTAL(9,Q152:Q155)</f>
        <v>0</v>
      </c>
      <c r="R151" s="136"/>
      <c r="S151" s="137">
        <f>SUBTOTAL(9,S152:S155)</f>
        <v>0</v>
      </c>
      <c r="T151" s="139"/>
      <c r="U151" s="137">
        <f>SUBTOTAL(9,U152:U155)</f>
        <v>0</v>
      </c>
      <c r="V151" s="137">
        <f>SUBTOTAL(9,V152:V155)</f>
        <v>0</v>
      </c>
      <c r="W151" s="140"/>
      <c r="Y151" s="137">
        <f>SUBTOTAL(9,Y152:Y155)</f>
        <v>1</v>
      </c>
    </row>
    <row r="152" spans="6:25" s="149" customFormat="1" ht="12" outlineLevel="2">
      <c r="F152" s="142">
        <v>1</v>
      </c>
      <c r="G152" s="143" t="s">
        <v>64</v>
      </c>
      <c r="H152" s="144" t="s">
        <v>198</v>
      </c>
      <c r="I152" s="145" t="s">
        <v>199</v>
      </c>
      <c r="J152" s="143" t="s">
        <v>67</v>
      </c>
      <c r="K152" s="146">
        <v>1</v>
      </c>
      <c r="L152" s="147">
        <v>0</v>
      </c>
      <c r="M152" s="146">
        <v>1</v>
      </c>
      <c r="N152" s="148"/>
      <c r="O152" s="148">
        <f>M152*N152</f>
        <v>0</v>
      </c>
      <c r="P152" s="148"/>
      <c r="Q152" s="148">
        <f>M152*P152</f>
        <v>0</v>
      </c>
      <c r="R152" s="148"/>
      <c r="S152" s="148">
        <f>M152*R152</f>
        <v>0</v>
      </c>
      <c r="T152" s="148">
        <v>21</v>
      </c>
      <c r="U152" s="148">
        <f>O152*T152/100</f>
        <v>0</v>
      </c>
      <c r="V152" s="148">
        <f>U152+O152</f>
        <v>0</v>
      </c>
      <c r="W152" s="148"/>
      <c r="X152" s="148"/>
      <c r="Y152" s="148">
        <v>1</v>
      </c>
    </row>
    <row r="153" spans="6:23" s="149" customFormat="1" ht="12" outlineLevel="2">
      <c r="F153" s="150"/>
      <c r="G153" s="151"/>
      <c r="H153" s="152" t="s">
        <v>68</v>
      </c>
      <c r="I153" s="153"/>
      <c r="J153" s="154"/>
      <c r="K153" s="154"/>
      <c r="L153" s="154"/>
      <c r="M153" s="154"/>
      <c r="N153" s="154"/>
      <c r="O153" s="154"/>
      <c r="P153" s="155"/>
      <c r="Q153" s="156"/>
      <c r="R153" s="155"/>
      <c r="S153" s="156"/>
      <c r="T153" s="157"/>
      <c r="U153" s="157"/>
      <c r="V153" s="157"/>
      <c r="W153" s="158"/>
    </row>
    <row r="154" spans="6:23" s="149" customFormat="1" ht="6" customHeight="1" outlineLevel="2">
      <c r="F154" s="150"/>
      <c r="G154" s="151"/>
      <c r="H154" s="159"/>
      <c r="I154" s="160"/>
      <c r="J154" s="160"/>
      <c r="K154" s="160"/>
      <c r="L154" s="160"/>
      <c r="M154" s="160"/>
      <c r="N154" s="160"/>
      <c r="O154" s="160"/>
      <c r="P154" s="155"/>
      <c r="Q154" s="156"/>
      <c r="R154" s="155"/>
      <c r="S154" s="156"/>
      <c r="T154" s="157"/>
      <c r="U154" s="157"/>
      <c r="V154" s="157"/>
      <c r="W154" s="158"/>
    </row>
    <row r="155" spans="6:23" s="175" customFormat="1" ht="12.75" customHeight="1" outlineLevel="2">
      <c r="F155" s="176"/>
      <c r="G155" s="177"/>
      <c r="H155" s="177"/>
      <c r="I155" s="178"/>
      <c r="J155" s="177"/>
      <c r="K155" s="179"/>
      <c r="L155" s="180"/>
      <c r="M155" s="179"/>
      <c r="N155" s="180"/>
      <c r="O155" s="181"/>
      <c r="P155" s="182"/>
      <c r="Q155" s="180"/>
      <c r="R155" s="180"/>
      <c r="S155" s="180"/>
      <c r="T155" s="183" t="s">
        <v>75</v>
      </c>
      <c r="U155" s="180"/>
      <c r="V155" s="180"/>
      <c r="W155" s="180"/>
    </row>
    <row r="156" spans="6:25" s="131" customFormat="1" ht="16.5" customHeight="1" outlineLevel="1">
      <c r="F156" s="132"/>
      <c r="G156" s="133"/>
      <c r="H156" s="134"/>
      <c r="I156" s="134" t="s">
        <v>200</v>
      </c>
      <c r="J156" s="133"/>
      <c r="K156" s="135"/>
      <c r="L156" s="136"/>
      <c r="M156" s="135"/>
      <c r="N156" s="136"/>
      <c r="O156" s="137">
        <f>SUBTOTAL(9,O157:O322)</f>
        <v>0</v>
      </c>
      <c r="P156" s="138"/>
      <c r="Q156" s="137">
        <f>SUBTOTAL(9,Q157:Q322)</f>
        <v>0</v>
      </c>
      <c r="R156" s="136"/>
      <c r="S156" s="137">
        <f>SUBTOTAL(9,S157:S322)</f>
        <v>114.9074704</v>
      </c>
      <c r="T156" s="139"/>
      <c r="U156" s="137">
        <f>SUBTOTAL(9,U157:U322)</f>
        <v>0</v>
      </c>
      <c r="V156" s="137">
        <f>SUBTOTAL(9,V157:V322)</f>
        <v>0</v>
      </c>
      <c r="W156" s="140"/>
      <c r="Y156" s="137">
        <f>SUBTOTAL(9,Y157:Y322)</f>
        <v>36</v>
      </c>
    </row>
    <row r="157" spans="6:25" s="149" customFormat="1" ht="12" outlineLevel="2">
      <c r="F157" s="142">
        <v>1</v>
      </c>
      <c r="G157" s="143" t="s">
        <v>64</v>
      </c>
      <c r="H157" s="144" t="s">
        <v>201</v>
      </c>
      <c r="I157" s="145" t="s">
        <v>202</v>
      </c>
      <c r="J157" s="143" t="s">
        <v>72</v>
      </c>
      <c r="K157" s="146">
        <v>1050.5500000000002</v>
      </c>
      <c r="L157" s="147">
        <v>0</v>
      </c>
      <c r="M157" s="146">
        <v>1050.5500000000002</v>
      </c>
      <c r="N157" s="148"/>
      <c r="O157" s="148">
        <f>M157*N157</f>
        <v>0</v>
      </c>
      <c r="P157" s="148"/>
      <c r="Q157" s="148">
        <f>M157*P157</f>
        <v>0</v>
      </c>
      <c r="R157" s="148">
        <v>0.006</v>
      </c>
      <c r="S157" s="148">
        <f>M157*R157</f>
        <v>6.303300000000001</v>
      </c>
      <c r="T157" s="148">
        <v>21</v>
      </c>
      <c r="U157" s="148">
        <f>O157*T157/100</f>
        <v>0</v>
      </c>
      <c r="V157" s="148">
        <f>U157+O157</f>
        <v>0</v>
      </c>
      <c r="W157" s="148"/>
      <c r="X157" s="148"/>
      <c r="Y157" s="148">
        <v>1</v>
      </c>
    </row>
    <row r="158" spans="6:23" s="149" customFormat="1" ht="33.75" outlineLevel="2">
      <c r="F158" s="150"/>
      <c r="G158" s="151"/>
      <c r="H158" s="152" t="s">
        <v>68</v>
      </c>
      <c r="I158" s="153" t="s">
        <v>203</v>
      </c>
      <c r="J158" s="154"/>
      <c r="K158" s="154"/>
      <c r="L158" s="154"/>
      <c r="M158" s="154"/>
      <c r="N158" s="154"/>
      <c r="O158" s="154"/>
      <c r="P158" s="155"/>
      <c r="Q158" s="156"/>
      <c r="R158" s="155"/>
      <c r="S158" s="156"/>
      <c r="T158" s="157"/>
      <c r="U158" s="157"/>
      <c r="V158" s="157"/>
      <c r="W158" s="158"/>
    </row>
    <row r="159" spans="6:23" s="149" customFormat="1" ht="6" customHeight="1" outlineLevel="2">
      <c r="F159" s="150"/>
      <c r="G159" s="151"/>
      <c r="H159" s="159"/>
      <c r="I159" s="160"/>
      <c r="J159" s="160"/>
      <c r="K159" s="160"/>
      <c r="L159" s="160"/>
      <c r="M159" s="160"/>
      <c r="N159" s="160"/>
      <c r="O159" s="160"/>
      <c r="P159" s="155"/>
      <c r="Q159" s="156"/>
      <c r="R159" s="155"/>
      <c r="S159" s="156"/>
      <c r="T159" s="157"/>
      <c r="U159" s="157"/>
      <c r="V159" s="157"/>
      <c r="W159" s="158"/>
    </row>
    <row r="160" spans="6:23" s="161" customFormat="1" ht="11.25" outlineLevel="3">
      <c r="F160" s="162"/>
      <c r="G160" s="163"/>
      <c r="H160" s="164" t="str">
        <f>IF(AND(H159&lt;&gt;"Výkaz výměr:",I159=""),"Výkaz výměr:","")</f>
        <v>Výkaz výměr:</v>
      </c>
      <c r="I160" s="165" t="s">
        <v>204</v>
      </c>
      <c r="J160" s="166"/>
      <c r="K160" s="167"/>
      <c r="L160" s="168"/>
      <c r="M160" s="169">
        <v>1050.5500000000002</v>
      </c>
      <c r="N160" s="170"/>
      <c r="O160" s="171"/>
      <c r="P160" s="172"/>
      <c r="Q160" s="170"/>
      <c r="R160" s="170"/>
      <c r="S160" s="170"/>
      <c r="T160" s="173" t="s">
        <v>75</v>
      </c>
      <c r="U160" s="170"/>
      <c r="V160" s="170"/>
      <c r="W160" s="174"/>
    </row>
    <row r="161" spans="6:25" s="149" customFormat="1" ht="12" outlineLevel="2">
      <c r="F161" s="142">
        <v>2</v>
      </c>
      <c r="G161" s="143" t="s">
        <v>64</v>
      </c>
      <c r="H161" s="144" t="s">
        <v>205</v>
      </c>
      <c r="I161" s="145" t="s">
        <v>206</v>
      </c>
      <c r="J161" s="143" t="s">
        <v>72</v>
      </c>
      <c r="K161" s="146">
        <v>608</v>
      </c>
      <c r="L161" s="147">
        <v>0</v>
      </c>
      <c r="M161" s="146">
        <v>608</v>
      </c>
      <c r="N161" s="148"/>
      <c r="O161" s="148">
        <f>M161*N161</f>
        <v>0</v>
      </c>
      <c r="P161" s="148"/>
      <c r="Q161" s="148">
        <f>M161*P161</f>
        <v>0</v>
      </c>
      <c r="R161" s="148">
        <v>0.006</v>
      </c>
      <c r="S161" s="148">
        <f>M161*R161</f>
        <v>3.648</v>
      </c>
      <c r="T161" s="148">
        <v>21</v>
      </c>
      <c r="U161" s="148">
        <f>O161*T161/100</f>
        <v>0</v>
      </c>
      <c r="V161" s="148">
        <f>U161+O161</f>
        <v>0</v>
      </c>
      <c r="W161" s="148"/>
      <c r="X161" s="148"/>
      <c r="Y161" s="148">
        <v>1</v>
      </c>
    </row>
    <row r="162" spans="6:23" s="149" customFormat="1" ht="33.75" outlineLevel="2">
      <c r="F162" s="150"/>
      <c r="G162" s="151"/>
      <c r="H162" s="152" t="s">
        <v>68</v>
      </c>
      <c r="I162" s="153" t="s">
        <v>207</v>
      </c>
      <c r="J162" s="154"/>
      <c r="K162" s="154"/>
      <c r="L162" s="154"/>
      <c r="M162" s="154"/>
      <c r="N162" s="154"/>
      <c r="O162" s="154"/>
      <c r="P162" s="155"/>
      <c r="Q162" s="156"/>
      <c r="R162" s="155"/>
      <c r="S162" s="156"/>
      <c r="T162" s="157"/>
      <c r="U162" s="157"/>
      <c r="V162" s="157"/>
      <c r="W162" s="158"/>
    </row>
    <row r="163" spans="6:23" s="149" customFormat="1" ht="6" customHeight="1" outlineLevel="2">
      <c r="F163" s="150"/>
      <c r="G163" s="151"/>
      <c r="H163" s="159"/>
      <c r="I163" s="160"/>
      <c r="J163" s="160"/>
      <c r="K163" s="160"/>
      <c r="L163" s="160"/>
      <c r="M163" s="160"/>
      <c r="N163" s="160"/>
      <c r="O163" s="160"/>
      <c r="P163" s="155"/>
      <c r="Q163" s="156"/>
      <c r="R163" s="155"/>
      <c r="S163" s="156"/>
      <c r="T163" s="157"/>
      <c r="U163" s="157"/>
      <c r="V163" s="157"/>
      <c r="W163" s="158"/>
    </row>
    <row r="164" spans="6:23" s="161" customFormat="1" ht="11.25" outlineLevel="3">
      <c r="F164" s="162"/>
      <c r="G164" s="163"/>
      <c r="H164" s="164" t="str">
        <f>IF(AND(H163&lt;&gt;"Výkaz výměr:",I163=""),"Výkaz výměr:","")</f>
        <v>Výkaz výměr:</v>
      </c>
      <c r="I164" s="165" t="s">
        <v>208</v>
      </c>
      <c r="J164" s="166"/>
      <c r="K164" s="167"/>
      <c r="L164" s="168"/>
      <c r="M164" s="169">
        <v>608</v>
      </c>
      <c r="N164" s="170"/>
      <c r="O164" s="171"/>
      <c r="P164" s="172"/>
      <c r="Q164" s="170"/>
      <c r="R164" s="170"/>
      <c r="S164" s="170"/>
      <c r="T164" s="173" t="s">
        <v>75</v>
      </c>
      <c r="U164" s="170"/>
      <c r="V164" s="170"/>
      <c r="W164" s="174"/>
    </row>
    <row r="165" spans="6:25" s="149" customFormat="1" ht="12" outlineLevel="2">
      <c r="F165" s="142">
        <v>3</v>
      </c>
      <c r="G165" s="143" t="s">
        <v>64</v>
      </c>
      <c r="H165" s="144" t="s">
        <v>209</v>
      </c>
      <c r="I165" s="145" t="s">
        <v>210</v>
      </c>
      <c r="J165" s="143" t="s">
        <v>97</v>
      </c>
      <c r="K165" s="146">
        <v>146.55</v>
      </c>
      <c r="L165" s="147">
        <v>0</v>
      </c>
      <c r="M165" s="146">
        <v>146.55</v>
      </c>
      <c r="N165" s="148"/>
      <c r="O165" s="148">
        <f>M165*N165</f>
        <v>0</v>
      </c>
      <c r="P165" s="148"/>
      <c r="Q165" s="148">
        <f>M165*P165</f>
        <v>0</v>
      </c>
      <c r="R165" s="148">
        <v>0.032</v>
      </c>
      <c r="S165" s="148">
        <f>M165*R165</f>
        <v>4.6896</v>
      </c>
      <c r="T165" s="148">
        <v>21</v>
      </c>
      <c r="U165" s="148">
        <f>O165*T165/100</f>
        <v>0</v>
      </c>
      <c r="V165" s="148">
        <f>U165+O165</f>
        <v>0</v>
      </c>
      <c r="W165" s="148"/>
      <c r="X165" s="148"/>
      <c r="Y165" s="148">
        <v>1</v>
      </c>
    </row>
    <row r="166" spans="6:23" s="149" customFormat="1" ht="33.75" outlineLevel="2">
      <c r="F166" s="150"/>
      <c r="G166" s="151"/>
      <c r="H166" s="152" t="s">
        <v>68</v>
      </c>
      <c r="I166" s="153" t="s">
        <v>211</v>
      </c>
      <c r="J166" s="154"/>
      <c r="K166" s="154"/>
      <c r="L166" s="154"/>
      <c r="M166" s="154"/>
      <c r="N166" s="154"/>
      <c r="O166" s="154"/>
      <c r="P166" s="155"/>
      <c r="Q166" s="156"/>
      <c r="R166" s="155"/>
      <c r="S166" s="156"/>
      <c r="T166" s="157"/>
      <c r="U166" s="157"/>
      <c r="V166" s="157"/>
      <c r="W166" s="158"/>
    </row>
    <row r="167" spans="6:23" s="149" customFormat="1" ht="6" customHeight="1" outlineLevel="2">
      <c r="F167" s="150"/>
      <c r="G167" s="151"/>
      <c r="H167" s="159"/>
      <c r="I167" s="160"/>
      <c r="J167" s="160"/>
      <c r="K167" s="160"/>
      <c r="L167" s="160"/>
      <c r="M167" s="160"/>
      <c r="N167" s="160"/>
      <c r="O167" s="160"/>
      <c r="P167" s="155"/>
      <c r="Q167" s="156"/>
      <c r="R167" s="155"/>
      <c r="S167" s="156"/>
      <c r="T167" s="157"/>
      <c r="U167" s="157"/>
      <c r="V167" s="157"/>
      <c r="W167" s="158"/>
    </row>
    <row r="168" spans="6:23" s="161" customFormat="1" ht="11.25" outlineLevel="3">
      <c r="F168" s="162"/>
      <c r="G168" s="163"/>
      <c r="H168" s="164" t="str">
        <f>IF(AND(H167&lt;&gt;"Výkaz výměr:",I167=""),"Výkaz výměr:","")</f>
        <v>Výkaz výměr:</v>
      </c>
      <c r="I168" s="165" t="s">
        <v>212</v>
      </c>
      <c r="J168" s="166"/>
      <c r="K168" s="167"/>
      <c r="L168" s="168"/>
      <c r="M168" s="169">
        <v>146.55</v>
      </c>
      <c r="N168" s="170"/>
      <c r="O168" s="171"/>
      <c r="P168" s="172"/>
      <c r="Q168" s="170"/>
      <c r="R168" s="170"/>
      <c r="S168" s="170"/>
      <c r="T168" s="173" t="s">
        <v>75</v>
      </c>
      <c r="U168" s="170"/>
      <c r="V168" s="170"/>
      <c r="W168" s="174"/>
    </row>
    <row r="169" spans="6:25" s="149" customFormat="1" ht="12" outlineLevel="2">
      <c r="F169" s="142">
        <v>4</v>
      </c>
      <c r="G169" s="143" t="s">
        <v>64</v>
      </c>
      <c r="H169" s="144" t="s">
        <v>213</v>
      </c>
      <c r="I169" s="145" t="s">
        <v>214</v>
      </c>
      <c r="J169" s="143" t="s">
        <v>72</v>
      </c>
      <c r="K169" s="146">
        <v>881.925</v>
      </c>
      <c r="L169" s="147">
        <v>0</v>
      </c>
      <c r="M169" s="146">
        <v>881.925</v>
      </c>
      <c r="N169" s="148"/>
      <c r="O169" s="148">
        <f>M169*N169</f>
        <v>0</v>
      </c>
      <c r="P169" s="148"/>
      <c r="Q169" s="148">
        <f>M169*P169</f>
        <v>0</v>
      </c>
      <c r="R169" s="148">
        <v>0.015</v>
      </c>
      <c r="S169" s="148">
        <f>M169*R169</f>
        <v>13.228874999999999</v>
      </c>
      <c r="T169" s="148">
        <v>21</v>
      </c>
      <c r="U169" s="148">
        <f>O169*T169/100</f>
        <v>0</v>
      </c>
      <c r="V169" s="148">
        <f>U169+O169</f>
        <v>0</v>
      </c>
      <c r="W169" s="148"/>
      <c r="X169" s="148"/>
      <c r="Y169" s="148">
        <v>1</v>
      </c>
    </row>
    <row r="170" spans="6:23" s="149" customFormat="1" ht="33.75" outlineLevel="2">
      <c r="F170" s="150"/>
      <c r="G170" s="151"/>
      <c r="H170" s="152" t="s">
        <v>68</v>
      </c>
      <c r="I170" s="153" t="s">
        <v>215</v>
      </c>
      <c r="J170" s="154"/>
      <c r="K170" s="154"/>
      <c r="L170" s="154"/>
      <c r="M170" s="154"/>
      <c r="N170" s="154"/>
      <c r="O170" s="154"/>
      <c r="P170" s="155"/>
      <c r="Q170" s="156"/>
      <c r="R170" s="155"/>
      <c r="S170" s="156"/>
      <c r="T170" s="157"/>
      <c r="U170" s="157"/>
      <c r="V170" s="157"/>
      <c r="W170" s="158"/>
    </row>
    <row r="171" spans="6:23" s="149" customFormat="1" ht="6" customHeight="1" outlineLevel="2">
      <c r="F171" s="150"/>
      <c r="G171" s="151"/>
      <c r="H171" s="159"/>
      <c r="I171" s="160"/>
      <c r="J171" s="160"/>
      <c r="K171" s="160"/>
      <c r="L171" s="160"/>
      <c r="M171" s="160"/>
      <c r="N171" s="160"/>
      <c r="O171" s="160"/>
      <c r="P171" s="155"/>
      <c r="Q171" s="156"/>
      <c r="R171" s="155"/>
      <c r="S171" s="156"/>
      <c r="T171" s="157"/>
      <c r="U171" s="157"/>
      <c r="V171" s="157"/>
      <c r="W171" s="158"/>
    </row>
    <row r="172" spans="6:23" s="161" customFormat="1" ht="11.25" outlineLevel="3">
      <c r="F172" s="162"/>
      <c r="G172" s="163"/>
      <c r="H172" s="164" t="str">
        <f aca="true" t="shared" si="0" ref="H172:H182">IF(AND(H171&lt;&gt;"Výkaz výměr:",I171=""),"Výkaz výměr:","")</f>
        <v>Výkaz výměr:</v>
      </c>
      <c r="I172" s="165" t="s">
        <v>216</v>
      </c>
      <c r="J172" s="166"/>
      <c r="K172" s="167"/>
      <c r="L172" s="168"/>
      <c r="M172" s="169">
        <v>158.2</v>
      </c>
      <c r="N172" s="170"/>
      <c r="O172" s="171"/>
      <c r="P172" s="172"/>
      <c r="Q172" s="170"/>
      <c r="R172" s="170"/>
      <c r="S172" s="170"/>
      <c r="T172" s="173" t="s">
        <v>75</v>
      </c>
      <c r="U172" s="170"/>
      <c r="V172" s="170"/>
      <c r="W172" s="174"/>
    </row>
    <row r="173" spans="6:23" s="161" customFormat="1" ht="11.25" outlineLevel="3">
      <c r="F173" s="162"/>
      <c r="G173" s="163"/>
      <c r="H173" s="164">
        <f t="shared" si="0"/>
      </c>
      <c r="I173" s="165" t="s">
        <v>217</v>
      </c>
      <c r="J173" s="166"/>
      <c r="K173" s="167"/>
      <c r="L173" s="168"/>
      <c r="M173" s="169">
        <v>30</v>
      </c>
      <c r="N173" s="170"/>
      <c r="O173" s="171"/>
      <c r="P173" s="172"/>
      <c r="Q173" s="170"/>
      <c r="R173" s="170"/>
      <c r="S173" s="170"/>
      <c r="T173" s="173" t="s">
        <v>75</v>
      </c>
      <c r="U173" s="170"/>
      <c r="V173" s="170"/>
      <c r="W173" s="174"/>
    </row>
    <row r="174" spans="6:23" s="161" customFormat="1" ht="11.25" outlineLevel="3">
      <c r="F174" s="162"/>
      <c r="G174" s="163"/>
      <c r="H174" s="164">
        <f t="shared" si="0"/>
      </c>
      <c r="I174" s="165" t="s">
        <v>218</v>
      </c>
      <c r="J174" s="166"/>
      <c r="K174" s="167"/>
      <c r="L174" s="168"/>
      <c r="M174" s="169">
        <v>93.5</v>
      </c>
      <c r="N174" s="170"/>
      <c r="O174" s="171"/>
      <c r="P174" s="172"/>
      <c r="Q174" s="170"/>
      <c r="R174" s="170"/>
      <c r="S174" s="170"/>
      <c r="T174" s="173" t="s">
        <v>75</v>
      </c>
      <c r="U174" s="170"/>
      <c r="V174" s="170"/>
      <c r="W174" s="174"/>
    </row>
    <row r="175" spans="6:23" s="161" customFormat="1" ht="11.25" outlineLevel="3">
      <c r="F175" s="162"/>
      <c r="G175" s="163"/>
      <c r="H175" s="164">
        <f t="shared" si="0"/>
      </c>
      <c r="I175" s="165" t="s">
        <v>219</v>
      </c>
      <c r="J175" s="166"/>
      <c r="K175" s="167"/>
      <c r="L175" s="168"/>
      <c r="M175" s="169">
        <v>30</v>
      </c>
      <c r="N175" s="170"/>
      <c r="O175" s="171"/>
      <c r="P175" s="172"/>
      <c r="Q175" s="170"/>
      <c r="R175" s="170"/>
      <c r="S175" s="170"/>
      <c r="T175" s="173" t="s">
        <v>75</v>
      </c>
      <c r="U175" s="170"/>
      <c r="V175" s="170"/>
      <c r="W175" s="174"/>
    </row>
    <row r="176" spans="6:23" s="161" customFormat="1" ht="11.25" outlineLevel="3">
      <c r="F176" s="162"/>
      <c r="G176" s="163"/>
      <c r="H176" s="164">
        <f t="shared" si="0"/>
      </c>
      <c r="I176" s="165" t="s">
        <v>220</v>
      </c>
      <c r="J176" s="166"/>
      <c r="K176" s="167"/>
      <c r="L176" s="168"/>
      <c r="M176" s="169">
        <v>11.875</v>
      </c>
      <c r="N176" s="170"/>
      <c r="O176" s="171"/>
      <c r="P176" s="172"/>
      <c r="Q176" s="170"/>
      <c r="R176" s="170"/>
      <c r="S176" s="170"/>
      <c r="T176" s="173" t="s">
        <v>75</v>
      </c>
      <c r="U176" s="170"/>
      <c r="V176" s="170"/>
      <c r="W176" s="174"/>
    </row>
    <row r="177" spans="6:23" s="161" customFormat="1" ht="11.25" outlineLevel="3">
      <c r="F177" s="162"/>
      <c r="G177" s="163"/>
      <c r="H177" s="164">
        <f t="shared" si="0"/>
      </c>
      <c r="I177" s="165" t="s">
        <v>221</v>
      </c>
      <c r="J177" s="166"/>
      <c r="K177" s="167"/>
      <c r="L177" s="168"/>
      <c r="M177" s="169">
        <v>12.6</v>
      </c>
      <c r="N177" s="170"/>
      <c r="O177" s="171"/>
      <c r="P177" s="172"/>
      <c r="Q177" s="170"/>
      <c r="R177" s="170"/>
      <c r="S177" s="170"/>
      <c r="T177" s="173" t="s">
        <v>75</v>
      </c>
      <c r="U177" s="170"/>
      <c r="V177" s="170"/>
      <c r="W177" s="174"/>
    </row>
    <row r="178" spans="6:23" s="161" customFormat="1" ht="11.25" outlineLevel="3">
      <c r="F178" s="162"/>
      <c r="G178" s="163"/>
      <c r="H178" s="164">
        <f t="shared" si="0"/>
      </c>
      <c r="I178" s="165" t="s">
        <v>222</v>
      </c>
      <c r="J178" s="166"/>
      <c r="K178" s="167"/>
      <c r="L178" s="168"/>
      <c r="M178" s="169">
        <v>216</v>
      </c>
      <c r="N178" s="170"/>
      <c r="O178" s="171"/>
      <c r="P178" s="172"/>
      <c r="Q178" s="170"/>
      <c r="R178" s="170"/>
      <c r="S178" s="170"/>
      <c r="T178" s="173" t="s">
        <v>75</v>
      </c>
      <c r="U178" s="170"/>
      <c r="V178" s="170"/>
      <c r="W178" s="174"/>
    </row>
    <row r="179" spans="6:23" s="161" customFormat="1" ht="11.25" outlineLevel="3">
      <c r="F179" s="162"/>
      <c r="G179" s="163"/>
      <c r="H179" s="164">
        <f t="shared" si="0"/>
      </c>
      <c r="I179" s="165" t="s">
        <v>223</v>
      </c>
      <c r="J179" s="166"/>
      <c r="K179" s="167"/>
      <c r="L179" s="168"/>
      <c r="M179" s="169">
        <v>79.5</v>
      </c>
      <c r="N179" s="170"/>
      <c r="O179" s="171"/>
      <c r="P179" s="172"/>
      <c r="Q179" s="170"/>
      <c r="R179" s="170"/>
      <c r="S179" s="170"/>
      <c r="T179" s="173" t="s">
        <v>75</v>
      </c>
      <c r="U179" s="170"/>
      <c r="V179" s="170"/>
      <c r="W179" s="174"/>
    </row>
    <row r="180" spans="6:23" s="161" customFormat="1" ht="11.25" outlineLevel="3">
      <c r="F180" s="162"/>
      <c r="G180" s="163"/>
      <c r="H180" s="164">
        <f t="shared" si="0"/>
      </c>
      <c r="I180" s="165" t="s">
        <v>224</v>
      </c>
      <c r="J180" s="166"/>
      <c r="K180" s="167"/>
      <c r="L180" s="168"/>
      <c r="M180" s="169">
        <v>98</v>
      </c>
      <c r="N180" s="170"/>
      <c r="O180" s="171"/>
      <c r="P180" s="172"/>
      <c r="Q180" s="170"/>
      <c r="R180" s="170"/>
      <c r="S180" s="170"/>
      <c r="T180" s="173" t="s">
        <v>75</v>
      </c>
      <c r="U180" s="170"/>
      <c r="V180" s="170"/>
      <c r="W180" s="174"/>
    </row>
    <row r="181" spans="6:23" s="161" customFormat="1" ht="11.25" outlineLevel="3">
      <c r="F181" s="162"/>
      <c r="G181" s="163"/>
      <c r="H181" s="164">
        <f t="shared" si="0"/>
      </c>
      <c r="I181" s="165" t="s">
        <v>225</v>
      </c>
      <c r="J181" s="166"/>
      <c r="K181" s="167"/>
      <c r="L181" s="168"/>
      <c r="M181" s="169">
        <v>54</v>
      </c>
      <c r="N181" s="170"/>
      <c r="O181" s="171"/>
      <c r="P181" s="172"/>
      <c r="Q181" s="170"/>
      <c r="R181" s="170"/>
      <c r="S181" s="170"/>
      <c r="T181" s="173" t="s">
        <v>75</v>
      </c>
      <c r="U181" s="170"/>
      <c r="V181" s="170"/>
      <c r="W181" s="174"/>
    </row>
    <row r="182" spans="6:23" s="161" customFormat="1" ht="11.25" outlineLevel="3">
      <c r="F182" s="162"/>
      <c r="G182" s="163"/>
      <c r="H182" s="164">
        <f t="shared" si="0"/>
      </c>
      <c r="I182" s="165" t="s">
        <v>226</v>
      </c>
      <c r="J182" s="166"/>
      <c r="K182" s="167"/>
      <c r="L182" s="168"/>
      <c r="M182" s="169">
        <v>98.25</v>
      </c>
      <c r="N182" s="170"/>
      <c r="O182" s="171"/>
      <c r="P182" s="172"/>
      <c r="Q182" s="170"/>
      <c r="R182" s="170"/>
      <c r="S182" s="170"/>
      <c r="T182" s="173" t="s">
        <v>75</v>
      </c>
      <c r="U182" s="170"/>
      <c r="V182" s="170"/>
      <c r="W182" s="174"/>
    </row>
    <row r="183" spans="6:25" s="149" customFormat="1" ht="12" outlineLevel="2">
      <c r="F183" s="142">
        <v>5</v>
      </c>
      <c r="G183" s="143" t="s">
        <v>64</v>
      </c>
      <c r="H183" s="144" t="s">
        <v>227</v>
      </c>
      <c r="I183" s="145" t="s">
        <v>228</v>
      </c>
      <c r="J183" s="143" t="s">
        <v>72</v>
      </c>
      <c r="K183" s="146">
        <v>574.82</v>
      </c>
      <c r="L183" s="147">
        <v>0</v>
      </c>
      <c r="M183" s="146">
        <v>574.82</v>
      </c>
      <c r="N183" s="148"/>
      <c r="O183" s="148">
        <f>M183*N183</f>
        <v>0</v>
      </c>
      <c r="P183" s="148"/>
      <c r="Q183" s="148">
        <f>M183*P183</f>
        <v>0</v>
      </c>
      <c r="R183" s="148">
        <v>0.00732</v>
      </c>
      <c r="S183" s="148">
        <f>M183*R183</f>
        <v>4.2076824</v>
      </c>
      <c r="T183" s="148">
        <v>21</v>
      </c>
      <c r="U183" s="148">
        <f>O183*T183/100</f>
        <v>0</v>
      </c>
      <c r="V183" s="148">
        <f>U183+O183</f>
        <v>0</v>
      </c>
      <c r="W183" s="148"/>
      <c r="X183" s="148"/>
      <c r="Y183" s="148">
        <v>1</v>
      </c>
    </row>
    <row r="184" spans="6:23" s="149" customFormat="1" ht="45" outlineLevel="2">
      <c r="F184" s="150"/>
      <c r="G184" s="151"/>
      <c r="H184" s="152" t="s">
        <v>68</v>
      </c>
      <c r="I184" s="153" t="s">
        <v>229</v>
      </c>
      <c r="J184" s="154"/>
      <c r="K184" s="154"/>
      <c r="L184" s="154"/>
      <c r="M184" s="154"/>
      <c r="N184" s="154"/>
      <c r="O184" s="154"/>
      <c r="P184" s="155"/>
      <c r="Q184" s="156"/>
      <c r="R184" s="155"/>
      <c r="S184" s="156"/>
      <c r="T184" s="157"/>
      <c r="U184" s="157"/>
      <c r="V184" s="157"/>
      <c r="W184" s="158"/>
    </row>
    <row r="185" spans="6:23" s="149" customFormat="1" ht="6" customHeight="1" outlineLevel="2">
      <c r="F185" s="150"/>
      <c r="G185" s="151"/>
      <c r="H185" s="159"/>
      <c r="I185" s="160"/>
      <c r="J185" s="160"/>
      <c r="K185" s="160"/>
      <c r="L185" s="160"/>
      <c r="M185" s="160"/>
      <c r="N185" s="160"/>
      <c r="O185" s="160"/>
      <c r="P185" s="155"/>
      <c r="Q185" s="156"/>
      <c r="R185" s="155"/>
      <c r="S185" s="156"/>
      <c r="T185" s="157"/>
      <c r="U185" s="157"/>
      <c r="V185" s="157"/>
      <c r="W185" s="158"/>
    </row>
    <row r="186" spans="6:23" s="161" customFormat="1" ht="11.25" outlineLevel="3">
      <c r="F186" s="162"/>
      <c r="G186" s="163"/>
      <c r="H186" s="164" t="str">
        <f>IF(AND(H185&lt;&gt;"Výkaz výměr:",I185=""),"Výkaz výměr:","")</f>
        <v>Výkaz výměr:</v>
      </c>
      <c r="I186" s="165" t="s">
        <v>230</v>
      </c>
      <c r="J186" s="166"/>
      <c r="K186" s="167"/>
      <c r="L186" s="168"/>
      <c r="M186" s="169">
        <v>574.82</v>
      </c>
      <c r="N186" s="170"/>
      <c r="O186" s="171"/>
      <c r="P186" s="172"/>
      <c r="Q186" s="170"/>
      <c r="R186" s="170"/>
      <c r="S186" s="170"/>
      <c r="T186" s="173" t="s">
        <v>75</v>
      </c>
      <c r="U186" s="170"/>
      <c r="V186" s="170"/>
      <c r="W186" s="174"/>
    </row>
    <row r="187" spans="6:25" s="149" customFormat="1" ht="12" outlineLevel="2">
      <c r="F187" s="142">
        <v>6</v>
      </c>
      <c r="G187" s="143" t="s">
        <v>64</v>
      </c>
      <c r="H187" s="144" t="s">
        <v>231</v>
      </c>
      <c r="I187" s="145" t="s">
        <v>232</v>
      </c>
      <c r="J187" s="143" t="s">
        <v>97</v>
      </c>
      <c r="K187" s="146">
        <v>263.5</v>
      </c>
      <c r="L187" s="147">
        <v>0</v>
      </c>
      <c r="M187" s="146">
        <v>263.5</v>
      </c>
      <c r="N187" s="148"/>
      <c r="O187" s="148">
        <f>M187*N187</f>
        <v>0</v>
      </c>
      <c r="P187" s="148"/>
      <c r="Q187" s="148">
        <f>M187*P187</f>
        <v>0</v>
      </c>
      <c r="R187" s="148">
        <v>0.00269</v>
      </c>
      <c r="S187" s="148">
        <f>M187*R187</f>
        <v>0.7088150000000001</v>
      </c>
      <c r="T187" s="148">
        <v>21</v>
      </c>
      <c r="U187" s="148">
        <f>O187*T187/100</f>
        <v>0</v>
      </c>
      <c r="V187" s="148">
        <f>U187+O187</f>
        <v>0</v>
      </c>
      <c r="W187" s="148"/>
      <c r="X187" s="148"/>
      <c r="Y187" s="148">
        <v>1</v>
      </c>
    </row>
    <row r="188" spans="6:23" s="149" customFormat="1" ht="33.75" outlineLevel="2">
      <c r="F188" s="150"/>
      <c r="G188" s="151"/>
      <c r="H188" s="152" t="s">
        <v>68</v>
      </c>
      <c r="I188" s="153" t="s">
        <v>233</v>
      </c>
      <c r="J188" s="154"/>
      <c r="K188" s="154"/>
      <c r="L188" s="154"/>
      <c r="M188" s="154"/>
      <c r="N188" s="154"/>
      <c r="O188" s="154"/>
      <c r="P188" s="155"/>
      <c r="Q188" s="156"/>
      <c r="R188" s="155"/>
      <c r="S188" s="156"/>
      <c r="T188" s="157"/>
      <c r="U188" s="157"/>
      <c r="V188" s="157"/>
      <c r="W188" s="158"/>
    </row>
    <row r="189" spans="6:23" s="149" customFormat="1" ht="6" customHeight="1" outlineLevel="2">
      <c r="F189" s="150"/>
      <c r="G189" s="151"/>
      <c r="H189" s="159"/>
      <c r="I189" s="160"/>
      <c r="J189" s="160"/>
      <c r="K189" s="160"/>
      <c r="L189" s="160"/>
      <c r="M189" s="160"/>
      <c r="N189" s="160"/>
      <c r="O189" s="160"/>
      <c r="P189" s="155"/>
      <c r="Q189" s="156"/>
      <c r="R189" s="155"/>
      <c r="S189" s="156"/>
      <c r="T189" s="157"/>
      <c r="U189" s="157"/>
      <c r="V189" s="157"/>
      <c r="W189" s="158"/>
    </row>
    <row r="190" spans="6:23" s="161" customFormat="1" ht="11.25" outlineLevel="3">
      <c r="F190" s="162"/>
      <c r="G190" s="163"/>
      <c r="H190" s="164" t="str">
        <f>IF(AND(H189&lt;&gt;"Výkaz výměr:",I189=""),"Výkaz výměr:","")</f>
        <v>Výkaz výměr:</v>
      </c>
      <c r="I190" s="165" t="s">
        <v>234</v>
      </c>
      <c r="J190" s="166"/>
      <c r="K190" s="167"/>
      <c r="L190" s="168"/>
      <c r="M190" s="169">
        <v>263.5</v>
      </c>
      <c r="N190" s="170"/>
      <c r="O190" s="171"/>
      <c r="P190" s="172"/>
      <c r="Q190" s="170"/>
      <c r="R190" s="170"/>
      <c r="S190" s="170"/>
      <c r="T190" s="173" t="s">
        <v>75</v>
      </c>
      <c r="U190" s="170"/>
      <c r="V190" s="170"/>
      <c r="W190" s="174"/>
    </row>
    <row r="191" spans="6:25" s="149" customFormat="1" ht="12" outlineLevel="2">
      <c r="F191" s="142">
        <v>7</v>
      </c>
      <c r="G191" s="143" t="s">
        <v>64</v>
      </c>
      <c r="H191" s="144" t="s">
        <v>235</v>
      </c>
      <c r="I191" s="145" t="s">
        <v>236</v>
      </c>
      <c r="J191" s="143" t="s">
        <v>97</v>
      </c>
      <c r="K191" s="146">
        <v>152.5</v>
      </c>
      <c r="L191" s="147">
        <v>0</v>
      </c>
      <c r="M191" s="146">
        <v>152.5</v>
      </c>
      <c r="N191" s="148"/>
      <c r="O191" s="148">
        <f>M191*N191</f>
        <v>0</v>
      </c>
      <c r="P191" s="148"/>
      <c r="Q191" s="148">
        <f>M191*P191</f>
        <v>0</v>
      </c>
      <c r="R191" s="148">
        <v>0.00359</v>
      </c>
      <c r="S191" s="148">
        <f>M191*R191</f>
        <v>0.5474749999999999</v>
      </c>
      <c r="T191" s="148">
        <v>21</v>
      </c>
      <c r="U191" s="148">
        <f>O191*T191/100</f>
        <v>0</v>
      </c>
      <c r="V191" s="148">
        <f>U191+O191</f>
        <v>0</v>
      </c>
      <c r="W191" s="148"/>
      <c r="X191" s="148"/>
      <c r="Y191" s="148">
        <v>1</v>
      </c>
    </row>
    <row r="192" spans="6:23" s="149" customFormat="1" ht="33.75" outlineLevel="2">
      <c r="F192" s="150"/>
      <c r="G192" s="151"/>
      <c r="H192" s="152" t="s">
        <v>68</v>
      </c>
      <c r="I192" s="153" t="s">
        <v>237</v>
      </c>
      <c r="J192" s="154"/>
      <c r="K192" s="154"/>
      <c r="L192" s="154"/>
      <c r="M192" s="154"/>
      <c r="N192" s="154"/>
      <c r="O192" s="154"/>
      <c r="P192" s="155"/>
      <c r="Q192" s="156"/>
      <c r="R192" s="155"/>
      <c r="S192" s="156"/>
      <c r="T192" s="157"/>
      <c r="U192" s="157"/>
      <c r="V192" s="157"/>
      <c r="W192" s="158"/>
    </row>
    <row r="193" spans="6:23" s="149" customFormat="1" ht="6" customHeight="1" outlineLevel="2">
      <c r="F193" s="150"/>
      <c r="G193" s="151"/>
      <c r="H193" s="159"/>
      <c r="I193" s="160"/>
      <c r="J193" s="160"/>
      <c r="K193" s="160"/>
      <c r="L193" s="160"/>
      <c r="M193" s="160"/>
      <c r="N193" s="160"/>
      <c r="O193" s="160"/>
      <c r="P193" s="155"/>
      <c r="Q193" s="156"/>
      <c r="R193" s="155"/>
      <c r="S193" s="156"/>
      <c r="T193" s="157"/>
      <c r="U193" s="157"/>
      <c r="V193" s="157"/>
      <c r="W193" s="158"/>
    </row>
    <row r="194" spans="6:23" s="161" customFormat="1" ht="11.25" outlineLevel="3">
      <c r="F194" s="162"/>
      <c r="G194" s="163"/>
      <c r="H194" s="164" t="str">
        <f>IF(AND(H193&lt;&gt;"Výkaz výměr:",I193=""),"Výkaz výměr:","")</f>
        <v>Výkaz výměr:</v>
      </c>
      <c r="I194" s="165" t="s">
        <v>238</v>
      </c>
      <c r="J194" s="166"/>
      <c r="K194" s="167"/>
      <c r="L194" s="168"/>
      <c r="M194" s="169">
        <v>152.5</v>
      </c>
      <c r="N194" s="170"/>
      <c r="O194" s="171"/>
      <c r="P194" s="172"/>
      <c r="Q194" s="170"/>
      <c r="R194" s="170"/>
      <c r="S194" s="170"/>
      <c r="T194" s="173" t="s">
        <v>75</v>
      </c>
      <c r="U194" s="170"/>
      <c r="V194" s="170"/>
      <c r="W194" s="174"/>
    </row>
    <row r="195" spans="6:25" s="149" customFormat="1" ht="12" outlineLevel="2">
      <c r="F195" s="142">
        <v>8</v>
      </c>
      <c r="G195" s="143" t="s">
        <v>64</v>
      </c>
      <c r="H195" s="144" t="s">
        <v>239</v>
      </c>
      <c r="I195" s="145" t="s">
        <v>240</v>
      </c>
      <c r="J195" s="143" t="s">
        <v>97</v>
      </c>
      <c r="K195" s="146">
        <v>125</v>
      </c>
      <c r="L195" s="147">
        <v>0</v>
      </c>
      <c r="M195" s="146">
        <v>125</v>
      </c>
      <c r="N195" s="148"/>
      <c r="O195" s="148">
        <f>M195*N195</f>
        <v>0</v>
      </c>
      <c r="P195" s="148"/>
      <c r="Q195" s="148">
        <f>M195*P195</f>
        <v>0</v>
      </c>
      <c r="R195" s="148">
        <v>0.00298</v>
      </c>
      <c r="S195" s="148">
        <f>M195*R195</f>
        <v>0.3725</v>
      </c>
      <c r="T195" s="148">
        <v>21</v>
      </c>
      <c r="U195" s="148">
        <f>O195*T195/100</f>
        <v>0</v>
      </c>
      <c r="V195" s="148">
        <f>U195+O195</f>
        <v>0</v>
      </c>
      <c r="W195" s="148"/>
      <c r="X195" s="148"/>
      <c r="Y195" s="148">
        <v>1</v>
      </c>
    </row>
    <row r="196" spans="6:23" s="149" customFormat="1" ht="45" outlineLevel="2">
      <c r="F196" s="150"/>
      <c r="G196" s="151"/>
      <c r="H196" s="152" t="s">
        <v>68</v>
      </c>
      <c r="I196" s="153" t="s">
        <v>241</v>
      </c>
      <c r="J196" s="154"/>
      <c r="K196" s="154"/>
      <c r="L196" s="154"/>
      <c r="M196" s="154"/>
      <c r="N196" s="154"/>
      <c r="O196" s="154"/>
      <c r="P196" s="155"/>
      <c r="Q196" s="156"/>
      <c r="R196" s="155"/>
      <c r="S196" s="156"/>
      <c r="T196" s="157"/>
      <c r="U196" s="157"/>
      <c r="V196" s="157"/>
      <c r="W196" s="158"/>
    </row>
    <row r="197" spans="6:23" s="149" customFormat="1" ht="6" customHeight="1" outlineLevel="2">
      <c r="F197" s="150"/>
      <c r="G197" s="151"/>
      <c r="H197" s="159"/>
      <c r="I197" s="160"/>
      <c r="J197" s="160"/>
      <c r="K197" s="160"/>
      <c r="L197" s="160"/>
      <c r="M197" s="160"/>
      <c r="N197" s="160"/>
      <c r="O197" s="160"/>
      <c r="P197" s="155"/>
      <c r="Q197" s="156"/>
      <c r="R197" s="155"/>
      <c r="S197" s="156"/>
      <c r="T197" s="157"/>
      <c r="U197" s="157"/>
      <c r="V197" s="157"/>
      <c r="W197" s="158"/>
    </row>
    <row r="198" spans="6:23" s="161" customFormat="1" ht="11.25" outlineLevel="3">
      <c r="F198" s="162"/>
      <c r="G198" s="163"/>
      <c r="H198" s="164" t="str">
        <f>IF(AND(H197&lt;&gt;"Výkaz výměr:",I197=""),"Výkaz výměr:","")</f>
        <v>Výkaz výměr:</v>
      </c>
      <c r="I198" s="165" t="s">
        <v>242</v>
      </c>
      <c r="J198" s="166"/>
      <c r="K198" s="167"/>
      <c r="L198" s="168"/>
      <c r="M198" s="169">
        <v>125</v>
      </c>
      <c r="N198" s="170"/>
      <c r="O198" s="171"/>
      <c r="P198" s="172"/>
      <c r="Q198" s="170"/>
      <c r="R198" s="170"/>
      <c r="S198" s="170"/>
      <c r="T198" s="173" t="s">
        <v>75</v>
      </c>
      <c r="U198" s="170"/>
      <c r="V198" s="170"/>
      <c r="W198" s="174"/>
    </row>
    <row r="199" spans="6:25" s="149" customFormat="1" ht="12" outlineLevel="2">
      <c r="F199" s="142">
        <v>9</v>
      </c>
      <c r="G199" s="143" t="s">
        <v>64</v>
      </c>
      <c r="H199" s="144" t="s">
        <v>243</v>
      </c>
      <c r="I199" s="145" t="s">
        <v>244</v>
      </c>
      <c r="J199" s="143" t="s">
        <v>67</v>
      </c>
      <c r="K199" s="146">
        <v>15</v>
      </c>
      <c r="L199" s="147">
        <v>0</v>
      </c>
      <c r="M199" s="146">
        <v>15</v>
      </c>
      <c r="N199" s="148"/>
      <c r="O199" s="148">
        <f>M199*N199</f>
        <v>0</v>
      </c>
      <c r="P199" s="148"/>
      <c r="Q199" s="148">
        <f>M199*P199</f>
        <v>0</v>
      </c>
      <c r="R199" s="148">
        <v>0.02008</v>
      </c>
      <c r="S199" s="148">
        <f>M199*R199</f>
        <v>0.3012</v>
      </c>
      <c r="T199" s="148">
        <v>21</v>
      </c>
      <c r="U199" s="148">
        <f>O199*T199/100</f>
        <v>0</v>
      </c>
      <c r="V199" s="148">
        <f>U199+O199</f>
        <v>0</v>
      </c>
      <c r="W199" s="148"/>
      <c r="X199" s="148"/>
      <c r="Y199" s="148">
        <v>1</v>
      </c>
    </row>
    <row r="200" spans="6:23" s="149" customFormat="1" ht="45" outlineLevel="2">
      <c r="F200" s="150"/>
      <c r="G200" s="151"/>
      <c r="H200" s="152" t="s">
        <v>68</v>
      </c>
      <c r="I200" s="153" t="s">
        <v>245</v>
      </c>
      <c r="J200" s="154"/>
      <c r="K200" s="154"/>
      <c r="L200" s="154"/>
      <c r="M200" s="154"/>
      <c r="N200" s="154"/>
      <c r="O200" s="154"/>
      <c r="P200" s="155"/>
      <c r="Q200" s="156"/>
      <c r="R200" s="155"/>
      <c r="S200" s="156"/>
      <c r="T200" s="157"/>
      <c r="U200" s="157"/>
      <c r="V200" s="157"/>
      <c r="W200" s="158"/>
    </row>
    <row r="201" spans="6:23" s="149" customFormat="1" ht="6" customHeight="1" outlineLevel="2">
      <c r="F201" s="150"/>
      <c r="G201" s="151"/>
      <c r="H201" s="159"/>
      <c r="I201" s="160"/>
      <c r="J201" s="160"/>
      <c r="K201" s="160"/>
      <c r="L201" s="160"/>
      <c r="M201" s="160"/>
      <c r="N201" s="160"/>
      <c r="O201" s="160"/>
      <c r="P201" s="155"/>
      <c r="Q201" s="156"/>
      <c r="R201" s="155"/>
      <c r="S201" s="156"/>
      <c r="T201" s="157"/>
      <c r="U201" s="157"/>
      <c r="V201" s="157"/>
      <c r="W201" s="158"/>
    </row>
    <row r="202" spans="6:23" s="161" customFormat="1" ht="11.25" outlineLevel="3">
      <c r="F202" s="162"/>
      <c r="G202" s="163"/>
      <c r="H202" s="164" t="str">
        <f>IF(AND(H201&lt;&gt;"Výkaz výměr:",I201=""),"Výkaz výměr:","")</f>
        <v>Výkaz výměr:</v>
      </c>
      <c r="I202" s="165" t="s">
        <v>246</v>
      </c>
      <c r="J202" s="166"/>
      <c r="K202" s="167"/>
      <c r="L202" s="168"/>
      <c r="M202" s="169">
        <v>15</v>
      </c>
      <c r="N202" s="170"/>
      <c r="O202" s="171"/>
      <c r="P202" s="172"/>
      <c r="Q202" s="170"/>
      <c r="R202" s="170"/>
      <c r="S202" s="170"/>
      <c r="T202" s="173" t="s">
        <v>75</v>
      </c>
      <c r="U202" s="170"/>
      <c r="V202" s="170"/>
      <c r="W202" s="174"/>
    </row>
    <row r="203" spans="6:25" s="149" customFormat="1" ht="12" outlineLevel="2">
      <c r="F203" s="142">
        <v>10</v>
      </c>
      <c r="G203" s="143" t="s">
        <v>64</v>
      </c>
      <c r="H203" s="144" t="s">
        <v>247</v>
      </c>
      <c r="I203" s="145" t="s">
        <v>248</v>
      </c>
      <c r="J203" s="143" t="s">
        <v>97</v>
      </c>
      <c r="K203" s="146">
        <v>97</v>
      </c>
      <c r="L203" s="147">
        <v>0</v>
      </c>
      <c r="M203" s="146">
        <v>97</v>
      </c>
      <c r="N203" s="148"/>
      <c r="O203" s="148">
        <f>M203*N203</f>
        <v>0</v>
      </c>
      <c r="P203" s="148"/>
      <c r="Q203" s="148">
        <f>M203*P203</f>
        <v>0</v>
      </c>
      <c r="R203" s="148">
        <v>0.00197</v>
      </c>
      <c r="S203" s="148">
        <f>M203*R203</f>
        <v>0.19109</v>
      </c>
      <c r="T203" s="148">
        <v>21</v>
      </c>
      <c r="U203" s="148">
        <f>O203*T203/100</f>
        <v>0</v>
      </c>
      <c r="V203" s="148">
        <f>U203+O203</f>
        <v>0</v>
      </c>
      <c r="W203" s="148"/>
      <c r="X203" s="148"/>
      <c r="Y203" s="148">
        <v>1</v>
      </c>
    </row>
    <row r="204" spans="6:23" s="149" customFormat="1" ht="45" outlineLevel="2">
      <c r="F204" s="150"/>
      <c r="G204" s="151"/>
      <c r="H204" s="152" t="s">
        <v>68</v>
      </c>
      <c r="I204" s="153" t="s">
        <v>249</v>
      </c>
      <c r="J204" s="154"/>
      <c r="K204" s="154"/>
      <c r="L204" s="154"/>
      <c r="M204" s="154"/>
      <c r="N204" s="154"/>
      <c r="O204" s="154"/>
      <c r="P204" s="155"/>
      <c r="Q204" s="156"/>
      <c r="R204" s="155"/>
      <c r="S204" s="156"/>
      <c r="T204" s="157"/>
      <c r="U204" s="157"/>
      <c r="V204" s="157"/>
      <c r="W204" s="158"/>
    </row>
    <row r="205" spans="6:23" s="149" customFormat="1" ht="6" customHeight="1" outlineLevel="2">
      <c r="F205" s="150"/>
      <c r="G205" s="151"/>
      <c r="H205" s="159"/>
      <c r="I205" s="160"/>
      <c r="J205" s="160"/>
      <c r="K205" s="160"/>
      <c r="L205" s="160"/>
      <c r="M205" s="160"/>
      <c r="N205" s="160"/>
      <c r="O205" s="160"/>
      <c r="P205" s="155"/>
      <c r="Q205" s="156"/>
      <c r="R205" s="155"/>
      <c r="S205" s="156"/>
      <c r="T205" s="157"/>
      <c r="U205" s="157"/>
      <c r="V205" s="157"/>
      <c r="W205" s="158"/>
    </row>
    <row r="206" spans="6:23" s="161" customFormat="1" ht="11.25" outlineLevel="3">
      <c r="F206" s="162"/>
      <c r="G206" s="163"/>
      <c r="H206" s="164" t="str">
        <f>IF(AND(H205&lt;&gt;"Výkaz výměr:",I205=""),"Výkaz výměr:","")</f>
        <v>Výkaz výměr:</v>
      </c>
      <c r="I206" s="165" t="s">
        <v>250</v>
      </c>
      <c r="J206" s="166"/>
      <c r="K206" s="167"/>
      <c r="L206" s="168"/>
      <c r="M206" s="169">
        <v>28.8</v>
      </c>
      <c r="N206" s="170"/>
      <c r="O206" s="171"/>
      <c r="P206" s="172"/>
      <c r="Q206" s="170"/>
      <c r="R206" s="170"/>
      <c r="S206" s="170"/>
      <c r="T206" s="173" t="s">
        <v>75</v>
      </c>
      <c r="U206" s="170"/>
      <c r="V206" s="170"/>
      <c r="W206" s="174"/>
    </row>
    <row r="207" spans="6:23" s="161" customFormat="1" ht="11.25" outlineLevel="3">
      <c r="F207" s="162"/>
      <c r="G207" s="163"/>
      <c r="H207" s="164">
        <f>IF(AND(H206&lt;&gt;"Výkaz výměr:",I206=""),"Výkaz výměr:","")</f>
      </c>
      <c r="I207" s="165" t="s">
        <v>251</v>
      </c>
      <c r="J207" s="166"/>
      <c r="K207" s="167"/>
      <c r="L207" s="168"/>
      <c r="M207" s="169">
        <v>27.2</v>
      </c>
      <c r="N207" s="170"/>
      <c r="O207" s="171"/>
      <c r="P207" s="172"/>
      <c r="Q207" s="170"/>
      <c r="R207" s="170"/>
      <c r="S207" s="170"/>
      <c r="T207" s="173" t="s">
        <v>75</v>
      </c>
      <c r="U207" s="170"/>
      <c r="V207" s="170"/>
      <c r="W207" s="174"/>
    </row>
    <row r="208" spans="6:23" s="161" customFormat="1" ht="11.25" outlineLevel="3">
      <c r="F208" s="162"/>
      <c r="G208" s="163"/>
      <c r="H208" s="164">
        <f>IF(AND(H207&lt;&gt;"Výkaz výměr:",I207=""),"Výkaz výměr:","")</f>
      </c>
      <c r="I208" s="165" t="s">
        <v>252</v>
      </c>
      <c r="J208" s="166"/>
      <c r="K208" s="167"/>
      <c r="L208" s="168"/>
      <c r="M208" s="169">
        <v>36</v>
      </c>
      <c r="N208" s="170"/>
      <c r="O208" s="171"/>
      <c r="P208" s="172"/>
      <c r="Q208" s="170"/>
      <c r="R208" s="170"/>
      <c r="S208" s="170"/>
      <c r="T208" s="173" t="s">
        <v>75</v>
      </c>
      <c r="U208" s="170"/>
      <c r="V208" s="170"/>
      <c r="W208" s="174"/>
    </row>
    <row r="209" spans="6:23" s="161" customFormat="1" ht="11.25" outlineLevel="3">
      <c r="F209" s="162"/>
      <c r="G209" s="163"/>
      <c r="H209" s="164">
        <f>IF(AND(H208&lt;&gt;"Výkaz výměr:",I208=""),"Výkaz výměr:","")</f>
      </c>
      <c r="I209" s="165" t="s">
        <v>253</v>
      </c>
      <c r="J209" s="166"/>
      <c r="K209" s="167"/>
      <c r="L209" s="168"/>
      <c r="M209" s="169">
        <v>5</v>
      </c>
      <c r="N209" s="170"/>
      <c r="O209" s="171"/>
      <c r="P209" s="172"/>
      <c r="Q209" s="170"/>
      <c r="R209" s="170"/>
      <c r="S209" s="170"/>
      <c r="T209" s="173" t="s">
        <v>75</v>
      </c>
      <c r="U209" s="170"/>
      <c r="V209" s="170"/>
      <c r="W209" s="174"/>
    </row>
    <row r="210" spans="6:25" s="149" customFormat="1" ht="12" outlineLevel="2">
      <c r="F210" s="142">
        <v>11</v>
      </c>
      <c r="G210" s="143" t="s">
        <v>64</v>
      </c>
      <c r="H210" s="144" t="s">
        <v>254</v>
      </c>
      <c r="I210" s="145" t="s">
        <v>255</v>
      </c>
      <c r="J210" s="143" t="s">
        <v>97</v>
      </c>
      <c r="K210" s="146">
        <v>317.7</v>
      </c>
      <c r="L210" s="147">
        <v>0</v>
      </c>
      <c r="M210" s="146">
        <v>317.7</v>
      </c>
      <c r="N210" s="148"/>
      <c r="O210" s="148">
        <f>M210*N210</f>
        <v>0</v>
      </c>
      <c r="P210" s="148"/>
      <c r="Q210" s="148">
        <f>M210*P210</f>
        <v>0</v>
      </c>
      <c r="R210" s="148">
        <v>0.00094</v>
      </c>
      <c r="S210" s="148">
        <f>M210*R210</f>
        <v>0.29863799999999996</v>
      </c>
      <c r="T210" s="148">
        <v>21</v>
      </c>
      <c r="U210" s="148">
        <f>O210*T210/100</f>
        <v>0</v>
      </c>
      <c r="V210" s="148">
        <f>U210+O210</f>
        <v>0</v>
      </c>
      <c r="W210" s="148"/>
      <c r="X210" s="148"/>
      <c r="Y210" s="148">
        <v>1</v>
      </c>
    </row>
    <row r="211" spans="6:23" s="149" customFormat="1" ht="22.5" outlineLevel="2">
      <c r="F211" s="150"/>
      <c r="G211" s="151"/>
      <c r="H211" s="152" t="s">
        <v>68</v>
      </c>
      <c r="I211" s="153" t="s">
        <v>256</v>
      </c>
      <c r="J211" s="154"/>
      <c r="K211" s="154"/>
      <c r="L211" s="154"/>
      <c r="M211" s="154"/>
      <c r="N211" s="154"/>
      <c r="O211" s="154"/>
      <c r="P211" s="155"/>
      <c r="Q211" s="156"/>
      <c r="R211" s="155"/>
      <c r="S211" s="156"/>
      <c r="T211" s="157"/>
      <c r="U211" s="157"/>
      <c r="V211" s="157"/>
      <c r="W211" s="158"/>
    </row>
    <row r="212" spans="6:23" s="149" customFormat="1" ht="6" customHeight="1" outlineLevel="2">
      <c r="F212" s="150"/>
      <c r="G212" s="151"/>
      <c r="H212" s="159"/>
      <c r="I212" s="160"/>
      <c r="J212" s="160"/>
      <c r="K212" s="160"/>
      <c r="L212" s="160"/>
      <c r="M212" s="160"/>
      <c r="N212" s="160"/>
      <c r="O212" s="160"/>
      <c r="P212" s="155"/>
      <c r="Q212" s="156"/>
      <c r="R212" s="155"/>
      <c r="S212" s="156"/>
      <c r="T212" s="157"/>
      <c r="U212" s="157"/>
      <c r="V212" s="157"/>
      <c r="W212" s="158"/>
    </row>
    <row r="213" spans="6:23" s="161" customFormat="1" ht="11.25" outlineLevel="3">
      <c r="F213" s="162"/>
      <c r="G213" s="163"/>
      <c r="H213" s="164" t="str">
        <f>IF(AND(H212&lt;&gt;"Výkaz výměr:",I212=""),"Výkaz výměr:","")</f>
        <v>Výkaz výměr:</v>
      </c>
      <c r="I213" s="165" t="s">
        <v>257</v>
      </c>
      <c r="J213" s="166"/>
      <c r="K213" s="167"/>
      <c r="L213" s="168"/>
      <c r="M213" s="169">
        <v>317.7</v>
      </c>
      <c r="N213" s="170"/>
      <c r="O213" s="171"/>
      <c r="P213" s="172"/>
      <c r="Q213" s="170"/>
      <c r="R213" s="170"/>
      <c r="S213" s="170"/>
      <c r="T213" s="173" t="s">
        <v>75</v>
      </c>
      <c r="U213" s="170"/>
      <c r="V213" s="170"/>
      <c r="W213" s="174"/>
    </row>
    <row r="214" spans="6:25" s="149" customFormat="1" ht="12" outlineLevel="2">
      <c r="F214" s="142">
        <v>12</v>
      </c>
      <c r="G214" s="143" t="s">
        <v>64</v>
      </c>
      <c r="H214" s="144" t="s">
        <v>258</v>
      </c>
      <c r="I214" s="145" t="s">
        <v>259</v>
      </c>
      <c r="J214" s="143" t="s">
        <v>97</v>
      </c>
      <c r="K214" s="146">
        <v>272.2</v>
      </c>
      <c r="L214" s="147">
        <v>0</v>
      </c>
      <c r="M214" s="146">
        <v>272.2</v>
      </c>
      <c r="N214" s="148"/>
      <c r="O214" s="148">
        <f>M214*N214</f>
        <v>0</v>
      </c>
      <c r="P214" s="148"/>
      <c r="Q214" s="148">
        <f>M214*P214</f>
        <v>0</v>
      </c>
      <c r="R214" s="148">
        <v>0.00175</v>
      </c>
      <c r="S214" s="148">
        <f>M214*R214</f>
        <v>0.47635</v>
      </c>
      <c r="T214" s="148">
        <v>21</v>
      </c>
      <c r="U214" s="148">
        <f>O214*T214/100</f>
        <v>0</v>
      </c>
      <c r="V214" s="148">
        <f>U214+O214</f>
        <v>0</v>
      </c>
      <c r="W214" s="148"/>
      <c r="X214" s="148"/>
      <c r="Y214" s="148">
        <v>1</v>
      </c>
    </row>
    <row r="215" spans="6:23" s="149" customFormat="1" ht="22.5" outlineLevel="2">
      <c r="F215" s="150"/>
      <c r="G215" s="151"/>
      <c r="H215" s="152" t="s">
        <v>68</v>
      </c>
      <c r="I215" s="153" t="s">
        <v>260</v>
      </c>
      <c r="J215" s="154"/>
      <c r="K215" s="154"/>
      <c r="L215" s="154"/>
      <c r="M215" s="154"/>
      <c r="N215" s="154"/>
      <c r="O215" s="154"/>
      <c r="P215" s="155"/>
      <c r="Q215" s="156"/>
      <c r="R215" s="155"/>
      <c r="S215" s="156"/>
      <c r="T215" s="157"/>
      <c r="U215" s="157"/>
      <c r="V215" s="157"/>
      <c r="W215" s="158"/>
    </row>
    <row r="216" spans="6:23" s="149" customFormat="1" ht="6" customHeight="1" outlineLevel="2">
      <c r="F216" s="150"/>
      <c r="G216" s="151"/>
      <c r="H216" s="159"/>
      <c r="I216" s="160"/>
      <c r="J216" s="160"/>
      <c r="K216" s="160"/>
      <c r="L216" s="160"/>
      <c r="M216" s="160"/>
      <c r="N216" s="160"/>
      <c r="O216" s="160"/>
      <c r="P216" s="155"/>
      <c r="Q216" s="156"/>
      <c r="R216" s="155"/>
      <c r="S216" s="156"/>
      <c r="T216" s="157"/>
      <c r="U216" s="157"/>
      <c r="V216" s="157"/>
      <c r="W216" s="158"/>
    </row>
    <row r="217" spans="6:23" s="161" customFormat="1" ht="11.25" outlineLevel="3">
      <c r="F217" s="162"/>
      <c r="G217" s="163"/>
      <c r="H217" s="164" t="str">
        <f>IF(AND(H216&lt;&gt;"Výkaz výměr:",I216=""),"Výkaz výměr:","")</f>
        <v>Výkaz výměr:</v>
      </c>
      <c r="I217" s="165" t="s">
        <v>261</v>
      </c>
      <c r="J217" s="166"/>
      <c r="K217" s="167"/>
      <c r="L217" s="168"/>
      <c r="M217" s="169">
        <v>272.2</v>
      </c>
      <c r="N217" s="170"/>
      <c r="O217" s="171"/>
      <c r="P217" s="172"/>
      <c r="Q217" s="170"/>
      <c r="R217" s="170"/>
      <c r="S217" s="170"/>
      <c r="T217" s="173" t="s">
        <v>75</v>
      </c>
      <c r="U217" s="170"/>
      <c r="V217" s="170"/>
      <c r="W217" s="174"/>
    </row>
    <row r="218" spans="6:25" s="149" customFormat="1" ht="12" outlineLevel="2">
      <c r="F218" s="142">
        <v>13</v>
      </c>
      <c r="G218" s="143" t="s">
        <v>64</v>
      </c>
      <c r="H218" s="144" t="s">
        <v>262</v>
      </c>
      <c r="I218" s="145" t="s">
        <v>263</v>
      </c>
      <c r="J218" s="143" t="s">
        <v>97</v>
      </c>
      <c r="K218" s="146">
        <v>190</v>
      </c>
      <c r="L218" s="147">
        <v>0</v>
      </c>
      <c r="M218" s="146">
        <v>190</v>
      </c>
      <c r="N218" s="148"/>
      <c r="O218" s="148">
        <f>M218*N218</f>
        <v>0</v>
      </c>
      <c r="P218" s="148"/>
      <c r="Q218" s="148">
        <f>M218*P218</f>
        <v>0</v>
      </c>
      <c r="R218" s="148">
        <v>0.00252</v>
      </c>
      <c r="S218" s="148">
        <f>M218*R218</f>
        <v>0.4788</v>
      </c>
      <c r="T218" s="148">
        <v>21</v>
      </c>
      <c r="U218" s="148">
        <f>O218*T218/100</f>
        <v>0</v>
      </c>
      <c r="V218" s="148">
        <f>U218+O218</f>
        <v>0</v>
      </c>
      <c r="W218" s="148"/>
      <c r="X218" s="148"/>
      <c r="Y218" s="148">
        <v>1</v>
      </c>
    </row>
    <row r="219" spans="6:23" s="149" customFormat="1" ht="22.5" outlineLevel="2">
      <c r="F219" s="150"/>
      <c r="G219" s="151"/>
      <c r="H219" s="152" t="s">
        <v>68</v>
      </c>
      <c r="I219" s="153" t="s">
        <v>264</v>
      </c>
      <c r="J219" s="154"/>
      <c r="K219" s="154"/>
      <c r="L219" s="154"/>
      <c r="M219" s="154"/>
      <c r="N219" s="154"/>
      <c r="O219" s="154"/>
      <c r="P219" s="155"/>
      <c r="Q219" s="156"/>
      <c r="R219" s="155"/>
      <c r="S219" s="156"/>
      <c r="T219" s="157"/>
      <c r="U219" s="157"/>
      <c r="V219" s="157"/>
      <c r="W219" s="158"/>
    </row>
    <row r="220" spans="6:23" s="149" customFormat="1" ht="6" customHeight="1" outlineLevel="2">
      <c r="F220" s="150"/>
      <c r="G220" s="151"/>
      <c r="H220" s="159"/>
      <c r="I220" s="160"/>
      <c r="J220" s="160"/>
      <c r="K220" s="160"/>
      <c r="L220" s="160"/>
      <c r="M220" s="160"/>
      <c r="N220" s="160"/>
      <c r="O220" s="160"/>
      <c r="P220" s="155"/>
      <c r="Q220" s="156"/>
      <c r="R220" s="155"/>
      <c r="S220" s="156"/>
      <c r="T220" s="157"/>
      <c r="U220" s="157"/>
      <c r="V220" s="157"/>
      <c r="W220" s="158"/>
    </row>
    <row r="221" spans="6:23" s="161" customFormat="1" ht="11.25" outlineLevel="3">
      <c r="F221" s="162"/>
      <c r="G221" s="163"/>
      <c r="H221" s="164" t="str">
        <f>IF(AND(H220&lt;&gt;"Výkaz výměr:",I220=""),"Výkaz výměr:","")</f>
        <v>Výkaz výměr:</v>
      </c>
      <c r="I221" s="165" t="s">
        <v>265</v>
      </c>
      <c r="J221" s="166"/>
      <c r="K221" s="167"/>
      <c r="L221" s="168"/>
      <c r="M221" s="169">
        <v>190</v>
      </c>
      <c r="N221" s="170"/>
      <c r="O221" s="171"/>
      <c r="P221" s="172"/>
      <c r="Q221" s="170"/>
      <c r="R221" s="170"/>
      <c r="S221" s="170"/>
      <c r="T221" s="173" t="s">
        <v>75</v>
      </c>
      <c r="U221" s="170"/>
      <c r="V221" s="170"/>
      <c r="W221" s="174"/>
    </row>
    <row r="222" spans="6:25" s="149" customFormat="1" ht="12" outlineLevel="2">
      <c r="F222" s="142">
        <v>14</v>
      </c>
      <c r="G222" s="143" t="s">
        <v>64</v>
      </c>
      <c r="H222" s="144" t="s">
        <v>266</v>
      </c>
      <c r="I222" s="145" t="s">
        <v>267</v>
      </c>
      <c r="J222" s="143" t="s">
        <v>97</v>
      </c>
      <c r="K222" s="146">
        <v>104</v>
      </c>
      <c r="L222" s="147">
        <v>0</v>
      </c>
      <c r="M222" s="146">
        <v>104</v>
      </c>
      <c r="N222" s="148"/>
      <c r="O222" s="148">
        <f>M222*N222</f>
        <v>0</v>
      </c>
      <c r="P222" s="148"/>
      <c r="Q222" s="148">
        <f>M222*P222</f>
        <v>0</v>
      </c>
      <c r="R222" s="148">
        <v>0.00142</v>
      </c>
      <c r="S222" s="148">
        <f>M222*R222</f>
        <v>0.14768</v>
      </c>
      <c r="T222" s="148">
        <v>21</v>
      </c>
      <c r="U222" s="148">
        <f>O222*T222/100</f>
        <v>0</v>
      </c>
      <c r="V222" s="148">
        <f>U222+O222</f>
        <v>0</v>
      </c>
      <c r="W222" s="148"/>
      <c r="X222" s="148"/>
      <c r="Y222" s="148">
        <v>1</v>
      </c>
    </row>
    <row r="223" spans="6:23" s="149" customFormat="1" ht="22.5" outlineLevel="2">
      <c r="F223" s="150"/>
      <c r="G223" s="151"/>
      <c r="H223" s="152" t="s">
        <v>68</v>
      </c>
      <c r="I223" s="153" t="s">
        <v>268</v>
      </c>
      <c r="J223" s="154"/>
      <c r="K223" s="154"/>
      <c r="L223" s="154"/>
      <c r="M223" s="154"/>
      <c r="N223" s="154"/>
      <c r="O223" s="154"/>
      <c r="P223" s="155"/>
      <c r="Q223" s="156"/>
      <c r="R223" s="155"/>
      <c r="S223" s="156"/>
      <c r="T223" s="157"/>
      <c r="U223" s="157"/>
      <c r="V223" s="157"/>
      <c r="W223" s="158"/>
    </row>
    <row r="224" spans="6:23" s="149" customFormat="1" ht="6" customHeight="1" outlineLevel="2">
      <c r="F224" s="150"/>
      <c r="G224" s="151"/>
      <c r="H224" s="159"/>
      <c r="I224" s="160"/>
      <c r="J224" s="160"/>
      <c r="K224" s="160"/>
      <c r="L224" s="160"/>
      <c r="M224" s="160"/>
      <c r="N224" s="160"/>
      <c r="O224" s="160"/>
      <c r="P224" s="155"/>
      <c r="Q224" s="156"/>
      <c r="R224" s="155"/>
      <c r="S224" s="156"/>
      <c r="T224" s="157"/>
      <c r="U224" s="157"/>
      <c r="V224" s="157"/>
      <c r="W224" s="158"/>
    </row>
    <row r="225" spans="6:23" s="161" customFormat="1" ht="11.25" outlineLevel="3">
      <c r="F225" s="162"/>
      <c r="G225" s="163"/>
      <c r="H225" s="164" t="str">
        <f>IF(AND(H224&lt;&gt;"Výkaz výměr:",I224=""),"Výkaz výměr:","")</f>
        <v>Výkaz výměr:</v>
      </c>
      <c r="I225" s="165" t="s">
        <v>269</v>
      </c>
      <c r="J225" s="166"/>
      <c r="K225" s="167"/>
      <c r="L225" s="168"/>
      <c r="M225" s="169">
        <v>104</v>
      </c>
      <c r="N225" s="170"/>
      <c r="O225" s="171"/>
      <c r="P225" s="172"/>
      <c r="Q225" s="170"/>
      <c r="R225" s="170"/>
      <c r="S225" s="170"/>
      <c r="T225" s="173" t="s">
        <v>75</v>
      </c>
      <c r="U225" s="170"/>
      <c r="V225" s="170"/>
      <c r="W225" s="174"/>
    </row>
    <row r="226" spans="6:25" s="149" customFormat="1" ht="12" outlineLevel="2">
      <c r="F226" s="142">
        <v>15</v>
      </c>
      <c r="G226" s="143" t="s">
        <v>64</v>
      </c>
      <c r="H226" s="144" t="s">
        <v>270</v>
      </c>
      <c r="I226" s="145" t="s">
        <v>271</v>
      </c>
      <c r="J226" s="143" t="s">
        <v>97</v>
      </c>
      <c r="K226" s="146">
        <v>116</v>
      </c>
      <c r="L226" s="147">
        <v>0</v>
      </c>
      <c r="M226" s="146">
        <v>116</v>
      </c>
      <c r="N226" s="148"/>
      <c r="O226" s="148">
        <f>M226*N226</f>
        <v>0</v>
      </c>
      <c r="P226" s="148"/>
      <c r="Q226" s="148">
        <f>M226*P226</f>
        <v>0</v>
      </c>
      <c r="R226" s="148">
        <v>0.0023</v>
      </c>
      <c r="S226" s="148">
        <f>M226*R226</f>
        <v>0.2668</v>
      </c>
      <c r="T226" s="148">
        <v>21</v>
      </c>
      <c r="U226" s="148">
        <f>O226*T226/100</f>
        <v>0</v>
      </c>
      <c r="V226" s="148">
        <f>U226+O226</f>
        <v>0</v>
      </c>
      <c r="W226" s="148"/>
      <c r="X226" s="148"/>
      <c r="Y226" s="148">
        <v>1</v>
      </c>
    </row>
    <row r="227" spans="6:23" s="149" customFormat="1" ht="22.5" outlineLevel="2">
      <c r="F227" s="150"/>
      <c r="G227" s="151"/>
      <c r="H227" s="152" t="s">
        <v>68</v>
      </c>
      <c r="I227" s="153" t="s">
        <v>272</v>
      </c>
      <c r="J227" s="154"/>
      <c r="K227" s="154"/>
      <c r="L227" s="154"/>
      <c r="M227" s="154"/>
      <c r="N227" s="154"/>
      <c r="O227" s="154"/>
      <c r="P227" s="155"/>
      <c r="Q227" s="156"/>
      <c r="R227" s="155"/>
      <c r="S227" s="156"/>
      <c r="T227" s="157"/>
      <c r="U227" s="157"/>
      <c r="V227" s="157"/>
      <c r="W227" s="158"/>
    </row>
    <row r="228" spans="6:23" s="149" customFormat="1" ht="6" customHeight="1" outlineLevel="2">
      <c r="F228" s="150"/>
      <c r="G228" s="151"/>
      <c r="H228" s="159"/>
      <c r="I228" s="160"/>
      <c r="J228" s="160"/>
      <c r="K228" s="160"/>
      <c r="L228" s="160"/>
      <c r="M228" s="160"/>
      <c r="N228" s="160"/>
      <c r="O228" s="160"/>
      <c r="P228" s="155"/>
      <c r="Q228" s="156"/>
      <c r="R228" s="155"/>
      <c r="S228" s="156"/>
      <c r="T228" s="157"/>
      <c r="U228" s="157"/>
      <c r="V228" s="157"/>
      <c r="W228" s="158"/>
    </row>
    <row r="229" spans="6:23" s="161" customFormat="1" ht="11.25" outlineLevel="3">
      <c r="F229" s="162"/>
      <c r="G229" s="163"/>
      <c r="H229" s="164" t="str">
        <f>IF(AND(H228&lt;&gt;"Výkaz výměr:",I228=""),"Výkaz výměr:","")</f>
        <v>Výkaz výměr:</v>
      </c>
      <c r="I229" s="165" t="s">
        <v>273</v>
      </c>
      <c r="J229" s="166"/>
      <c r="K229" s="167"/>
      <c r="L229" s="168"/>
      <c r="M229" s="169">
        <v>116</v>
      </c>
      <c r="N229" s="170"/>
      <c r="O229" s="171"/>
      <c r="P229" s="172"/>
      <c r="Q229" s="170"/>
      <c r="R229" s="170"/>
      <c r="S229" s="170"/>
      <c r="T229" s="173" t="s">
        <v>75</v>
      </c>
      <c r="U229" s="170"/>
      <c r="V229" s="170"/>
      <c r="W229" s="174"/>
    </row>
    <row r="230" spans="6:25" s="149" customFormat="1" ht="12" outlineLevel="2">
      <c r="F230" s="142">
        <v>16</v>
      </c>
      <c r="G230" s="143" t="s">
        <v>64</v>
      </c>
      <c r="H230" s="144" t="s">
        <v>274</v>
      </c>
      <c r="I230" s="145" t="s">
        <v>275</v>
      </c>
      <c r="J230" s="143" t="s">
        <v>97</v>
      </c>
      <c r="K230" s="146">
        <v>12</v>
      </c>
      <c r="L230" s="147">
        <v>0</v>
      </c>
      <c r="M230" s="146">
        <v>12</v>
      </c>
      <c r="N230" s="148"/>
      <c r="O230" s="148">
        <f>M230*N230</f>
        <v>0</v>
      </c>
      <c r="P230" s="148"/>
      <c r="Q230" s="148">
        <f>M230*P230</f>
        <v>0</v>
      </c>
      <c r="R230" s="148">
        <v>0.00337</v>
      </c>
      <c r="S230" s="148">
        <f>M230*R230</f>
        <v>0.040440000000000004</v>
      </c>
      <c r="T230" s="148">
        <v>21</v>
      </c>
      <c r="U230" s="148">
        <f>O230*T230/100</f>
        <v>0</v>
      </c>
      <c r="V230" s="148">
        <f>U230+O230</f>
        <v>0</v>
      </c>
      <c r="W230" s="148"/>
      <c r="X230" s="148"/>
      <c r="Y230" s="148">
        <v>1</v>
      </c>
    </row>
    <row r="231" spans="6:23" s="149" customFormat="1" ht="22.5" outlineLevel="2">
      <c r="F231" s="150"/>
      <c r="G231" s="151"/>
      <c r="H231" s="152" t="s">
        <v>68</v>
      </c>
      <c r="I231" s="153" t="s">
        <v>276</v>
      </c>
      <c r="J231" s="154"/>
      <c r="K231" s="154"/>
      <c r="L231" s="154"/>
      <c r="M231" s="154"/>
      <c r="N231" s="154"/>
      <c r="O231" s="154"/>
      <c r="P231" s="155"/>
      <c r="Q231" s="156"/>
      <c r="R231" s="155"/>
      <c r="S231" s="156"/>
      <c r="T231" s="157"/>
      <c r="U231" s="157"/>
      <c r="V231" s="157"/>
      <c r="W231" s="158"/>
    </row>
    <row r="232" spans="6:23" s="149" customFormat="1" ht="6" customHeight="1" outlineLevel="2">
      <c r="F232" s="150"/>
      <c r="G232" s="151"/>
      <c r="H232" s="159"/>
      <c r="I232" s="160"/>
      <c r="J232" s="160"/>
      <c r="K232" s="160"/>
      <c r="L232" s="160"/>
      <c r="M232" s="160"/>
      <c r="N232" s="160"/>
      <c r="O232" s="160"/>
      <c r="P232" s="155"/>
      <c r="Q232" s="156"/>
      <c r="R232" s="155"/>
      <c r="S232" s="156"/>
      <c r="T232" s="157"/>
      <c r="U232" s="157"/>
      <c r="V232" s="157"/>
      <c r="W232" s="158"/>
    </row>
    <row r="233" spans="6:25" s="149" customFormat="1" ht="12" outlineLevel="2">
      <c r="F233" s="142">
        <v>17</v>
      </c>
      <c r="G233" s="143" t="s">
        <v>64</v>
      </c>
      <c r="H233" s="144" t="s">
        <v>277</v>
      </c>
      <c r="I233" s="145" t="s">
        <v>278</v>
      </c>
      <c r="J233" s="143" t="s">
        <v>72</v>
      </c>
      <c r="K233" s="146">
        <v>926</v>
      </c>
      <c r="L233" s="147">
        <v>0</v>
      </c>
      <c r="M233" s="146">
        <v>926</v>
      </c>
      <c r="N233" s="148"/>
      <c r="O233" s="148">
        <f>M233*N233</f>
        <v>0</v>
      </c>
      <c r="P233" s="148"/>
      <c r="Q233" s="148">
        <f>M233*P233</f>
        <v>0</v>
      </c>
      <c r="R233" s="148">
        <v>0.031</v>
      </c>
      <c r="S233" s="148">
        <f>M233*R233</f>
        <v>28.706</v>
      </c>
      <c r="T233" s="148">
        <v>21</v>
      </c>
      <c r="U233" s="148">
        <f>O233*T233/100</f>
        <v>0</v>
      </c>
      <c r="V233" s="148">
        <f>U233+O233</f>
        <v>0</v>
      </c>
      <c r="W233" s="148"/>
      <c r="X233" s="148"/>
      <c r="Y233" s="148">
        <v>1</v>
      </c>
    </row>
    <row r="234" spans="6:23" s="149" customFormat="1" ht="33.75" outlineLevel="2">
      <c r="F234" s="150"/>
      <c r="G234" s="151"/>
      <c r="H234" s="152" t="s">
        <v>68</v>
      </c>
      <c r="I234" s="153" t="s">
        <v>279</v>
      </c>
      <c r="J234" s="154"/>
      <c r="K234" s="154"/>
      <c r="L234" s="154"/>
      <c r="M234" s="154"/>
      <c r="N234" s="154"/>
      <c r="O234" s="154"/>
      <c r="P234" s="155"/>
      <c r="Q234" s="156"/>
      <c r="R234" s="155"/>
      <c r="S234" s="156"/>
      <c r="T234" s="157"/>
      <c r="U234" s="157"/>
      <c r="V234" s="157"/>
      <c r="W234" s="158"/>
    </row>
    <row r="235" spans="6:23" s="149" customFormat="1" ht="6" customHeight="1" outlineLevel="2">
      <c r="F235" s="150"/>
      <c r="G235" s="151"/>
      <c r="H235" s="159"/>
      <c r="I235" s="160"/>
      <c r="J235" s="160"/>
      <c r="K235" s="160"/>
      <c r="L235" s="160"/>
      <c r="M235" s="160"/>
      <c r="N235" s="160"/>
      <c r="O235" s="160"/>
      <c r="P235" s="155"/>
      <c r="Q235" s="156"/>
      <c r="R235" s="155"/>
      <c r="S235" s="156"/>
      <c r="T235" s="157"/>
      <c r="U235" s="157"/>
      <c r="V235" s="157"/>
      <c r="W235" s="158"/>
    </row>
    <row r="236" spans="6:23" s="161" customFormat="1" ht="11.25" outlineLevel="3">
      <c r="F236" s="162"/>
      <c r="G236" s="163"/>
      <c r="H236" s="164" t="str">
        <f>IF(AND(H235&lt;&gt;"Výkaz výměr:",I235=""),"Výkaz výměr:","")</f>
        <v>Výkaz výměr:</v>
      </c>
      <c r="I236" s="165" t="s">
        <v>222</v>
      </c>
      <c r="J236" s="166"/>
      <c r="K236" s="167"/>
      <c r="L236" s="168"/>
      <c r="M236" s="169">
        <v>216</v>
      </c>
      <c r="N236" s="170"/>
      <c r="O236" s="171"/>
      <c r="P236" s="172"/>
      <c r="Q236" s="170"/>
      <c r="R236" s="170"/>
      <c r="S236" s="170"/>
      <c r="T236" s="173" t="s">
        <v>75</v>
      </c>
      <c r="U236" s="170"/>
      <c r="V236" s="170"/>
      <c r="W236" s="174"/>
    </row>
    <row r="237" spans="6:23" s="161" customFormat="1" ht="11.25" outlineLevel="3">
      <c r="F237" s="162"/>
      <c r="G237" s="163"/>
      <c r="H237" s="164">
        <f>IF(AND(H236&lt;&gt;"Výkaz výměr:",I236=""),"Výkaz výměr:","")</f>
      </c>
      <c r="I237" s="165" t="s">
        <v>280</v>
      </c>
      <c r="J237" s="166"/>
      <c r="K237" s="167"/>
      <c r="L237" s="168"/>
      <c r="M237" s="169">
        <v>318</v>
      </c>
      <c r="N237" s="170"/>
      <c r="O237" s="171"/>
      <c r="P237" s="172"/>
      <c r="Q237" s="170"/>
      <c r="R237" s="170"/>
      <c r="S237" s="170"/>
      <c r="T237" s="173" t="s">
        <v>75</v>
      </c>
      <c r="U237" s="170"/>
      <c r="V237" s="170"/>
      <c r="W237" s="174"/>
    </row>
    <row r="238" spans="6:23" s="161" customFormat="1" ht="11.25" outlineLevel="3">
      <c r="F238" s="162"/>
      <c r="G238" s="163"/>
      <c r="H238" s="164">
        <f>IF(AND(H237&lt;&gt;"Výkaz výměr:",I237=""),"Výkaz výměr:","")</f>
      </c>
      <c r="I238" s="165" t="s">
        <v>281</v>
      </c>
      <c r="J238" s="166"/>
      <c r="K238" s="167"/>
      <c r="L238" s="168"/>
      <c r="M238" s="169">
        <v>392</v>
      </c>
      <c r="N238" s="170"/>
      <c r="O238" s="171"/>
      <c r="P238" s="172"/>
      <c r="Q238" s="170"/>
      <c r="R238" s="170"/>
      <c r="S238" s="170"/>
      <c r="T238" s="173" t="s">
        <v>75</v>
      </c>
      <c r="U238" s="170"/>
      <c r="V238" s="170"/>
      <c r="W238" s="174"/>
    </row>
    <row r="239" spans="6:25" s="149" customFormat="1" ht="12" outlineLevel="2">
      <c r="F239" s="142">
        <v>18</v>
      </c>
      <c r="G239" s="143" t="s">
        <v>64</v>
      </c>
      <c r="H239" s="144" t="s">
        <v>282</v>
      </c>
      <c r="I239" s="145" t="s">
        <v>283</v>
      </c>
      <c r="J239" s="143" t="s">
        <v>72</v>
      </c>
      <c r="K239" s="146">
        <v>608</v>
      </c>
      <c r="L239" s="147">
        <v>0</v>
      </c>
      <c r="M239" s="146">
        <v>608</v>
      </c>
      <c r="N239" s="148"/>
      <c r="O239" s="148">
        <f>M239*N239</f>
        <v>0</v>
      </c>
      <c r="P239" s="148"/>
      <c r="Q239" s="148">
        <f>M239*P239</f>
        <v>0</v>
      </c>
      <c r="R239" s="148"/>
      <c r="S239" s="148">
        <f>M239*R239</f>
        <v>0</v>
      </c>
      <c r="T239" s="148">
        <v>21</v>
      </c>
      <c r="U239" s="148">
        <f>O239*T239/100</f>
        <v>0</v>
      </c>
      <c r="V239" s="148">
        <f>U239+O239</f>
        <v>0</v>
      </c>
      <c r="W239" s="148"/>
      <c r="X239" s="148"/>
      <c r="Y239" s="148">
        <v>1</v>
      </c>
    </row>
    <row r="240" spans="6:23" s="149" customFormat="1" ht="45" outlineLevel="2">
      <c r="F240" s="150"/>
      <c r="G240" s="151"/>
      <c r="H240" s="152" t="s">
        <v>68</v>
      </c>
      <c r="I240" s="153" t="s">
        <v>284</v>
      </c>
      <c r="J240" s="154"/>
      <c r="K240" s="154"/>
      <c r="L240" s="154"/>
      <c r="M240" s="154"/>
      <c r="N240" s="154"/>
      <c r="O240" s="154"/>
      <c r="P240" s="155"/>
      <c r="Q240" s="156"/>
      <c r="R240" s="155"/>
      <c r="S240" s="156"/>
      <c r="T240" s="157"/>
      <c r="U240" s="157"/>
      <c r="V240" s="157"/>
      <c r="W240" s="158"/>
    </row>
    <row r="241" spans="6:23" s="149" customFormat="1" ht="6" customHeight="1" outlineLevel="2">
      <c r="F241" s="150"/>
      <c r="G241" s="151"/>
      <c r="H241" s="159"/>
      <c r="I241" s="160"/>
      <c r="J241" s="160"/>
      <c r="K241" s="160"/>
      <c r="L241" s="160"/>
      <c r="M241" s="160"/>
      <c r="N241" s="160"/>
      <c r="O241" s="160"/>
      <c r="P241" s="155"/>
      <c r="Q241" s="156"/>
      <c r="R241" s="155"/>
      <c r="S241" s="156"/>
      <c r="T241" s="157"/>
      <c r="U241" s="157"/>
      <c r="V241" s="157"/>
      <c r="W241" s="158"/>
    </row>
    <row r="242" spans="6:23" s="161" customFormat="1" ht="11.25" outlineLevel="3">
      <c r="F242" s="162"/>
      <c r="G242" s="163"/>
      <c r="H242" s="164" t="str">
        <f>IF(AND(H241&lt;&gt;"Výkaz výměr:",I241=""),"Výkaz výměr:","")</f>
        <v>Výkaz výměr:</v>
      </c>
      <c r="I242" s="165" t="s">
        <v>208</v>
      </c>
      <c r="J242" s="166"/>
      <c r="K242" s="167"/>
      <c r="L242" s="168"/>
      <c r="M242" s="169">
        <v>608</v>
      </c>
      <c r="N242" s="170"/>
      <c r="O242" s="171"/>
      <c r="P242" s="172"/>
      <c r="Q242" s="170"/>
      <c r="R242" s="170"/>
      <c r="S242" s="170"/>
      <c r="T242" s="173" t="s">
        <v>75</v>
      </c>
      <c r="U242" s="170"/>
      <c r="V242" s="170"/>
      <c r="W242" s="174"/>
    </row>
    <row r="243" spans="6:25" s="149" customFormat="1" ht="12" outlineLevel="2">
      <c r="F243" s="142">
        <v>19</v>
      </c>
      <c r="G243" s="143" t="s">
        <v>64</v>
      </c>
      <c r="H243" s="144" t="s">
        <v>285</v>
      </c>
      <c r="I243" s="145" t="s">
        <v>286</v>
      </c>
      <c r="J243" s="143" t="s">
        <v>97</v>
      </c>
      <c r="K243" s="146">
        <v>65.5</v>
      </c>
      <c r="L243" s="147">
        <v>0</v>
      </c>
      <c r="M243" s="146">
        <v>65.5</v>
      </c>
      <c r="N243" s="148"/>
      <c r="O243" s="148">
        <f>M243*N243</f>
        <v>0</v>
      </c>
      <c r="P243" s="148"/>
      <c r="Q243" s="148">
        <f>M243*P243</f>
        <v>0</v>
      </c>
      <c r="R243" s="148">
        <v>0.01965</v>
      </c>
      <c r="S243" s="148">
        <f>M243*R243</f>
        <v>1.287075</v>
      </c>
      <c r="T243" s="148">
        <v>21</v>
      </c>
      <c r="U243" s="148">
        <f>O243*T243/100</f>
        <v>0</v>
      </c>
      <c r="V243" s="148">
        <f>U243+O243</f>
        <v>0</v>
      </c>
      <c r="W243" s="148"/>
      <c r="X243" s="148"/>
      <c r="Y243" s="148">
        <v>1</v>
      </c>
    </row>
    <row r="244" spans="6:23" s="149" customFormat="1" ht="22.5" outlineLevel="2">
      <c r="F244" s="150"/>
      <c r="G244" s="151"/>
      <c r="H244" s="152" t="s">
        <v>68</v>
      </c>
      <c r="I244" s="153" t="s">
        <v>287</v>
      </c>
      <c r="J244" s="154"/>
      <c r="K244" s="154"/>
      <c r="L244" s="154"/>
      <c r="M244" s="154"/>
      <c r="N244" s="154"/>
      <c r="O244" s="154"/>
      <c r="P244" s="155"/>
      <c r="Q244" s="156"/>
      <c r="R244" s="155"/>
      <c r="S244" s="156"/>
      <c r="T244" s="157"/>
      <c r="U244" s="157"/>
      <c r="V244" s="157"/>
      <c r="W244" s="158"/>
    </row>
    <row r="245" spans="6:23" s="149" customFormat="1" ht="6" customHeight="1" outlineLevel="2">
      <c r="F245" s="150"/>
      <c r="G245" s="151"/>
      <c r="H245" s="159"/>
      <c r="I245" s="160"/>
      <c r="J245" s="160"/>
      <c r="K245" s="160"/>
      <c r="L245" s="160"/>
      <c r="M245" s="160"/>
      <c r="N245" s="160"/>
      <c r="O245" s="160"/>
      <c r="P245" s="155"/>
      <c r="Q245" s="156"/>
      <c r="R245" s="155"/>
      <c r="S245" s="156"/>
      <c r="T245" s="157"/>
      <c r="U245" s="157"/>
      <c r="V245" s="157"/>
      <c r="W245" s="158"/>
    </row>
    <row r="246" spans="6:23" s="161" customFormat="1" ht="11.25" outlineLevel="3">
      <c r="F246" s="162"/>
      <c r="G246" s="163"/>
      <c r="H246" s="164" t="str">
        <f>IF(AND(H245&lt;&gt;"Výkaz výměr:",I245=""),"Výkaz výměr:","")</f>
        <v>Výkaz výměr:</v>
      </c>
      <c r="I246" s="165" t="s">
        <v>288</v>
      </c>
      <c r="J246" s="166"/>
      <c r="K246" s="167"/>
      <c r="L246" s="168"/>
      <c r="M246" s="169">
        <v>65.5</v>
      </c>
      <c r="N246" s="170"/>
      <c r="O246" s="171"/>
      <c r="P246" s="172"/>
      <c r="Q246" s="170"/>
      <c r="R246" s="170"/>
      <c r="S246" s="170"/>
      <c r="T246" s="173" t="s">
        <v>75</v>
      </c>
      <c r="U246" s="170"/>
      <c r="V246" s="170"/>
      <c r="W246" s="174"/>
    </row>
    <row r="247" spans="6:25" s="149" customFormat="1" ht="12" outlineLevel="2">
      <c r="F247" s="142">
        <v>20</v>
      </c>
      <c r="G247" s="143" t="s">
        <v>64</v>
      </c>
      <c r="H247" s="144" t="s">
        <v>289</v>
      </c>
      <c r="I247" s="145" t="s">
        <v>290</v>
      </c>
      <c r="J247" s="143" t="s">
        <v>72</v>
      </c>
      <c r="K247" s="146">
        <v>3</v>
      </c>
      <c r="L247" s="147">
        <v>0</v>
      </c>
      <c r="M247" s="146">
        <v>3</v>
      </c>
      <c r="N247" s="148"/>
      <c r="O247" s="148">
        <f>M247*N247</f>
        <v>0</v>
      </c>
      <c r="P247" s="148"/>
      <c r="Q247" s="148">
        <f>M247*P247</f>
        <v>0</v>
      </c>
      <c r="R247" s="148">
        <v>0.192</v>
      </c>
      <c r="S247" s="148">
        <f>M247*R247</f>
        <v>0.5760000000000001</v>
      </c>
      <c r="T247" s="148">
        <v>21</v>
      </c>
      <c r="U247" s="148">
        <f>O247*T247/100</f>
        <v>0</v>
      </c>
      <c r="V247" s="148">
        <f>U247+O247</f>
        <v>0</v>
      </c>
      <c r="W247" s="148"/>
      <c r="X247" s="148"/>
      <c r="Y247" s="148">
        <v>1</v>
      </c>
    </row>
    <row r="248" spans="6:23" s="149" customFormat="1" ht="45" outlineLevel="2">
      <c r="F248" s="150"/>
      <c r="G248" s="151"/>
      <c r="H248" s="152" t="s">
        <v>68</v>
      </c>
      <c r="I248" s="153" t="s">
        <v>291</v>
      </c>
      <c r="J248" s="154"/>
      <c r="K248" s="154"/>
      <c r="L248" s="154"/>
      <c r="M248" s="154"/>
      <c r="N248" s="154"/>
      <c r="O248" s="154"/>
      <c r="P248" s="155"/>
      <c r="Q248" s="156"/>
      <c r="R248" s="155"/>
      <c r="S248" s="156"/>
      <c r="T248" s="157"/>
      <c r="U248" s="157"/>
      <c r="V248" s="157"/>
      <c r="W248" s="158"/>
    </row>
    <row r="249" spans="6:23" s="149" customFormat="1" ht="6" customHeight="1" outlineLevel="2">
      <c r="F249" s="150"/>
      <c r="G249" s="151"/>
      <c r="H249" s="159"/>
      <c r="I249" s="160"/>
      <c r="J249" s="160"/>
      <c r="K249" s="160"/>
      <c r="L249" s="160"/>
      <c r="M249" s="160"/>
      <c r="N249" s="160"/>
      <c r="O249" s="160"/>
      <c r="P249" s="155"/>
      <c r="Q249" s="156"/>
      <c r="R249" s="155"/>
      <c r="S249" s="156"/>
      <c r="T249" s="157"/>
      <c r="U249" s="157"/>
      <c r="V249" s="157"/>
      <c r="W249" s="158"/>
    </row>
    <row r="250" spans="6:23" s="161" customFormat="1" ht="11.25" outlineLevel="3">
      <c r="F250" s="162"/>
      <c r="G250" s="163"/>
      <c r="H250" s="164" t="str">
        <f>IF(AND(H249&lt;&gt;"Výkaz výměr:",I249=""),"Výkaz výměr:","")</f>
        <v>Výkaz výměr:</v>
      </c>
      <c r="I250" s="165" t="s">
        <v>132</v>
      </c>
      <c r="J250" s="166"/>
      <c r="K250" s="167"/>
      <c r="L250" s="168"/>
      <c r="M250" s="169">
        <v>3</v>
      </c>
      <c r="N250" s="170"/>
      <c r="O250" s="171"/>
      <c r="P250" s="172"/>
      <c r="Q250" s="170"/>
      <c r="R250" s="170"/>
      <c r="S250" s="170"/>
      <c r="T250" s="173" t="s">
        <v>75</v>
      </c>
      <c r="U250" s="170"/>
      <c r="V250" s="170"/>
      <c r="W250" s="174"/>
    </row>
    <row r="251" spans="6:25" s="149" customFormat="1" ht="24" outlineLevel="2">
      <c r="F251" s="142">
        <v>21</v>
      </c>
      <c r="G251" s="143" t="s">
        <v>64</v>
      </c>
      <c r="H251" s="144" t="s">
        <v>292</v>
      </c>
      <c r="I251" s="145" t="s">
        <v>293</v>
      </c>
      <c r="J251" s="143" t="s">
        <v>115</v>
      </c>
      <c r="K251" s="146">
        <v>0.5630000000000001</v>
      </c>
      <c r="L251" s="147">
        <v>0</v>
      </c>
      <c r="M251" s="146">
        <v>0.5630000000000001</v>
      </c>
      <c r="N251" s="148"/>
      <c r="O251" s="148">
        <f>M251*N251</f>
        <v>0</v>
      </c>
      <c r="P251" s="148"/>
      <c r="Q251" s="148">
        <f>M251*P251</f>
        <v>0</v>
      </c>
      <c r="R251" s="148">
        <v>2.2</v>
      </c>
      <c r="S251" s="148">
        <f>M251*R251</f>
        <v>1.2386000000000001</v>
      </c>
      <c r="T251" s="148">
        <v>21</v>
      </c>
      <c r="U251" s="148">
        <f>O251*T251/100</f>
        <v>0</v>
      </c>
      <c r="V251" s="148">
        <f>U251+O251</f>
        <v>0</v>
      </c>
      <c r="W251" s="148"/>
      <c r="X251" s="148"/>
      <c r="Y251" s="148">
        <v>1</v>
      </c>
    </row>
    <row r="252" spans="6:23" s="149" customFormat="1" ht="45" outlineLevel="2">
      <c r="F252" s="150"/>
      <c r="G252" s="151"/>
      <c r="H252" s="152" t="s">
        <v>68</v>
      </c>
      <c r="I252" s="153" t="s">
        <v>294</v>
      </c>
      <c r="J252" s="154"/>
      <c r="K252" s="154"/>
      <c r="L252" s="154"/>
      <c r="M252" s="154"/>
      <c r="N252" s="154"/>
      <c r="O252" s="154"/>
      <c r="P252" s="155"/>
      <c r="Q252" s="156"/>
      <c r="R252" s="155"/>
      <c r="S252" s="156"/>
      <c r="T252" s="157"/>
      <c r="U252" s="157"/>
      <c r="V252" s="157"/>
      <c r="W252" s="158"/>
    </row>
    <row r="253" spans="6:23" s="149" customFormat="1" ht="6" customHeight="1" outlineLevel="2">
      <c r="F253" s="150"/>
      <c r="G253" s="151"/>
      <c r="H253" s="159"/>
      <c r="I253" s="160"/>
      <c r="J253" s="160"/>
      <c r="K253" s="160"/>
      <c r="L253" s="160"/>
      <c r="M253" s="160"/>
      <c r="N253" s="160"/>
      <c r="O253" s="160"/>
      <c r="P253" s="155"/>
      <c r="Q253" s="156"/>
      <c r="R253" s="155"/>
      <c r="S253" s="156"/>
      <c r="T253" s="157"/>
      <c r="U253" s="157"/>
      <c r="V253" s="157"/>
      <c r="W253" s="158"/>
    </row>
    <row r="254" spans="6:23" s="161" customFormat="1" ht="11.25" outlineLevel="3">
      <c r="F254" s="162"/>
      <c r="G254" s="163"/>
      <c r="H254" s="164" t="str">
        <f>IF(AND(H253&lt;&gt;"Výkaz výměr:",I253=""),"Výkaz výměr:","")</f>
        <v>Výkaz výměr:</v>
      </c>
      <c r="I254" s="165" t="s">
        <v>295</v>
      </c>
      <c r="J254" s="166"/>
      <c r="K254" s="167"/>
      <c r="L254" s="168"/>
      <c r="M254" s="169">
        <v>0.36000000000000004</v>
      </c>
      <c r="N254" s="170"/>
      <c r="O254" s="171"/>
      <c r="P254" s="172"/>
      <c r="Q254" s="170"/>
      <c r="R254" s="170"/>
      <c r="S254" s="170"/>
      <c r="T254" s="173" t="s">
        <v>75</v>
      </c>
      <c r="U254" s="170"/>
      <c r="V254" s="170"/>
      <c r="W254" s="174"/>
    </row>
    <row r="255" spans="6:23" s="161" customFormat="1" ht="11.25" outlineLevel="3">
      <c r="F255" s="162"/>
      <c r="G255" s="163"/>
      <c r="H255" s="164">
        <f>IF(AND(H254&lt;&gt;"Výkaz výměr:",I254=""),"Výkaz výměr:","")</f>
      </c>
      <c r="I255" s="165" t="s">
        <v>296</v>
      </c>
      <c r="J255" s="166"/>
      <c r="K255" s="167"/>
      <c r="L255" s="168"/>
      <c r="M255" s="169">
        <v>0.06</v>
      </c>
      <c r="N255" s="170"/>
      <c r="O255" s="171"/>
      <c r="P255" s="172"/>
      <c r="Q255" s="170"/>
      <c r="R255" s="170"/>
      <c r="S255" s="170"/>
      <c r="T255" s="173" t="s">
        <v>75</v>
      </c>
      <c r="U255" s="170"/>
      <c r="V255" s="170"/>
      <c r="W255" s="174"/>
    </row>
    <row r="256" spans="6:23" s="161" customFormat="1" ht="11.25" outlineLevel="3">
      <c r="F256" s="162"/>
      <c r="G256" s="163"/>
      <c r="H256" s="164">
        <f>IF(AND(H255&lt;&gt;"Výkaz výměr:",I255=""),"Výkaz výměr:","")</f>
      </c>
      <c r="I256" s="165" t="s">
        <v>297</v>
      </c>
      <c r="J256" s="166"/>
      <c r="K256" s="167"/>
      <c r="L256" s="168"/>
      <c r="M256" s="169">
        <v>0.143</v>
      </c>
      <c r="N256" s="170"/>
      <c r="O256" s="171"/>
      <c r="P256" s="172"/>
      <c r="Q256" s="170"/>
      <c r="R256" s="170"/>
      <c r="S256" s="170"/>
      <c r="T256" s="173" t="s">
        <v>75</v>
      </c>
      <c r="U256" s="170"/>
      <c r="V256" s="170"/>
      <c r="W256" s="174"/>
    </row>
    <row r="257" spans="6:25" s="149" customFormat="1" ht="24" outlineLevel="2">
      <c r="F257" s="142">
        <v>22</v>
      </c>
      <c r="G257" s="143" t="s">
        <v>64</v>
      </c>
      <c r="H257" s="144" t="s">
        <v>298</v>
      </c>
      <c r="I257" s="145" t="s">
        <v>299</v>
      </c>
      <c r="J257" s="143" t="s">
        <v>115</v>
      </c>
      <c r="K257" s="146">
        <v>3.8</v>
      </c>
      <c r="L257" s="147">
        <v>0</v>
      </c>
      <c r="M257" s="146">
        <v>3.8</v>
      </c>
      <c r="N257" s="148"/>
      <c r="O257" s="148">
        <f>M257*N257</f>
        <v>0</v>
      </c>
      <c r="P257" s="148"/>
      <c r="Q257" s="148">
        <f>M257*P257</f>
        <v>0</v>
      </c>
      <c r="R257" s="148">
        <v>2.2</v>
      </c>
      <c r="S257" s="148">
        <f>M257*R257</f>
        <v>8.36</v>
      </c>
      <c r="T257" s="148">
        <v>21</v>
      </c>
      <c r="U257" s="148">
        <f>O257*T257/100</f>
        <v>0</v>
      </c>
      <c r="V257" s="148">
        <f>U257+O257</f>
        <v>0</v>
      </c>
      <c r="W257" s="148"/>
      <c r="X257" s="148"/>
      <c r="Y257" s="148">
        <v>1</v>
      </c>
    </row>
    <row r="258" spans="6:23" s="149" customFormat="1" ht="45" outlineLevel="2">
      <c r="F258" s="150"/>
      <c r="G258" s="151"/>
      <c r="H258" s="152" t="s">
        <v>68</v>
      </c>
      <c r="I258" s="153" t="s">
        <v>300</v>
      </c>
      <c r="J258" s="154"/>
      <c r="K258" s="154"/>
      <c r="L258" s="154"/>
      <c r="M258" s="154"/>
      <c r="N258" s="154"/>
      <c r="O258" s="154"/>
      <c r="P258" s="155"/>
      <c r="Q258" s="156"/>
      <c r="R258" s="155"/>
      <c r="S258" s="156"/>
      <c r="T258" s="157"/>
      <c r="U258" s="157"/>
      <c r="V258" s="157"/>
      <c r="W258" s="158"/>
    </row>
    <row r="259" spans="6:23" s="149" customFormat="1" ht="6" customHeight="1" outlineLevel="2">
      <c r="F259" s="150"/>
      <c r="G259" s="151"/>
      <c r="H259" s="159"/>
      <c r="I259" s="160"/>
      <c r="J259" s="160"/>
      <c r="K259" s="160"/>
      <c r="L259" s="160"/>
      <c r="M259" s="160"/>
      <c r="N259" s="160"/>
      <c r="O259" s="160"/>
      <c r="P259" s="155"/>
      <c r="Q259" s="156"/>
      <c r="R259" s="155"/>
      <c r="S259" s="156"/>
      <c r="T259" s="157"/>
      <c r="U259" s="157"/>
      <c r="V259" s="157"/>
      <c r="W259" s="158"/>
    </row>
    <row r="260" spans="6:23" s="161" customFormat="1" ht="11.25" outlineLevel="3">
      <c r="F260" s="162"/>
      <c r="G260" s="163"/>
      <c r="H260" s="164" t="str">
        <f>IF(AND(H259&lt;&gt;"Výkaz výměr:",I259=""),"Výkaz výměr:","")</f>
        <v>Výkaz výměr:</v>
      </c>
      <c r="I260" s="165" t="s">
        <v>301</v>
      </c>
      <c r="J260" s="166"/>
      <c r="K260" s="167"/>
      <c r="L260" s="168"/>
      <c r="M260" s="169">
        <v>3.2</v>
      </c>
      <c r="N260" s="170"/>
      <c r="O260" s="171"/>
      <c r="P260" s="172"/>
      <c r="Q260" s="170"/>
      <c r="R260" s="170"/>
      <c r="S260" s="170"/>
      <c r="T260" s="173" t="s">
        <v>75</v>
      </c>
      <c r="U260" s="170"/>
      <c r="V260" s="170"/>
      <c r="W260" s="174"/>
    </row>
    <row r="261" spans="6:23" s="161" customFormat="1" ht="11.25" outlineLevel="3">
      <c r="F261" s="162"/>
      <c r="G261" s="163"/>
      <c r="H261" s="164">
        <f>IF(AND(H260&lt;&gt;"Výkaz výměr:",I260=""),"Výkaz výměr:","")</f>
      </c>
      <c r="I261" s="165" t="s">
        <v>302</v>
      </c>
      <c r="J261" s="166"/>
      <c r="K261" s="167"/>
      <c r="L261" s="168"/>
      <c r="M261" s="169">
        <v>0.6000000000000001</v>
      </c>
      <c r="N261" s="170"/>
      <c r="O261" s="171"/>
      <c r="P261" s="172"/>
      <c r="Q261" s="170"/>
      <c r="R261" s="170"/>
      <c r="S261" s="170"/>
      <c r="T261" s="173" t="s">
        <v>75</v>
      </c>
      <c r="U261" s="170"/>
      <c r="V261" s="170"/>
      <c r="W261" s="174"/>
    </row>
    <row r="262" spans="6:25" s="149" customFormat="1" ht="12" outlineLevel="2">
      <c r="F262" s="142">
        <v>23</v>
      </c>
      <c r="G262" s="143" t="s">
        <v>64</v>
      </c>
      <c r="H262" s="144" t="s">
        <v>303</v>
      </c>
      <c r="I262" s="145" t="s">
        <v>304</v>
      </c>
      <c r="J262" s="143" t="s">
        <v>67</v>
      </c>
      <c r="K262" s="146">
        <v>3</v>
      </c>
      <c r="L262" s="147">
        <v>0</v>
      </c>
      <c r="M262" s="146">
        <v>3</v>
      </c>
      <c r="N262" s="148"/>
      <c r="O262" s="148">
        <f>M262*N262</f>
        <v>0</v>
      </c>
      <c r="P262" s="148"/>
      <c r="Q262" s="148">
        <f>M262*P262</f>
        <v>0</v>
      </c>
      <c r="R262" s="148">
        <v>0.099</v>
      </c>
      <c r="S262" s="148">
        <f>M262*R262</f>
        <v>0.29700000000000004</v>
      </c>
      <c r="T262" s="148">
        <v>21</v>
      </c>
      <c r="U262" s="148">
        <f>O262*T262/100</f>
        <v>0</v>
      </c>
      <c r="V262" s="148">
        <f>U262+O262</f>
        <v>0</v>
      </c>
      <c r="W262" s="148"/>
      <c r="X262" s="148"/>
      <c r="Y262" s="148">
        <v>1</v>
      </c>
    </row>
    <row r="263" spans="6:23" s="149" customFormat="1" ht="56.25" outlineLevel="2">
      <c r="F263" s="150"/>
      <c r="G263" s="151"/>
      <c r="H263" s="152" t="s">
        <v>68</v>
      </c>
      <c r="I263" s="153" t="s">
        <v>305</v>
      </c>
      <c r="J263" s="154"/>
      <c r="K263" s="154"/>
      <c r="L263" s="154"/>
      <c r="M263" s="154"/>
      <c r="N263" s="154"/>
      <c r="O263" s="154"/>
      <c r="P263" s="155"/>
      <c r="Q263" s="156"/>
      <c r="R263" s="155"/>
      <c r="S263" s="156"/>
      <c r="T263" s="157"/>
      <c r="U263" s="157"/>
      <c r="V263" s="157"/>
      <c r="W263" s="158"/>
    </row>
    <row r="264" spans="6:23" s="149" customFormat="1" ht="6" customHeight="1" outlineLevel="2">
      <c r="F264" s="150"/>
      <c r="G264" s="151"/>
      <c r="H264" s="159"/>
      <c r="I264" s="160"/>
      <c r="J264" s="160"/>
      <c r="K264" s="160"/>
      <c r="L264" s="160"/>
      <c r="M264" s="160"/>
      <c r="N264" s="160"/>
      <c r="O264" s="160"/>
      <c r="P264" s="155"/>
      <c r="Q264" s="156"/>
      <c r="R264" s="155"/>
      <c r="S264" s="156"/>
      <c r="T264" s="157"/>
      <c r="U264" s="157"/>
      <c r="V264" s="157"/>
      <c r="W264" s="158"/>
    </row>
    <row r="265" spans="6:25" s="149" customFormat="1" ht="12" outlineLevel="2">
      <c r="F265" s="142">
        <v>24</v>
      </c>
      <c r="G265" s="143" t="s">
        <v>64</v>
      </c>
      <c r="H265" s="144" t="s">
        <v>306</v>
      </c>
      <c r="I265" s="145" t="s">
        <v>307</v>
      </c>
      <c r="J265" s="143" t="s">
        <v>67</v>
      </c>
      <c r="K265" s="146">
        <v>1</v>
      </c>
      <c r="L265" s="147">
        <v>0</v>
      </c>
      <c r="M265" s="146">
        <v>1</v>
      </c>
      <c r="N265" s="148"/>
      <c r="O265" s="148">
        <f>M265*N265</f>
        <v>0</v>
      </c>
      <c r="P265" s="148"/>
      <c r="Q265" s="148">
        <f>M265*P265</f>
        <v>0</v>
      </c>
      <c r="R265" s="148">
        <v>0.149</v>
      </c>
      <c r="S265" s="148">
        <f>M265*R265</f>
        <v>0.149</v>
      </c>
      <c r="T265" s="148">
        <v>21</v>
      </c>
      <c r="U265" s="148">
        <f>O265*T265/100</f>
        <v>0</v>
      </c>
      <c r="V265" s="148">
        <f>U265+O265</f>
        <v>0</v>
      </c>
      <c r="W265" s="148"/>
      <c r="X265" s="148"/>
      <c r="Y265" s="148">
        <v>1</v>
      </c>
    </row>
    <row r="266" spans="6:23" s="149" customFormat="1" ht="56.25" outlineLevel="2">
      <c r="F266" s="150"/>
      <c r="G266" s="151"/>
      <c r="H266" s="152" t="s">
        <v>68</v>
      </c>
      <c r="I266" s="153" t="s">
        <v>308</v>
      </c>
      <c r="J266" s="154"/>
      <c r="K266" s="154"/>
      <c r="L266" s="154"/>
      <c r="M266" s="154"/>
      <c r="N266" s="154"/>
      <c r="O266" s="154"/>
      <c r="P266" s="155"/>
      <c r="Q266" s="156"/>
      <c r="R266" s="155"/>
      <c r="S266" s="156"/>
      <c r="T266" s="157"/>
      <c r="U266" s="157"/>
      <c r="V266" s="157"/>
      <c r="W266" s="158"/>
    </row>
    <row r="267" spans="6:23" s="149" customFormat="1" ht="6" customHeight="1" outlineLevel="2">
      <c r="F267" s="150"/>
      <c r="G267" s="151"/>
      <c r="H267" s="159"/>
      <c r="I267" s="160"/>
      <c r="J267" s="160"/>
      <c r="K267" s="160"/>
      <c r="L267" s="160"/>
      <c r="M267" s="160"/>
      <c r="N267" s="160"/>
      <c r="O267" s="160"/>
      <c r="P267" s="155"/>
      <c r="Q267" s="156"/>
      <c r="R267" s="155"/>
      <c r="S267" s="156"/>
      <c r="T267" s="157"/>
      <c r="U267" s="157"/>
      <c r="V267" s="157"/>
      <c r="W267" s="158"/>
    </row>
    <row r="268" spans="6:25" s="149" customFormat="1" ht="12" outlineLevel="2">
      <c r="F268" s="142">
        <v>25</v>
      </c>
      <c r="G268" s="143" t="s">
        <v>64</v>
      </c>
      <c r="H268" s="144" t="s">
        <v>309</v>
      </c>
      <c r="I268" s="145" t="s">
        <v>310</v>
      </c>
      <c r="J268" s="143" t="s">
        <v>67</v>
      </c>
      <c r="K268" s="146">
        <v>2</v>
      </c>
      <c r="L268" s="147">
        <v>0</v>
      </c>
      <c r="M268" s="146">
        <v>2</v>
      </c>
      <c r="N268" s="148"/>
      <c r="O268" s="148">
        <f>M268*N268</f>
        <v>0</v>
      </c>
      <c r="P268" s="148"/>
      <c r="Q268" s="148">
        <f>M268*P268</f>
        <v>0</v>
      </c>
      <c r="R268" s="148">
        <v>0.073</v>
      </c>
      <c r="S268" s="148">
        <f>M268*R268</f>
        <v>0.146</v>
      </c>
      <c r="T268" s="148">
        <v>21</v>
      </c>
      <c r="U268" s="148">
        <f>O268*T268/100</f>
        <v>0</v>
      </c>
      <c r="V268" s="148">
        <f>U268+O268</f>
        <v>0</v>
      </c>
      <c r="W268" s="148"/>
      <c r="X268" s="148"/>
      <c r="Y268" s="148">
        <v>1</v>
      </c>
    </row>
    <row r="269" spans="6:23" s="149" customFormat="1" ht="45" outlineLevel="2">
      <c r="F269" s="150"/>
      <c r="G269" s="151"/>
      <c r="H269" s="152" t="s">
        <v>68</v>
      </c>
      <c r="I269" s="153" t="s">
        <v>311</v>
      </c>
      <c r="J269" s="154"/>
      <c r="K269" s="154"/>
      <c r="L269" s="154"/>
      <c r="M269" s="154"/>
      <c r="N269" s="154"/>
      <c r="O269" s="154"/>
      <c r="P269" s="155"/>
      <c r="Q269" s="156"/>
      <c r="R269" s="155"/>
      <c r="S269" s="156"/>
      <c r="T269" s="157"/>
      <c r="U269" s="157"/>
      <c r="V269" s="157"/>
      <c r="W269" s="158"/>
    </row>
    <row r="270" spans="6:23" s="149" customFormat="1" ht="6" customHeight="1" outlineLevel="2">
      <c r="F270" s="150"/>
      <c r="G270" s="151"/>
      <c r="H270" s="159"/>
      <c r="I270" s="160"/>
      <c r="J270" s="160"/>
      <c r="K270" s="160"/>
      <c r="L270" s="160"/>
      <c r="M270" s="160"/>
      <c r="N270" s="160"/>
      <c r="O270" s="160"/>
      <c r="P270" s="155"/>
      <c r="Q270" s="156"/>
      <c r="R270" s="155"/>
      <c r="S270" s="156"/>
      <c r="T270" s="157"/>
      <c r="U270" s="157"/>
      <c r="V270" s="157"/>
      <c r="W270" s="158"/>
    </row>
    <row r="271" spans="6:25" s="149" customFormat="1" ht="12" outlineLevel="2">
      <c r="F271" s="142">
        <v>26</v>
      </c>
      <c r="G271" s="143" t="s">
        <v>64</v>
      </c>
      <c r="H271" s="144" t="s">
        <v>312</v>
      </c>
      <c r="I271" s="145" t="s">
        <v>313</v>
      </c>
      <c r="J271" s="143" t="s">
        <v>72</v>
      </c>
      <c r="K271" s="146">
        <v>29.25</v>
      </c>
      <c r="L271" s="147">
        <v>0</v>
      </c>
      <c r="M271" s="146">
        <v>29.25</v>
      </c>
      <c r="N271" s="148"/>
      <c r="O271" s="148">
        <f>M271*N271</f>
        <v>0</v>
      </c>
      <c r="P271" s="148"/>
      <c r="Q271" s="148">
        <f>M271*P271</f>
        <v>0</v>
      </c>
      <c r="R271" s="148">
        <v>0.046</v>
      </c>
      <c r="S271" s="148">
        <f>M271*R271</f>
        <v>1.3455</v>
      </c>
      <c r="T271" s="148">
        <v>21</v>
      </c>
      <c r="U271" s="148">
        <f>O271*T271/100</f>
        <v>0</v>
      </c>
      <c r="V271" s="148">
        <f>U271+O271</f>
        <v>0</v>
      </c>
      <c r="W271" s="148"/>
      <c r="X271" s="148"/>
      <c r="Y271" s="148">
        <v>1</v>
      </c>
    </row>
    <row r="272" spans="6:23" s="149" customFormat="1" ht="33.75" outlineLevel="2">
      <c r="F272" s="150"/>
      <c r="G272" s="151"/>
      <c r="H272" s="152" t="s">
        <v>68</v>
      </c>
      <c r="I272" s="153" t="s">
        <v>314</v>
      </c>
      <c r="J272" s="154"/>
      <c r="K272" s="154"/>
      <c r="L272" s="154"/>
      <c r="M272" s="154"/>
      <c r="N272" s="154"/>
      <c r="O272" s="154"/>
      <c r="P272" s="155"/>
      <c r="Q272" s="156"/>
      <c r="R272" s="155"/>
      <c r="S272" s="156"/>
      <c r="T272" s="157"/>
      <c r="U272" s="157"/>
      <c r="V272" s="157"/>
      <c r="W272" s="158"/>
    </row>
    <row r="273" spans="6:23" s="149" customFormat="1" ht="6" customHeight="1" outlineLevel="2">
      <c r="F273" s="150"/>
      <c r="G273" s="151"/>
      <c r="H273" s="159"/>
      <c r="I273" s="160"/>
      <c r="J273" s="160"/>
      <c r="K273" s="160"/>
      <c r="L273" s="160"/>
      <c r="M273" s="160"/>
      <c r="N273" s="160"/>
      <c r="O273" s="160"/>
      <c r="P273" s="155"/>
      <c r="Q273" s="156"/>
      <c r="R273" s="155"/>
      <c r="S273" s="156"/>
      <c r="T273" s="157"/>
      <c r="U273" s="157"/>
      <c r="V273" s="157"/>
      <c r="W273" s="158"/>
    </row>
    <row r="274" spans="6:23" s="161" customFormat="1" ht="11.25" outlineLevel="3">
      <c r="F274" s="162"/>
      <c r="G274" s="163"/>
      <c r="H274" s="164" t="str">
        <f>IF(AND(H273&lt;&gt;"Výkaz výměr:",I273=""),"Výkaz výměr:","")</f>
        <v>Výkaz výměr:</v>
      </c>
      <c r="I274" s="165" t="s">
        <v>74</v>
      </c>
      <c r="J274" s="166"/>
      <c r="K274" s="167"/>
      <c r="L274" s="168"/>
      <c r="M274" s="169">
        <v>16.9</v>
      </c>
      <c r="N274" s="170"/>
      <c r="O274" s="171"/>
      <c r="P274" s="172"/>
      <c r="Q274" s="170"/>
      <c r="R274" s="170"/>
      <c r="S274" s="170"/>
      <c r="T274" s="173" t="s">
        <v>75</v>
      </c>
      <c r="U274" s="170"/>
      <c r="V274" s="170"/>
      <c r="W274" s="174"/>
    </row>
    <row r="275" spans="6:23" s="161" customFormat="1" ht="11.25" outlineLevel="3">
      <c r="F275" s="162"/>
      <c r="G275" s="163"/>
      <c r="H275" s="164">
        <f>IF(AND(H274&lt;&gt;"Výkaz výměr:",I274=""),"Výkaz výměr:","")</f>
      </c>
      <c r="I275" s="165" t="s">
        <v>76</v>
      </c>
      <c r="J275" s="166"/>
      <c r="K275" s="167"/>
      <c r="L275" s="168"/>
      <c r="M275" s="169">
        <v>12.35</v>
      </c>
      <c r="N275" s="170"/>
      <c r="O275" s="171"/>
      <c r="P275" s="172"/>
      <c r="Q275" s="170"/>
      <c r="R275" s="170"/>
      <c r="S275" s="170"/>
      <c r="T275" s="173" t="s">
        <v>75</v>
      </c>
      <c r="U275" s="170"/>
      <c r="V275" s="170"/>
      <c r="W275" s="174"/>
    </row>
    <row r="276" spans="6:25" s="149" customFormat="1" ht="12" outlineLevel="2">
      <c r="F276" s="142">
        <v>27</v>
      </c>
      <c r="G276" s="143" t="s">
        <v>64</v>
      </c>
      <c r="H276" s="144" t="s">
        <v>315</v>
      </c>
      <c r="I276" s="145" t="s">
        <v>316</v>
      </c>
      <c r="J276" s="143" t="s">
        <v>72</v>
      </c>
      <c r="K276" s="146">
        <v>380.35</v>
      </c>
      <c r="L276" s="147">
        <v>0</v>
      </c>
      <c r="M276" s="146">
        <v>380.35</v>
      </c>
      <c r="N276" s="148"/>
      <c r="O276" s="148">
        <f>M276*N276</f>
        <v>0</v>
      </c>
      <c r="P276" s="148"/>
      <c r="Q276" s="148">
        <f>M276*P276</f>
        <v>0</v>
      </c>
      <c r="R276" s="148">
        <v>0.059</v>
      </c>
      <c r="S276" s="148">
        <f>M276*R276</f>
        <v>22.44065</v>
      </c>
      <c r="T276" s="148">
        <v>21</v>
      </c>
      <c r="U276" s="148">
        <f>O276*T276/100</f>
        <v>0</v>
      </c>
      <c r="V276" s="148">
        <f>U276+O276</f>
        <v>0</v>
      </c>
      <c r="W276" s="148"/>
      <c r="X276" s="148"/>
      <c r="Y276" s="148">
        <v>1</v>
      </c>
    </row>
    <row r="277" spans="6:23" s="149" customFormat="1" ht="45" outlineLevel="2">
      <c r="F277" s="150"/>
      <c r="G277" s="151"/>
      <c r="H277" s="152" t="s">
        <v>68</v>
      </c>
      <c r="I277" s="153" t="s">
        <v>317</v>
      </c>
      <c r="J277" s="154"/>
      <c r="K277" s="154"/>
      <c r="L277" s="154"/>
      <c r="M277" s="154"/>
      <c r="N277" s="154"/>
      <c r="O277" s="154"/>
      <c r="P277" s="155"/>
      <c r="Q277" s="156"/>
      <c r="R277" s="155"/>
      <c r="S277" s="156"/>
      <c r="T277" s="157"/>
      <c r="U277" s="157"/>
      <c r="V277" s="157"/>
      <c r="W277" s="158"/>
    </row>
    <row r="278" spans="6:23" s="149" customFormat="1" ht="6" customHeight="1" outlineLevel="2">
      <c r="F278" s="150"/>
      <c r="G278" s="151"/>
      <c r="H278" s="159"/>
      <c r="I278" s="160"/>
      <c r="J278" s="160"/>
      <c r="K278" s="160"/>
      <c r="L278" s="160"/>
      <c r="M278" s="160"/>
      <c r="N278" s="160"/>
      <c r="O278" s="160"/>
      <c r="P278" s="155"/>
      <c r="Q278" s="156"/>
      <c r="R278" s="155"/>
      <c r="S278" s="156"/>
      <c r="T278" s="157"/>
      <c r="U278" s="157"/>
      <c r="V278" s="157"/>
      <c r="W278" s="158"/>
    </row>
    <row r="279" spans="6:23" s="161" customFormat="1" ht="11.25" outlineLevel="3">
      <c r="F279" s="162"/>
      <c r="G279" s="163"/>
      <c r="H279" s="164" t="str">
        <f aca="true" t="shared" si="1" ref="H279:H284">IF(AND(H278&lt;&gt;"Výkaz výměr:",I278=""),"Výkaz výměr:","")</f>
        <v>Výkaz výměr:</v>
      </c>
      <c r="I279" s="165" t="s">
        <v>80</v>
      </c>
      <c r="J279" s="166"/>
      <c r="K279" s="167"/>
      <c r="L279" s="168"/>
      <c r="M279" s="169">
        <v>33</v>
      </c>
      <c r="N279" s="170"/>
      <c r="O279" s="171"/>
      <c r="P279" s="172"/>
      <c r="Q279" s="170"/>
      <c r="R279" s="170"/>
      <c r="S279" s="170"/>
      <c r="T279" s="173" t="s">
        <v>75</v>
      </c>
      <c r="U279" s="170"/>
      <c r="V279" s="170"/>
      <c r="W279" s="174"/>
    </row>
    <row r="280" spans="6:23" s="161" customFormat="1" ht="11.25" outlineLevel="3">
      <c r="F280" s="162"/>
      <c r="G280" s="163"/>
      <c r="H280" s="164">
        <f t="shared" si="1"/>
      </c>
      <c r="I280" s="165" t="s">
        <v>81</v>
      </c>
      <c r="J280" s="166"/>
      <c r="K280" s="167"/>
      <c r="L280" s="168"/>
      <c r="M280" s="169">
        <v>187</v>
      </c>
      <c r="N280" s="170"/>
      <c r="O280" s="171"/>
      <c r="P280" s="172"/>
      <c r="Q280" s="170"/>
      <c r="R280" s="170"/>
      <c r="S280" s="170"/>
      <c r="T280" s="173" t="s">
        <v>75</v>
      </c>
      <c r="U280" s="170"/>
      <c r="V280" s="170"/>
      <c r="W280" s="174"/>
    </row>
    <row r="281" spans="6:23" s="161" customFormat="1" ht="11.25" outlineLevel="3">
      <c r="F281" s="162"/>
      <c r="G281" s="163"/>
      <c r="H281" s="164">
        <f t="shared" si="1"/>
      </c>
      <c r="I281" s="165" t="s">
        <v>92</v>
      </c>
      <c r="J281" s="166"/>
      <c r="K281" s="167"/>
      <c r="L281" s="168"/>
      <c r="M281" s="169">
        <v>16</v>
      </c>
      <c r="N281" s="170"/>
      <c r="O281" s="171"/>
      <c r="P281" s="172"/>
      <c r="Q281" s="170"/>
      <c r="R281" s="170"/>
      <c r="S281" s="170"/>
      <c r="T281" s="173" t="s">
        <v>75</v>
      </c>
      <c r="U281" s="170"/>
      <c r="V281" s="170"/>
      <c r="W281" s="174"/>
    </row>
    <row r="282" spans="6:23" s="161" customFormat="1" ht="11.25" outlineLevel="3">
      <c r="F282" s="162"/>
      <c r="G282" s="163"/>
      <c r="H282" s="164">
        <f t="shared" si="1"/>
      </c>
      <c r="I282" s="165" t="s">
        <v>93</v>
      </c>
      <c r="J282" s="166"/>
      <c r="K282" s="167"/>
      <c r="L282" s="168"/>
      <c r="M282" s="169">
        <v>33.5</v>
      </c>
      <c r="N282" s="170"/>
      <c r="O282" s="171"/>
      <c r="P282" s="172"/>
      <c r="Q282" s="170"/>
      <c r="R282" s="170"/>
      <c r="S282" s="170"/>
      <c r="T282" s="173" t="s">
        <v>75</v>
      </c>
      <c r="U282" s="170"/>
      <c r="V282" s="170"/>
      <c r="W282" s="174"/>
    </row>
    <row r="283" spans="6:23" s="161" customFormat="1" ht="11.25" outlineLevel="3">
      <c r="F283" s="162"/>
      <c r="G283" s="163"/>
      <c r="H283" s="164">
        <f t="shared" si="1"/>
      </c>
      <c r="I283" s="165" t="s">
        <v>94</v>
      </c>
      <c r="J283" s="166"/>
      <c r="K283" s="167"/>
      <c r="L283" s="168"/>
      <c r="M283" s="169">
        <v>21.4</v>
      </c>
      <c r="N283" s="170"/>
      <c r="O283" s="171"/>
      <c r="P283" s="172"/>
      <c r="Q283" s="170"/>
      <c r="R283" s="170"/>
      <c r="S283" s="170"/>
      <c r="T283" s="173" t="s">
        <v>75</v>
      </c>
      <c r="U283" s="170"/>
      <c r="V283" s="170"/>
      <c r="W283" s="174"/>
    </row>
    <row r="284" spans="6:23" s="161" customFormat="1" ht="11.25" outlineLevel="3">
      <c r="F284" s="162"/>
      <c r="G284" s="163"/>
      <c r="H284" s="164">
        <f t="shared" si="1"/>
      </c>
      <c r="I284" s="165" t="s">
        <v>318</v>
      </c>
      <c r="J284" s="166"/>
      <c r="K284" s="167"/>
      <c r="L284" s="168"/>
      <c r="M284" s="169">
        <v>89.45</v>
      </c>
      <c r="N284" s="170"/>
      <c r="O284" s="171"/>
      <c r="P284" s="172"/>
      <c r="Q284" s="170"/>
      <c r="R284" s="170"/>
      <c r="S284" s="170"/>
      <c r="T284" s="173" t="s">
        <v>75</v>
      </c>
      <c r="U284" s="170"/>
      <c r="V284" s="170"/>
      <c r="W284" s="174"/>
    </row>
    <row r="285" spans="6:25" s="149" customFormat="1" ht="12" outlineLevel="2">
      <c r="F285" s="142">
        <v>28</v>
      </c>
      <c r="G285" s="143" t="s">
        <v>64</v>
      </c>
      <c r="H285" s="144" t="s">
        <v>319</v>
      </c>
      <c r="I285" s="145" t="s">
        <v>320</v>
      </c>
      <c r="J285" s="143" t="s">
        <v>72</v>
      </c>
      <c r="K285" s="146">
        <v>2360</v>
      </c>
      <c r="L285" s="147">
        <v>0</v>
      </c>
      <c r="M285" s="146">
        <v>2360</v>
      </c>
      <c r="N285" s="148"/>
      <c r="O285" s="148">
        <f>M285*N285</f>
        <v>0</v>
      </c>
      <c r="P285" s="148"/>
      <c r="Q285" s="148">
        <f>M285*P285</f>
        <v>0</v>
      </c>
      <c r="R285" s="148">
        <v>0.005</v>
      </c>
      <c r="S285" s="148">
        <f>M285*R285</f>
        <v>11.8</v>
      </c>
      <c r="T285" s="148">
        <v>21</v>
      </c>
      <c r="U285" s="148">
        <f>O285*T285/100</f>
        <v>0</v>
      </c>
      <c r="V285" s="148">
        <f>U285+O285</f>
        <v>0</v>
      </c>
      <c r="W285" s="148"/>
      <c r="X285" s="148"/>
      <c r="Y285" s="148">
        <v>1</v>
      </c>
    </row>
    <row r="286" spans="6:23" s="149" customFormat="1" ht="33.75" outlineLevel="2">
      <c r="F286" s="150"/>
      <c r="G286" s="151"/>
      <c r="H286" s="152" t="s">
        <v>68</v>
      </c>
      <c r="I286" s="153" t="s">
        <v>321</v>
      </c>
      <c r="J286" s="154"/>
      <c r="K286" s="154"/>
      <c r="L286" s="154"/>
      <c r="M286" s="154"/>
      <c r="N286" s="154"/>
      <c r="O286" s="154"/>
      <c r="P286" s="155"/>
      <c r="Q286" s="156"/>
      <c r="R286" s="155"/>
      <c r="S286" s="156"/>
      <c r="T286" s="157"/>
      <c r="U286" s="157"/>
      <c r="V286" s="157"/>
      <c r="W286" s="158"/>
    </row>
    <row r="287" spans="6:23" s="149" customFormat="1" ht="6" customHeight="1" outlineLevel="2">
      <c r="F287" s="150"/>
      <c r="G287" s="151"/>
      <c r="H287" s="159"/>
      <c r="I287" s="160"/>
      <c r="J287" s="160"/>
      <c r="K287" s="160"/>
      <c r="L287" s="160"/>
      <c r="M287" s="160"/>
      <c r="N287" s="160"/>
      <c r="O287" s="160"/>
      <c r="P287" s="155"/>
      <c r="Q287" s="156"/>
      <c r="R287" s="155"/>
      <c r="S287" s="156"/>
      <c r="T287" s="157"/>
      <c r="U287" s="157"/>
      <c r="V287" s="157"/>
      <c r="W287" s="158"/>
    </row>
    <row r="288" spans="6:23" s="161" customFormat="1" ht="11.25" outlineLevel="3">
      <c r="F288" s="162"/>
      <c r="G288" s="163"/>
      <c r="H288" s="164" t="str">
        <f>IF(AND(H287&lt;&gt;"Výkaz výměr:",I287=""),"Výkaz výměr:","")</f>
        <v>Výkaz výměr:</v>
      </c>
      <c r="I288" s="165" t="s">
        <v>85</v>
      </c>
      <c r="J288" s="166"/>
      <c r="K288" s="167"/>
      <c r="L288" s="168"/>
      <c r="M288" s="169">
        <v>2360</v>
      </c>
      <c r="N288" s="170"/>
      <c r="O288" s="171"/>
      <c r="P288" s="172"/>
      <c r="Q288" s="170"/>
      <c r="R288" s="170"/>
      <c r="S288" s="170"/>
      <c r="T288" s="173" t="s">
        <v>75</v>
      </c>
      <c r="U288" s="170"/>
      <c r="V288" s="170"/>
      <c r="W288" s="174"/>
    </row>
    <row r="289" spans="6:25" s="149" customFormat="1" ht="12" outlineLevel="2">
      <c r="F289" s="142">
        <v>29</v>
      </c>
      <c r="G289" s="143" t="s">
        <v>64</v>
      </c>
      <c r="H289" s="144" t="s">
        <v>322</v>
      </c>
      <c r="I289" s="145" t="s">
        <v>323</v>
      </c>
      <c r="J289" s="143" t="s">
        <v>72</v>
      </c>
      <c r="K289" s="146">
        <v>189.60000000000002</v>
      </c>
      <c r="L289" s="147">
        <v>0</v>
      </c>
      <c r="M289" s="146">
        <v>189.60000000000002</v>
      </c>
      <c r="N289" s="148"/>
      <c r="O289" s="148">
        <f>M289*N289</f>
        <v>0</v>
      </c>
      <c r="P289" s="148"/>
      <c r="Q289" s="148">
        <f>M289*P289</f>
        <v>0</v>
      </c>
      <c r="R289" s="148">
        <v>0.014</v>
      </c>
      <c r="S289" s="148">
        <f>M289*R289</f>
        <v>2.6544000000000003</v>
      </c>
      <c r="T289" s="148">
        <v>21</v>
      </c>
      <c r="U289" s="148">
        <f>O289*T289/100</f>
        <v>0</v>
      </c>
      <c r="V289" s="148">
        <f>U289+O289</f>
        <v>0</v>
      </c>
      <c r="W289" s="148"/>
      <c r="X289" s="148"/>
      <c r="Y289" s="148">
        <v>1</v>
      </c>
    </row>
    <row r="290" spans="6:23" s="149" customFormat="1" ht="33.75" outlineLevel="2">
      <c r="F290" s="150"/>
      <c r="G290" s="151"/>
      <c r="H290" s="152" t="s">
        <v>68</v>
      </c>
      <c r="I290" s="153" t="s">
        <v>324</v>
      </c>
      <c r="J290" s="154"/>
      <c r="K290" s="154"/>
      <c r="L290" s="154"/>
      <c r="M290" s="154"/>
      <c r="N290" s="154"/>
      <c r="O290" s="154"/>
      <c r="P290" s="155"/>
      <c r="Q290" s="156"/>
      <c r="R290" s="155"/>
      <c r="S290" s="156"/>
      <c r="T290" s="157"/>
      <c r="U290" s="157"/>
      <c r="V290" s="157"/>
      <c r="W290" s="158"/>
    </row>
    <row r="291" spans="6:23" s="149" customFormat="1" ht="6" customHeight="1" outlineLevel="2">
      <c r="F291" s="150"/>
      <c r="G291" s="151"/>
      <c r="H291" s="159"/>
      <c r="I291" s="160"/>
      <c r="J291" s="160"/>
      <c r="K291" s="160"/>
      <c r="L291" s="160"/>
      <c r="M291" s="160"/>
      <c r="N291" s="160"/>
      <c r="O291" s="160"/>
      <c r="P291" s="155"/>
      <c r="Q291" s="156"/>
      <c r="R291" s="155"/>
      <c r="S291" s="156"/>
      <c r="T291" s="157"/>
      <c r="U291" s="157"/>
      <c r="V291" s="157"/>
      <c r="W291" s="158"/>
    </row>
    <row r="292" spans="6:23" s="161" customFormat="1" ht="11.25" outlineLevel="3">
      <c r="F292" s="162"/>
      <c r="G292" s="163"/>
      <c r="H292" s="164" t="str">
        <f aca="true" t="shared" si="2" ref="H292:H297">IF(AND(H291&lt;&gt;"Výkaz výměr:",I291=""),"Výkaz výměr:","")</f>
        <v>Výkaz výměr:</v>
      </c>
      <c r="I292" s="165" t="s">
        <v>74</v>
      </c>
      <c r="J292" s="166"/>
      <c r="K292" s="167"/>
      <c r="L292" s="168"/>
      <c r="M292" s="169">
        <v>16.9</v>
      </c>
      <c r="N292" s="170"/>
      <c r="O292" s="171"/>
      <c r="P292" s="172"/>
      <c r="Q292" s="170"/>
      <c r="R292" s="170"/>
      <c r="S292" s="170"/>
      <c r="T292" s="173" t="s">
        <v>75</v>
      </c>
      <c r="U292" s="170"/>
      <c r="V292" s="170"/>
      <c r="W292" s="174"/>
    </row>
    <row r="293" spans="6:23" s="161" customFormat="1" ht="11.25" outlineLevel="3">
      <c r="F293" s="162"/>
      <c r="G293" s="163"/>
      <c r="H293" s="164">
        <f t="shared" si="2"/>
      </c>
      <c r="I293" s="165" t="s">
        <v>76</v>
      </c>
      <c r="J293" s="166"/>
      <c r="K293" s="167"/>
      <c r="L293" s="168"/>
      <c r="M293" s="169">
        <v>12.35</v>
      </c>
      <c r="N293" s="170"/>
      <c r="O293" s="171"/>
      <c r="P293" s="172"/>
      <c r="Q293" s="170"/>
      <c r="R293" s="170"/>
      <c r="S293" s="170"/>
      <c r="T293" s="173" t="s">
        <v>75</v>
      </c>
      <c r="U293" s="170"/>
      <c r="V293" s="170"/>
      <c r="W293" s="174"/>
    </row>
    <row r="294" spans="6:23" s="161" customFormat="1" ht="11.25" outlineLevel="3">
      <c r="F294" s="162"/>
      <c r="G294" s="163"/>
      <c r="H294" s="164">
        <f t="shared" si="2"/>
      </c>
      <c r="I294" s="165" t="s">
        <v>92</v>
      </c>
      <c r="J294" s="166"/>
      <c r="K294" s="167"/>
      <c r="L294" s="168"/>
      <c r="M294" s="169">
        <v>16</v>
      </c>
      <c r="N294" s="170"/>
      <c r="O294" s="171"/>
      <c r="P294" s="172"/>
      <c r="Q294" s="170"/>
      <c r="R294" s="170"/>
      <c r="S294" s="170"/>
      <c r="T294" s="173" t="s">
        <v>75</v>
      </c>
      <c r="U294" s="170"/>
      <c r="V294" s="170"/>
      <c r="W294" s="174"/>
    </row>
    <row r="295" spans="6:23" s="161" customFormat="1" ht="11.25" outlineLevel="3">
      <c r="F295" s="162"/>
      <c r="G295" s="163"/>
      <c r="H295" s="164">
        <f t="shared" si="2"/>
      </c>
      <c r="I295" s="165" t="s">
        <v>93</v>
      </c>
      <c r="J295" s="166"/>
      <c r="K295" s="167"/>
      <c r="L295" s="168"/>
      <c r="M295" s="169">
        <v>33.5</v>
      </c>
      <c r="N295" s="170"/>
      <c r="O295" s="171"/>
      <c r="P295" s="172"/>
      <c r="Q295" s="170"/>
      <c r="R295" s="170"/>
      <c r="S295" s="170"/>
      <c r="T295" s="173" t="s">
        <v>75</v>
      </c>
      <c r="U295" s="170"/>
      <c r="V295" s="170"/>
      <c r="W295" s="174"/>
    </row>
    <row r="296" spans="6:23" s="161" customFormat="1" ht="11.25" outlineLevel="3">
      <c r="F296" s="162"/>
      <c r="G296" s="163"/>
      <c r="H296" s="164">
        <f t="shared" si="2"/>
      </c>
      <c r="I296" s="165" t="s">
        <v>94</v>
      </c>
      <c r="J296" s="166"/>
      <c r="K296" s="167"/>
      <c r="L296" s="168"/>
      <c r="M296" s="169">
        <v>21.4</v>
      </c>
      <c r="N296" s="170"/>
      <c r="O296" s="171"/>
      <c r="P296" s="172"/>
      <c r="Q296" s="170"/>
      <c r="R296" s="170"/>
      <c r="S296" s="170"/>
      <c r="T296" s="173" t="s">
        <v>75</v>
      </c>
      <c r="U296" s="170"/>
      <c r="V296" s="170"/>
      <c r="W296" s="174"/>
    </row>
    <row r="297" spans="6:23" s="161" customFormat="1" ht="11.25" outlineLevel="3">
      <c r="F297" s="162"/>
      <c r="G297" s="163"/>
      <c r="H297" s="164">
        <f t="shared" si="2"/>
      </c>
      <c r="I297" s="165" t="s">
        <v>318</v>
      </c>
      <c r="J297" s="166"/>
      <c r="K297" s="167"/>
      <c r="L297" s="168"/>
      <c r="M297" s="169">
        <v>89.45</v>
      </c>
      <c r="N297" s="170"/>
      <c r="O297" s="171"/>
      <c r="P297" s="172"/>
      <c r="Q297" s="170"/>
      <c r="R297" s="170"/>
      <c r="S297" s="170"/>
      <c r="T297" s="173" t="s">
        <v>75</v>
      </c>
      <c r="U297" s="170"/>
      <c r="V297" s="170"/>
      <c r="W297" s="174"/>
    </row>
    <row r="298" spans="6:25" s="149" customFormat="1" ht="12" outlineLevel="2">
      <c r="F298" s="142">
        <v>30</v>
      </c>
      <c r="G298" s="143" t="s">
        <v>64</v>
      </c>
      <c r="H298" s="144" t="s">
        <v>325</v>
      </c>
      <c r="I298" s="145" t="s">
        <v>326</v>
      </c>
      <c r="J298" s="143" t="s">
        <v>124</v>
      </c>
      <c r="K298" s="146">
        <v>114.90747040000001</v>
      </c>
      <c r="L298" s="147">
        <v>0</v>
      </c>
      <c r="M298" s="146">
        <v>114.90747040000001</v>
      </c>
      <c r="N298" s="148"/>
      <c r="O298" s="148">
        <f>M298*N298</f>
        <v>0</v>
      </c>
      <c r="P298" s="148"/>
      <c r="Q298" s="148">
        <f>M298*P298</f>
        <v>0</v>
      </c>
      <c r="R298" s="148"/>
      <c r="S298" s="148">
        <f>M298*R298</f>
        <v>0</v>
      </c>
      <c r="T298" s="148">
        <v>21</v>
      </c>
      <c r="U298" s="148">
        <f>O298*T298/100</f>
        <v>0</v>
      </c>
      <c r="V298" s="148">
        <f>U298+O298</f>
        <v>0</v>
      </c>
      <c r="W298" s="148"/>
      <c r="X298" s="148"/>
      <c r="Y298" s="148">
        <v>1</v>
      </c>
    </row>
    <row r="299" spans="6:23" s="149" customFormat="1" ht="22.5" outlineLevel="2">
      <c r="F299" s="150"/>
      <c r="G299" s="151"/>
      <c r="H299" s="152" t="s">
        <v>68</v>
      </c>
      <c r="I299" s="153" t="s">
        <v>327</v>
      </c>
      <c r="J299" s="154"/>
      <c r="K299" s="154"/>
      <c r="L299" s="154"/>
      <c r="M299" s="154"/>
      <c r="N299" s="154"/>
      <c r="O299" s="154"/>
      <c r="P299" s="155"/>
      <c r="Q299" s="156"/>
      <c r="R299" s="155"/>
      <c r="S299" s="156"/>
      <c r="T299" s="157"/>
      <c r="U299" s="157"/>
      <c r="V299" s="157"/>
      <c r="W299" s="158"/>
    </row>
    <row r="300" spans="6:23" s="149" customFormat="1" ht="6" customHeight="1" outlineLevel="2">
      <c r="F300" s="150"/>
      <c r="G300" s="151"/>
      <c r="H300" s="159"/>
      <c r="I300" s="160"/>
      <c r="J300" s="160"/>
      <c r="K300" s="160"/>
      <c r="L300" s="160"/>
      <c r="M300" s="160"/>
      <c r="N300" s="160"/>
      <c r="O300" s="160"/>
      <c r="P300" s="155"/>
      <c r="Q300" s="156"/>
      <c r="R300" s="155"/>
      <c r="S300" s="156"/>
      <c r="T300" s="157"/>
      <c r="U300" s="157"/>
      <c r="V300" s="157"/>
      <c r="W300" s="158"/>
    </row>
    <row r="301" spans="6:25" s="149" customFormat="1" ht="12" outlineLevel="2">
      <c r="F301" s="142">
        <v>31</v>
      </c>
      <c r="G301" s="143" t="s">
        <v>64</v>
      </c>
      <c r="H301" s="144" t="s">
        <v>328</v>
      </c>
      <c r="I301" s="145" t="s">
        <v>329</v>
      </c>
      <c r="J301" s="143" t="s">
        <v>124</v>
      </c>
      <c r="K301" s="146">
        <v>459.628</v>
      </c>
      <c r="L301" s="147">
        <v>0</v>
      </c>
      <c r="M301" s="146">
        <v>459.628</v>
      </c>
      <c r="N301" s="148"/>
      <c r="O301" s="148">
        <f>M301*N301</f>
        <v>0</v>
      </c>
      <c r="P301" s="148"/>
      <c r="Q301" s="148">
        <f>M301*P301</f>
        <v>0</v>
      </c>
      <c r="R301" s="148"/>
      <c r="S301" s="148">
        <f>M301*R301</f>
        <v>0</v>
      </c>
      <c r="T301" s="148">
        <v>21</v>
      </c>
      <c r="U301" s="148">
        <f>O301*T301/100</f>
        <v>0</v>
      </c>
      <c r="V301" s="148">
        <f>U301+O301</f>
        <v>0</v>
      </c>
      <c r="W301" s="148"/>
      <c r="X301" s="148"/>
      <c r="Y301" s="148">
        <v>1</v>
      </c>
    </row>
    <row r="302" spans="6:23" s="149" customFormat="1" ht="22.5" outlineLevel="2">
      <c r="F302" s="150"/>
      <c r="G302" s="151"/>
      <c r="H302" s="152" t="s">
        <v>68</v>
      </c>
      <c r="I302" s="153" t="s">
        <v>330</v>
      </c>
      <c r="J302" s="154"/>
      <c r="K302" s="154"/>
      <c r="L302" s="154"/>
      <c r="M302" s="154"/>
      <c r="N302" s="154"/>
      <c r="O302" s="154"/>
      <c r="P302" s="155"/>
      <c r="Q302" s="156"/>
      <c r="R302" s="155"/>
      <c r="S302" s="156"/>
      <c r="T302" s="157"/>
      <c r="U302" s="157"/>
      <c r="V302" s="157"/>
      <c r="W302" s="158"/>
    </row>
    <row r="303" spans="6:23" s="149" customFormat="1" ht="6" customHeight="1" outlineLevel="2">
      <c r="F303" s="150"/>
      <c r="G303" s="151"/>
      <c r="H303" s="159"/>
      <c r="I303" s="160"/>
      <c r="J303" s="160"/>
      <c r="K303" s="160"/>
      <c r="L303" s="160"/>
      <c r="M303" s="160"/>
      <c r="N303" s="160"/>
      <c r="O303" s="160"/>
      <c r="P303" s="155"/>
      <c r="Q303" s="156"/>
      <c r="R303" s="155"/>
      <c r="S303" s="156"/>
      <c r="T303" s="157"/>
      <c r="U303" s="157"/>
      <c r="V303" s="157"/>
      <c r="W303" s="158"/>
    </row>
    <row r="304" spans="6:23" s="161" customFormat="1" ht="11.25" outlineLevel="3">
      <c r="F304" s="162"/>
      <c r="G304" s="163"/>
      <c r="H304" s="164" t="str">
        <f>IF(AND(H303&lt;&gt;"Výkaz výměr:",I303=""),"Výkaz výměr:","")</f>
        <v>Výkaz výměr:</v>
      </c>
      <c r="I304" s="165" t="s">
        <v>331</v>
      </c>
      <c r="J304" s="166"/>
      <c r="K304" s="167"/>
      <c r="L304" s="168"/>
      <c r="M304" s="169">
        <v>459.628</v>
      </c>
      <c r="N304" s="170"/>
      <c r="O304" s="171"/>
      <c r="P304" s="172"/>
      <c r="Q304" s="170"/>
      <c r="R304" s="170"/>
      <c r="S304" s="170"/>
      <c r="T304" s="173" t="s">
        <v>75</v>
      </c>
      <c r="U304" s="170"/>
      <c r="V304" s="170"/>
      <c r="W304" s="174"/>
    </row>
    <row r="305" spans="6:25" s="149" customFormat="1" ht="12" outlineLevel="2">
      <c r="F305" s="142">
        <v>32</v>
      </c>
      <c r="G305" s="143" t="s">
        <v>64</v>
      </c>
      <c r="H305" s="144" t="s">
        <v>332</v>
      </c>
      <c r="I305" s="145" t="s">
        <v>333</v>
      </c>
      <c r="J305" s="143" t="s">
        <v>124</v>
      </c>
      <c r="K305" s="146">
        <v>114.90747040000001</v>
      </c>
      <c r="L305" s="147">
        <v>0</v>
      </c>
      <c r="M305" s="146">
        <v>114.90747040000001</v>
      </c>
      <c r="N305" s="148"/>
      <c r="O305" s="148">
        <f>M305*N305</f>
        <v>0</v>
      </c>
      <c r="P305" s="148"/>
      <c r="Q305" s="148">
        <f>M305*P305</f>
        <v>0</v>
      </c>
      <c r="R305" s="148"/>
      <c r="S305" s="148">
        <f>M305*R305</f>
        <v>0</v>
      </c>
      <c r="T305" s="148">
        <v>21</v>
      </c>
      <c r="U305" s="148">
        <f>O305*T305/100</f>
        <v>0</v>
      </c>
      <c r="V305" s="148">
        <f>U305+O305</f>
        <v>0</v>
      </c>
      <c r="W305" s="148"/>
      <c r="X305" s="148"/>
      <c r="Y305" s="148">
        <v>1</v>
      </c>
    </row>
    <row r="306" spans="6:23" s="149" customFormat="1" ht="22.5" outlineLevel="2">
      <c r="F306" s="150"/>
      <c r="G306" s="151"/>
      <c r="H306" s="152" t="s">
        <v>68</v>
      </c>
      <c r="I306" s="153" t="s">
        <v>334</v>
      </c>
      <c r="J306" s="154"/>
      <c r="K306" s="154"/>
      <c r="L306" s="154"/>
      <c r="M306" s="154"/>
      <c r="N306" s="154"/>
      <c r="O306" s="154"/>
      <c r="P306" s="155"/>
      <c r="Q306" s="156"/>
      <c r="R306" s="155"/>
      <c r="S306" s="156"/>
      <c r="T306" s="157"/>
      <c r="U306" s="157"/>
      <c r="V306" s="157"/>
      <c r="W306" s="158"/>
    </row>
    <row r="307" spans="6:23" s="149" customFormat="1" ht="6" customHeight="1" outlineLevel="2">
      <c r="F307" s="150"/>
      <c r="G307" s="151"/>
      <c r="H307" s="159"/>
      <c r="I307" s="160"/>
      <c r="J307" s="160"/>
      <c r="K307" s="160"/>
      <c r="L307" s="160"/>
      <c r="M307" s="160"/>
      <c r="N307" s="160"/>
      <c r="O307" s="160"/>
      <c r="P307" s="155"/>
      <c r="Q307" s="156"/>
      <c r="R307" s="155"/>
      <c r="S307" s="156"/>
      <c r="T307" s="157"/>
      <c r="U307" s="157"/>
      <c r="V307" s="157"/>
      <c r="W307" s="158"/>
    </row>
    <row r="308" spans="6:25" s="149" customFormat="1" ht="12" outlineLevel="2">
      <c r="F308" s="142">
        <v>33</v>
      </c>
      <c r="G308" s="143" t="s">
        <v>64</v>
      </c>
      <c r="H308" s="144" t="s">
        <v>335</v>
      </c>
      <c r="I308" s="145" t="s">
        <v>336</v>
      </c>
      <c r="J308" s="143" t="s">
        <v>124</v>
      </c>
      <c r="K308" s="146">
        <v>3332.303</v>
      </c>
      <c r="L308" s="147">
        <v>0</v>
      </c>
      <c r="M308" s="146">
        <v>3332.303</v>
      </c>
      <c r="N308" s="148"/>
      <c r="O308" s="148">
        <f>M308*N308</f>
        <v>0</v>
      </c>
      <c r="P308" s="148"/>
      <c r="Q308" s="148">
        <f>M308*P308</f>
        <v>0</v>
      </c>
      <c r="R308" s="148"/>
      <c r="S308" s="148">
        <f>M308*R308</f>
        <v>0</v>
      </c>
      <c r="T308" s="148">
        <v>21</v>
      </c>
      <c r="U308" s="148">
        <f>O308*T308/100</f>
        <v>0</v>
      </c>
      <c r="V308" s="148">
        <f>U308+O308</f>
        <v>0</v>
      </c>
      <c r="W308" s="148"/>
      <c r="X308" s="148"/>
      <c r="Y308" s="148">
        <v>1</v>
      </c>
    </row>
    <row r="309" spans="6:23" s="149" customFormat="1" ht="22.5" outlineLevel="2">
      <c r="F309" s="150"/>
      <c r="G309" s="151"/>
      <c r="H309" s="152" t="s">
        <v>68</v>
      </c>
      <c r="I309" s="153" t="s">
        <v>337</v>
      </c>
      <c r="J309" s="154"/>
      <c r="K309" s="154"/>
      <c r="L309" s="154"/>
      <c r="M309" s="154"/>
      <c r="N309" s="154"/>
      <c r="O309" s="154"/>
      <c r="P309" s="155"/>
      <c r="Q309" s="156"/>
      <c r="R309" s="155"/>
      <c r="S309" s="156"/>
      <c r="T309" s="157"/>
      <c r="U309" s="157"/>
      <c r="V309" s="157"/>
      <c r="W309" s="158"/>
    </row>
    <row r="310" spans="6:23" s="149" customFormat="1" ht="6" customHeight="1" outlineLevel="2">
      <c r="F310" s="150"/>
      <c r="G310" s="151"/>
      <c r="H310" s="159"/>
      <c r="I310" s="160"/>
      <c r="J310" s="160"/>
      <c r="K310" s="160"/>
      <c r="L310" s="160"/>
      <c r="M310" s="160"/>
      <c r="N310" s="160"/>
      <c r="O310" s="160"/>
      <c r="P310" s="155"/>
      <c r="Q310" s="156"/>
      <c r="R310" s="155"/>
      <c r="S310" s="156"/>
      <c r="T310" s="157"/>
      <c r="U310" s="157"/>
      <c r="V310" s="157"/>
      <c r="W310" s="158"/>
    </row>
    <row r="311" spans="6:23" s="161" customFormat="1" ht="11.25" outlineLevel="3">
      <c r="F311" s="162"/>
      <c r="G311" s="163"/>
      <c r="H311" s="164" t="str">
        <f>IF(AND(H310&lt;&gt;"Výkaz výměr:",I310=""),"Výkaz výměr:","")</f>
        <v>Výkaz výměr:</v>
      </c>
      <c r="I311" s="165" t="s">
        <v>338</v>
      </c>
      <c r="J311" s="166"/>
      <c r="K311" s="167"/>
      <c r="L311" s="168"/>
      <c r="M311" s="169">
        <v>3332.303</v>
      </c>
      <c r="N311" s="170"/>
      <c r="O311" s="171"/>
      <c r="P311" s="172"/>
      <c r="Q311" s="170"/>
      <c r="R311" s="170"/>
      <c r="S311" s="170"/>
      <c r="T311" s="173" t="s">
        <v>75</v>
      </c>
      <c r="U311" s="170"/>
      <c r="V311" s="170"/>
      <c r="W311" s="174"/>
    </row>
    <row r="312" spans="6:25" s="149" customFormat="1" ht="12" outlineLevel="2">
      <c r="F312" s="142">
        <v>34</v>
      </c>
      <c r="G312" s="143" t="s">
        <v>64</v>
      </c>
      <c r="H312" s="144" t="s">
        <v>339</v>
      </c>
      <c r="I312" s="145" t="s">
        <v>340</v>
      </c>
      <c r="J312" s="143" t="s">
        <v>124</v>
      </c>
      <c r="K312" s="146">
        <v>114.90747040000001</v>
      </c>
      <c r="L312" s="147">
        <v>0</v>
      </c>
      <c r="M312" s="146">
        <v>114.90747040000001</v>
      </c>
      <c r="N312" s="148"/>
      <c r="O312" s="148">
        <f>M312*N312</f>
        <v>0</v>
      </c>
      <c r="P312" s="148"/>
      <c r="Q312" s="148">
        <f>M312*P312</f>
        <v>0</v>
      </c>
      <c r="R312" s="148"/>
      <c r="S312" s="148">
        <f>M312*R312</f>
        <v>0</v>
      </c>
      <c r="T312" s="148">
        <v>21</v>
      </c>
      <c r="U312" s="148">
        <f>O312*T312/100</f>
        <v>0</v>
      </c>
      <c r="V312" s="148">
        <f>U312+O312</f>
        <v>0</v>
      </c>
      <c r="W312" s="148"/>
      <c r="X312" s="148"/>
      <c r="Y312" s="148">
        <v>1</v>
      </c>
    </row>
    <row r="313" spans="6:23" s="149" customFormat="1" ht="22.5" outlineLevel="2">
      <c r="F313" s="150"/>
      <c r="G313" s="151"/>
      <c r="H313" s="152" t="s">
        <v>68</v>
      </c>
      <c r="I313" s="153" t="s">
        <v>341</v>
      </c>
      <c r="J313" s="154"/>
      <c r="K313" s="154"/>
      <c r="L313" s="154"/>
      <c r="M313" s="154"/>
      <c r="N313" s="154"/>
      <c r="O313" s="154"/>
      <c r="P313" s="155"/>
      <c r="Q313" s="156"/>
      <c r="R313" s="155"/>
      <c r="S313" s="156"/>
      <c r="T313" s="157"/>
      <c r="U313" s="157"/>
      <c r="V313" s="157"/>
      <c r="W313" s="158"/>
    </row>
    <row r="314" spans="6:23" s="149" customFormat="1" ht="6" customHeight="1" outlineLevel="2">
      <c r="F314" s="150"/>
      <c r="G314" s="151"/>
      <c r="H314" s="159"/>
      <c r="I314" s="160"/>
      <c r="J314" s="160"/>
      <c r="K314" s="160"/>
      <c r="L314" s="160"/>
      <c r="M314" s="160"/>
      <c r="N314" s="160"/>
      <c r="O314" s="160"/>
      <c r="P314" s="155"/>
      <c r="Q314" s="156"/>
      <c r="R314" s="155"/>
      <c r="S314" s="156"/>
      <c r="T314" s="157"/>
      <c r="U314" s="157"/>
      <c r="V314" s="157"/>
      <c r="W314" s="158"/>
    </row>
    <row r="315" spans="6:25" s="149" customFormat="1" ht="12" outlineLevel="2">
      <c r="F315" s="142">
        <v>35</v>
      </c>
      <c r="G315" s="143" t="s">
        <v>64</v>
      </c>
      <c r="H315" s="144" t="s">
        <v>342</v>
      </c>
      <c r="I315" s="145" t="s">
        <v>343</v>
      </c>
      <c r="J315" s="143" t="s">
        <v>124</v>
      </c>
      <c r="K315" s="146">
        <v>919.256</v>
      </c>
      <c r="L315" s="147">
        <v>0</v>
      </c>
      <c r="M315" s="146">
        <v>919.256</v>
      </c>
      <c r="N315" s="148"/>
      <c r="O315" s="148">
        <f>M315*N315</f>
        <v>0</v>
      </c>
      <c r="P315" s="148"/>
      <c r="Q315" s="148">
        <f>M315*P315</f>
        <v>0</v>
      </c>
      <c r="R315" s="148"/>
      <c r="S315" s="148">
        <f>M315*R315</f>
        <v>0</v>
      </c>
      <c r="T315" s="148">
        <v>21</v>
      </c>
      <c r="U315" s="148">
        <f>O315*T315/100</f>
        <v>0</v>
      </c>
      <c r="V315" s="148">
        <f>U315+O315</f>
        <v>0</v>
      </c>
      <c r="W315" s="148"/>
      <c r="X315" s="148"/>
      <c r="Y315" s="148">
        <v>1</v>
      </c>
    </row>
    <row r="316" spans="6:23" s="149" customFormat="1" ht="22.5" outlineLevel="2">
      <c r="F316" s="150"/>
      <c r="G316" s="151"/>
      <c r="H316" s="152" t="s">
        <v>68</v>
      </c>
      <c r="I316" s="153" t="s">
        <v>344</v>
      </c>
      <c r="J316" s="154"/>
      <c r="K316" s="154"/>
      <c r="L316" s="154"/>
      <c r="M316" s="154"/>
      <c r="N316" s="154"/>
      <c r="O316" s="154"/>
      <c r="P316" s="155"/>
      <c r="Q316" s="156"/>
      <c r="R316" s="155"/>
      <c r="S316" s="156"/>
      <c r="T316" s="157"/>
      <c r="U316" s="157"/>
      <c r="V316" s="157"/>
      <c r="W316" s="158"/>
    </row>
    <row r="317" spans="6:23" s="149" customFormat="1" ht="6" customHeight="1" outlineLevel="2">
      <c r="F317" s="150"/>
      <c r="G317" s="151"/>
      <c r="H317" s="159"/>
      <c r="I317" s="160"/>
      <c r="J317" s="160"/>
      <c r="K317" s="160"/>
      <c r="L317" s="160"/>
      <c r="M317" s="160"/>
      <c r="N317" s="160"/>
      <c r="O317" s="160"/>
      <c r="P317" s="155"/>
      <c r="Q317" s="156"/>
      <c r="R317" s="155"/>
      <c r="S317" s="156"/>
      <c r="T317" s="157"/>
      <c r="U317" s="157"/>
      <c r="V317" s="157"/>
      <c r="W317" s="158"/>
    </row>
    <row r="318" spans="6:23" s="161" customFormat="1" ht="11.25" outlineLevel="3">
      <c r="F318" s="162"/>
      <c r="G318" s="163"/>
      <c r="H318" s="164" t="str">
        <f>IF(AND(H317&lt;&gt;"Výkaz výměr:",I317=""),"Výkaz výměr:","")</f>
        <v>Výkaz výměr:</v>
      </c>
      <c r="I318" s="165" t="s">
        <v>345</v>
      </c>
      <c r="J318" s="166"/>
      <c r="K318" s="167"/>
      <c r="L318" s="168"/>
      <c r="M318" s="169">
        <v>919.256</v>
      </c>
      <c r="N318" s="170"/>
      <c r="O318" s="171"/>
      <c r="P318" s="172"/>
      <c r="Q318" s="170"/>
      <c r="R318" s="170"/>
      <c r="S318" s="170"/>
      <c r="T318" s="173" t="s">
        <v>75</v>
      </c>
      <c r="U318" s="170"/>
      <c r="V318" s="170"/>
      <c r="W318" s="174"/>
    </row>
    <row r="319" spans="6:25" s="149" customFormat="1" ht="12" outlineLevel="2">
      <c r="F319" s="142">
        <v>36</v>
      </c>
      <c r="G319" s="143" t="s">
        <v>64</v>
      </c>
      <c r="H319" s="144" t="s">
        <v>346</v>
      </c>
      <c r="I319" s="145" t="s">
        <v>347</v>
      </c>
      <c r="J319" s="143" t="s">
        <v>124</v>
      </c>
      <c r="K319" s="146">
        <v>114.907</v>
      </c>
      <c r="L319" s="147">
        <v>0</v>
      </c>
      <c r="M319" s="146">
        <v>114.907</v>
      </c>
      <c r="N319" s="148"/>
      <c r="O319" s="148">
        <f>M319*N319</f>
        <v>0</v>
      </c>
      <c r="P319" s="148"/>
      <c r="Q319" s="148">
        <f>M319*P319</f>
        <v>0</v>
      </c>
      <c r="R319" s="148"/>
      <c r="S319" s="148">
        <f>M319*R319</f>
        <v>0</v>
      </c>
      <c r="T319" s="148">
        <v>21</v>
      </c>
      <c r="U319" s="148">
        <f>O319*T319/100</f>
        <v>0</v>
      </c>
      <c r="V319" s="148">
        <f>U319+O319</f>
        <v>0</v>
      </c>
      <c r="W319" s="148"/>
      <c r="X319" s="148"/>
      <c r="Y319" s="148">
        <v>1</v>
      </c>
    </row>
    <row r="320" spans="6:23" s="149" customFormat="1" ht="22.5" outlineLevel="2">
      <c r="F320" s="150"/>
      <c r="G320" s="151"/>
      <c r="H320" s="152" t="s">
        <v>68</v>
      </c>
      <c r="I320" s="153" t="s">
        <v>348</v>
      </c>
      <c r="J320" s="154"/>
      <c r="K320" s="154"/>
      <c r="L320" s="154"/>
      <c r="M320" s="154"/>
      <c r="N320" s="154"/>
      <c r="O320" s="154"/>
      <c r="P320" s="155"/>
      <c r="Q320" s="156"/>
      <c r="R320" s="155"/>
      <c r="S320" s="156"/>
      <c r="T320" s="157"/>
      <c r="U320" s="157"/>
      <c r="V320" s="157"/>
      <c r="W320" s="158"/>
    </row>
    <row r="321" spans="6:23" s="149" customFormat="1" ht="6" customHeight="1" outlineLevel="2">
      <c r="F321" s="150"/>
      <c r="G321" s="151"/>
      <c r="H321" s="159"/>
      <c r="I321" s="160"/>
      <c r="J321" s="160"/>
      <c r="K321" s="160"/>
      <c r="L321" s="160"/>
      <c r="M321" s="160"/>
      <c r="N321" s="160"/>
      <c r="O321" s="160"/>
      <c r="P321" s="155"/>
      <c r="Q321" s="156"/>
      <c r="R321" s="155"/>
      <c r="S321" s="156"/>
      <c r="T321" s="157"/>
      <c r="U321" s="157"/>
      <c r="V321" s="157"/>
      <c r="W321" s="158"/>
    </row>
    <row r="322" spans="6:23" s="175" customFormat="1" ht="12.75" customHeight="1" outlineLevel="2">
      <c r="F322" s="176"/>
      <c r="G322" s="177"/>
      <c r="H322" s="177"/>
      <c r="I322" s="178"/>
      <c r="J322" s="177"/>
      <c r="K322" s="179"/>
      <c r="L322" s="180"/>
      <c r="M322" s="179"/>
      <c r="N322" s="180"/>
      <c r="O322" s="181"/>
      <c r="P322" s="182"/>
      <c r="Q322" s="180"/>
      <c r="R322" s="180"/>
      <c r="S322" s="180"/>
      <c r="T322" s="183" t="s">
        <v>75</v>
      </c>
      <c r="U322" s="180"/>
      <c r="V322" s="180"/>
      <c r="W322" s="180"/>
    </row>
    <row r="323" spans="6:25" s="131" customFormat="1" ht="16.5" customHeight="1" outlineLevel="1">
      <c r="F323" s="132"/>
      <c r="G323" s="133"/>
      <c r="H323" s="134"/>
      <c r="I323" s="134" t="s">
        <v>349</v>
      </c>
      <c r="J323" s="133"/>
      <c r="K323" s="135"/>
      <c r="L323" s="136"/>
      <c r="M323" s="135"/>
      <c r="N323" s="136"/>
      <c r="O323" s="137">
        <f>SUBTOTAL(9,O324:O327)</f>
        <v>0</v>
      </c>
      <c r="P323" s="138"/>
      <c r="Q323" s="137">
        <f>SUBTOTAL(9,Q324:Q327)</f>
        <v>0</v>
      </c>
      <c r="R323" s="136"/>
      <c r="S323" s="137">
        <f>SUBTOTAL(9,S324:S327)</f>
        <v>0</v>
      </c>
      <c r="T323" s="139"/>
      <c r="U323" s="137">
        <f>SUBTOTAL(9,U324:U327)</f>
        <v>0</v>
      </c>
      <c r="V323" s="137">
        <f>SUBTOTAL(9,V324:V327)</f>
        <v>0</v>
      </c>
      <c r="W323" s="140"/>
      <c r="Y323" s="137">
        <f>SUBTOTAL(9,Y324:Y327)</f>
        <v>1</v>
      </c>
    </row>
    <row r="324" spans="6:25" s="149" customFormat="1" ht="12" outlineLevel="2">
      <c r="F324" s="142">
        <v>1</v>
      </c>
      <c r="G324" s="143" t="s">
        <v>64</v>
      </c>
      <c r="H324" s="144" t="s">
        <v>350</v>
      </c>
      <c r="I324" s="145" t="s">
        <v>351</v>
      </c>
      <c r="J324" s="143" t="s">
        <v>124</v>
      </c>
      <c r="K324" s="146">
        <v>84.45031145600001</v>
      </c>
      <c r="L324" s="147">
        <v>0</v>
      </c>
      <c r="M324" s="146">
        <v>84.45031145600001</v>
      </c>
      <c r="N324" s="148"/>
      <c r="O324" s="148">
        <f>M324*N324</f>
        <v>0</v>
      </c>
      <c r="P324" s="148"/>
      <c r="Q324" s="148">
        <f>M324*P324</f>
        <v>0</v>
      </c>
      <c r="R324" s="148"/>
      <c r="S324" s="148">
        <f>M324*R324</f>
        <v>0</v>
      </c>
      <c r="T324" s="148">
        <v>21</v>
      </c>
      <c r="U324" s="148">
        <f>O324*T324/100</f>
        <v>0</v>
      </c>
      <c r="V324" s="148">
        <f>U324+O324</f>
        <v>0</v>
      </c>
      <c r="W324" s="148"/>
      <c r="X324" s="148"/>
      <c r="Y324" s="148">
        <v>1</v>
      </c>
    </row>
    <row r="325" spans="6:23" s="149" customFormat="1" ht="56.25" outlineLevel="2">
      <c r="F325" s="150"/>
      <c r="G325" s="151"/>
      <c r="H325" s="152" t="s">
        <v>68</v>
      </c>
      <c r="I325" s="153" t="s">
        <v>352</v>
      </c>
      <c r="J325" s="154"/>
      <c r="K325" s="154"/>
      <c r="L325" s="154"/>
      <c r="M325" s="154"/>
      <c r="N325" s="154"/>
      <c r="O325" s="154"/>
      <c r="P325" s="155"/>
      <c r="Q325" s="156"/>
      <c r="R325" s="155"/>
      <c r="S325" s="156"/>
      <c r="T325" s="157"/>
      <c r="U325" s="157"/>
      <c r="V325" s="157"/>
      <c r="W325" s="158"/>
    </row>
    <row r="326" spans="6:23" s="149" customFormat="1" ht="6" customHeight="1" outlineLevel="2">
      <c r="F326" s="150"/>
      <c r="G326" s="151"/>
      <c r="H326" s="159"/>
      <c r="I326" s="160"/>
      <c r="J326" s="160"/>
      <c r="K326" s="160"/>
      <c r="L326" s="160"/>
      <c r="M326" s="160"/>
      <c r="N326" s="160"/>
      <c r="O326" s="160"/>
      <c r="P326" s="155"/>
      <c r="Q326" s="156"/>
      <c r="R326" s="155"/>
      <c r="S326" s="156"/>
      <c r="T326" s="157"/>
      <c r="U326" s="157"/>
      <c r="V326" s="157"/>
      <c r="W326" s="158"/>
    </row>
    <row r="327" spans="6:23" s="175" customFormat="1" ht="12.75" customHeight="1" outlineLevel="2">
      <c r="F327" s="176"/>
      <c r="G327" s="177"/>
      <c r="H327" s="177"/>
      <c r="I327" s="178"/>
      <c r="J327" s="177"/>
      <c r="K327" s="179"/>
      <c r="L327" s="180"/>
      <c r="M327" s="179"/>
      <c r="N327" s="180"/>
      <c r="O327" s="181"/>
      <c r="P327" s="182"/>
      <c r="Q327" s="180"/>
      <c r="R327" s="180"/>
      <c r="S327" s="180"/>
      <c r="T327" s="183" t="s">
        <v>75</v>
      </c>
      <c r="U327" s="180"/>
      <c r="V327" s="180"/>
      <c r="W327" s="180"/>
    </row>
    <row r="328" spans="6:25" s="131" customFormat="1" ht="16.5" customHeight="1" outlineLevel="1">
      <c r="F328" s="132"/>
      <c r="G328" s="133"/>
      <c r="H328" s="134"/>
      <c r="I328" s="134" t="s">
        <v>353</v>
      </c>
      <c r="J328" s="133"/>
      <c r="K328" s="135"/>
      <c r="L328" s="136"/>
      <c r="M328" s="135"/>
      <c r="N328" s="136"/>
      <c r="O328" s="137">
        <f>SUBTOTAL(9,O329:O367)</f>
        <v>0</v>
      </c>
      <c r="P328" s="138"/>
      <c r="Q328" s="137">
        <f>SUBTOTAL(9,Q329:Q367)</f>
        <v>1.4598100000000003</v>
      </c>
      <c r="R328" s="136"/>
      <c r="S328" s="137">
        <f>SUBTOTAL(9,S329:S367)</f>
        <v>0</v>
      </c>
      <c r="T328" s="139"/>
      <c r="U328" s="137">
        <f>SUBTOTAL(9,U329:U367)</f>
        <v>0</v>
      </c>
      <c r="V328" s="137">
        <f>SUBTOTAL(9,V329:V367)</f>
        <v>0</v>
      </c>
      <c r="W328" s="140"/>
      <c r="Y328" s="137">
        <f>SUBTOTAL(9,Y329:Y367)</f>
        <v>7</v>
      </c>
    </row>
    <row r="329" spans="6:25" s="149" customFormat="1" ht="12" outlineLevel="2">
      <c r="F329" s="142">
        <v>1</v>
      </c>
      <c r="G329" s="143" t="s">
        <v>64</v>
      </c>
      <c r="H329" s="144" t="s">
        <v>354</v>
      </c>
      <c r="I329" s="145" t="s">
        <v>355</v>
      </c>
      <c r="J329" s="143" t="s">
        <v>72</v>
      </c>
      <c r="K329" s="146">
        <v>89.45</v>
      </c>
      <c r="L329" s="147">
        <v>0</v>
      </c>
      <c r="M329" s="146">
        <v>89.45</v>
      </c>
      <c r="N329" s="148"/>
      <c r="O329" s="148">
        <f>M329*N329</f>
        <v>0</v>
      </c>
      <c r="P329" s="148">
        <v>0.001</v>
      </c>
      <c r="Q329" s="148">
        <f>M329*P329</f>
        <v>0.08945</v>
      </c>
      <c r="R329" s="148"/>
      <c r="S329" s="148">
        <f>M329*R329</f>
        <v>0</v>
      </c>
      <c r="T329" s="148">
        <v>21</v>
      </c>
      <c r="U329" s="148">
        <f>O329*T329/100</f>
        <v>0</v>
      </c>
      <c r="V329" s="148">
        <f>U329+O329</f>
        <v>0</v>
      </c>
      <c r="W329" s="148"/>
      <c r="X329" s="148"/>
      <c r="Y329" s="148">
        <v>1</v>
      </c>
    </row>
    <row r="330" spans="6:23" s="149" customFormat="1" ht="45" outlineLevel="2">
      <c r="F330" s="150"/>
      <c r="G330" s="151"/>
      <c r="H330" s="152" t="s">
        <v>68</v>
      </c>
      <c r="I330" s="153" t="s">
        <v>356</v>
      </c>
      <c r="J330" s="154"/>
      <c r="K330" s="154"/>
      <c r="L330" s="154"/>
      <c r="M330" s="154"/>
      <c r="N330" s="154"/>
      <c r="O330" s="154"/>
      <c r="P330" s="155"/>
      <c r="Q330" s="156"/>
      <c r="R330" s="155"/>
      <c r="S330" s="156"/>
      <c r="T330" s="157"/>
      <c r="U330" s="157"/>
      <c r="V330" s="157"/>
      <c r="W330" s="158"/>
    </row>
    <row r="331" spans="6:23" s="149" customFormat="1" ht="6" customHeight="1" outlineLevel="2">
      <c r="F331" s="150"/>
      <c r="G331" s="151"/>
      <c r="H331" s="159"/>
      <c r="I331" s="160"/>
      <c r="J331" s="160"/>
      <c r="K331" s="160"/>
      <c r="L331" s="160"/>
      <c r="M331" s="160"/>
      <c r="N331" s="160"/>
      <c r="O331" s="160"/>
      <c r="P331" s="155"/>
      <c r="Q331" s="156"/>
      <c r="R331" s="155"/>
      <c r="S331" s="156"/>
      <c r="T331" s="157"/>
      <c r="U331" s="157"/>
      <c r="V331" s="157"/>
      <c r="W331" s="158"/>
    </row>
    <row r="332" spans="6:23" s="161" customFormat="1" ht="11.25" outlineLevel="3">
      <c r="F332" s="162"/>
      <c r="G332" s="163"/>
      <c r="H332" s="164" t="str">
        <f>IF(AND(H331&lt;&gt;"Výkaz výměr:",I331=""),"Výkaz výměr:","")</f>
        <v>Výkaz výměr:</v>
      </c>
      <c r="I332" s="165" t="s">
        <v>318</v>
      </c>
      <c r="J332" s="166"/>
      <c r="K332" s="167"/>
      <c r="L332" s="168"/>
      <c r="M332" s="169">
        <v>89.45</v>
      </c>
      <c r="N332" s="170"/>
      <c r="O332" s="171"/>
      <c r="P332" s="172"/>
      <c r="Q332" s="170"/>
      <c r="R332" s="170"/>
      <c r="S332" s="170"/>
      <c r="T332" s="173" t="s">
        <v>75</v>
      </c>
      <c r="U332" s="170"/>
      <c r="V332" s="170"/>
      <c r="W332" s="174"/>
    </row>
    <row r="333" spans="6:25" s="149" customFormat="1" ht="12" outlineLevel="2">
      <c r="F333" s="142">
        <v>2</v>
      </c>
      <c r="G333" s="143" t="s">
        <v>64</v>
      </c>
      <c r="H333" s="144" t="s">
        <v>357</v>
      </c>
      <c r="I333" s="145" t="s">
        <v>358</v>
      </c>
      <c r="J333" s="143" t="s">
        <v>72</v>
      </c>
      <c r="K333" s="146">
        <v>89.45</v>
      </c>
      <c r="L333" s="147">
        <v>0</v>
      </c>
      <c r="M333" s="146">
        <v>89.45</v>
      </c>
      <c r="N333" s="148"/>
      <c r="O333" s="148">
        <f>M333*N333</f>
        <v>0</v>
      </c>
      <c r="P333" s="148">
        <v>0.004</v>
      </c>
      <c r="Q333" s="148">
        <f>M333*P333</f>
        <v>0.3578</v>
      </c>
      <c r="R333" s="148"/>
      <c r="S333" s="148">
        <f>M333*R333</f>
        <v>0</v>
      </c>
      <c r="T333" s="148">
        <v>21</v>
      </c>
      <c r="U333" s="148">
        <f>O333*T333/100</f>
        <v>0</v>
      </c>
      <c r="V333" s="148">
        <f>U333+O333</f>
        <v>0</v>
      </c>
      <c r="W333" s="148"/>
      <c r="X333" s="148"/>
      <c r="Y333" s="148">
        <v>1</v>
      </c>
    </row>
    <row r="334" spans="6:23" s="149" customFormat="1" ht="45" outlineLevel="2">
      <c r="F334" s="150"/>
      <c r="G334" s="151"/>
      <c r="H334" s="152" t="s">
        <v>68</v>
      </c>
      <c r="I334" s="153" t="s">
        <v>359</v>
      </c>
      <c r="J334" s="154"/>
      <c r="K334" s="154"/>
      <c r="L334" s="154"/>
      <c r="M334" s="154"/>
      <c r="N334" s="154"/>
      <c r="O334" s="154"/>
      <c r="P334" s="155"/>
      <c r="Q334" s="156"/>
      <c r="R334" s="155"/>
      <c r="S334" s="156"/>
      <c r="T334" s="157"/>
      <c r="U334" s="157"/>
      <c r="V334" s="157"/>
      <c r="W334" s="158"/>
    </row>
    <row r="335" spans="6:23" s="149" customFormat="1" ht="6" customHeight="1" outlineLevel="2">
      <c r="F335" s="150"/>
      <c r="G335" s="151"/>
      <c r="H335" s="159"/>
      <c r="I335" s="160"/>
      <c r="J335" s="160"/>
      <c r="K335" s="160"/>
      <c r="L335" s="160"/>
      <c r="M335" s="160"/>
      <c r="N335" s="160"/>
      <c r="O335" s="160"/>
      <c r="P335" s="155"/>
      <c r="Q335" s="156"/>
      <c r="R335" s="155"/>
      <c r="S335" s="156"/>
      <c r="T335" s="157"/>
      <c r="U335" s="157"/>
      <c r="V335" s="157"/>
      <c r="W335" s="158"/>
    </row>
    <row r="336" spans="6:23" s="161" customFormat="1" ht="11.25" outlineLevel="3">
      <c r="F336" s="162"/>
      <c r="G336" s="163"/>
      <c r="H336" s="164" t="str">
        <f>IF(AND(H335&lt;&gt;"Výkaz výměr:",I335=""),"Výkaz výměr:","")</f>
        <v>Výkaz výměr:</v>
      </c>
      <c r="I336" s="165" t="s">
        <v>318</v>
      </c>
      <c r="J336" s="166"/>
      <c r="K336" s="167"/>
      <c r="L336" s="168"/>
      <c r="M336" s="169">
        <v>89.45</v>
      </c>
      <c r="N336" s="170"/>
      <c r="O336" s="171"/>
      <c r="P336" s="172"/>
      <c r="Q336" s="170"/>
      <c r="R336" s="170"/>
      <c r="S336" s="170"/>
      <c r="T336" s="173" t="s">
        <v>75</v>
      </c>
      <c r="U336" s="170"/>
      <c r="V336" s="170"/>
      <c r="W336" s="174"/>
    </row>
    <row r="337" spans="6:25" s="149" customFormat="1" ht="12" outlineLevel="2">
      <c r="F337" s="142">
        <v>3</v>
      </c>
      <c r="G337" s="143" t="s">
        <v>64</v>
      </c>
      <c r="H337" s="144" t="s">
        <v>360</v>
      </c>
      <c r="I337" s="145" t="s">
        <v>361</v>
      </c>
      <c r="J337" s="143" t="s">
        <v>72</v>
      </c>
      <c r="K337" s="146">
        <v>138.95</v>
      </c>
      <c r="L337" s="147">
        <v>0</v>
      </c>
      <c r="M337" s="146">
        <v>138.95</v>
      </c>
      <c r="N337" s="148"/>
      <c r="O337" s="148">
        <f>M337*N337</f>
        <v>0</v>
      </c>
      <c r="P337" s="148">
        <v>0.003</v>
      </c>
      <c r="Q337" s="148">
        <f>M337*P337</f>
        <v>0.41685</v>
      </c>
      <c r="R337" s="148"/>
      <c r="S337" s="148">
        <f>M337*R337</f>
        <v>0</v>
      </c>
      <c r="T337" s="148">
        <v>21</v>
      </c>
      <c r="U337" s="148">
        <f>O337*T337/100</f>
        <v>0</v>
      </c>
      <c r="V337" s="148">
        <f>U337+O337</f>
        <v>0</v>
      </c>
      <c r="W337" s="148"/>
      <c r="X337" s="148"/>
      <c r="Y337" s="148">
        <v>1</v>
      </c>
    </row>
    <row r="338" spans="6:23" s="149" customFormat="1" ht="45" outlineLevel="2">
      <c r="F338" s="150"/>
      <c r="G338" s="151"/>
      <c r="H338" s="152" t="s">
        <v>68</v>
      </c>
      <c r="I338" s="153" t="s">
        <v>362</v>
      </c>
      <c r="J338" s="154"/>
      <c r="K338" s="154"/>
      <c r="L338" s="154"/>
      <c r="M338" s="154"/>
      <c r="N338" s="154"/>
      <c r="O338" s="154"/>
      <c r="P338" s="155"/>
      <c r="Q338" s="156"/>
      <c r="R338" s="155"/>
      <c r="S338" s="156"/>
      <c r="T338" s="157"/>
      <c r="U338" s="157"/>
      <c r="V338" s="157"/>
      <c r="W338" s="158"/>
    </row>
    <row r="339" spans="6:23" s="149" customFormat="1" ht="6" customHeight="1" outlineLevel="2">
      <c r="F339" s="150"/>
      <c r="G339" s="151"/>
      <c r="H339" s="159"/>
      <c r="I339" s="160"/>
      <c r="J339" s="160"/>
      <c r="K339" s="160"/>
      <c r="L339" s="160"/>
      <c r="M339" s="160"/>
      <c r="N339" s="160"/>
      <c r="O339" s="160"/>
      <c r="P339" s="155"/>
      <c r="Q339" s="156"/>
      <c r="R339" s="155"/>
      <c r="S339" s="156"/>
      <c r="T339" s="157"/>
      <c r="U339" s="157"/>
      <c r="V339" s="157"/>
      <c r="W339" s="158"/>
    </row>
    <row r="340" spans="6:23" s="161" customFormat="1" ht="11.25" outlineLevel="3">
      <c r="F340" s="162"/>
      <c r="G340" s="163"/>
      <c r="H340" s="164" t="str">
        <f>IF(AND(H339&lt;&gt;"Výkaz výměr:",I339=""),"Výkaz výměr:","")</f>
        <v>Výkaz výměr:</v>
      </c>
      <c r="I340" s="165" t="s">
        <v>92</v>
      </c>
      <c r="J340" s="166"/>
      <c r="K340" s="167"/>
      <c r="L340" s="168"/>
      <c r="M340" s="169">
        <v>16</v>
      </c>
      <c r="N340" s="170"/>
      <c r="O340" s="171"/>
      <c r="P340" s="172"/>
      <c r="Q340" s="170"/>
      <c r="R340" s="170"/>
      <c r="S340" s="170"/>
      <c r="T340" s="173" t="s">
        <v>75</v>
      </c>
      <c r="U340" s="170"/>
      <c r="V340" s="170"/>
      <c r="W340" s="174"/>
    </row>
    <row r="341" spans="6:23" s="161" customFormat="1" ht="11.25" outlineLevel="3">
      <c r="F341" s="162"/>
      <c r="G341" s="163"/>
      <c r="H341" s="164">
        <f>IF(AND(H340&lt;&gt;"Výkaz výměr:",I340=""),"Výkaz výměr:","")</f>
      </c>
      <c r="I341" s="165" t="s">
        <v>93</v>
      </c>
      <c r="J341" s="166"/>
      <c r="K341" s="167"/>
      <c r="L341" s="168"/>
      <c r="M341" s="169">
        <v>33.5</v>
      </c>
      <c r="N341" s="170"/>
      <c r="O341" s="171"/>
      <c r="P341" s="172"/>
      <c r="Q341" s="170"/>
      <c r="R341" s="170"/>
      <c r="S341" s="170"/>
      <c r="T341" s="173" t="s">
        <v>75</v>
      </c>
      <c r="U341" s="170"/>
      <c r="V341" s="170"/>
      <c r="W341" s="174"/>
    </row>
    <row r="342" spans="6:23" s="161" customFormat="1" ht="11.25" outlineLevel="3">
      <c r="F342" s="162"/>
      <c r="G342" s="163"/>
      <c r="H342" s="164">
        <f>IF(AND(H341&lt;&gt;"Výkaz výměr:",I341=""),"Výkaz výměr:","")</f>
      </c>
      <c r="I342" s="165" t="s">
        <v>318</v>
      </c>
      <c r="J342" s="166"/>
      <c r="K342" s="167"/>
      <c r="L342" s="168"/>
      <c r="M342" s="169">
        <v>89.45</v>
      </c>
      <c r="N342" s="170"/>
      <c r="O342" s="171"/>
      <c r="P342" s="172"/>
      <c r="Q342" s="170"/>
      <c r="R342" s="170"/>
      <c r="S342" s="170"/>
      <c r="T342" s="173" t="s">
        <v>75</v>
      </c>
      <c r="U342" s="170"/>
      <c r="V342" s="170"/>
      <c r="W342" s="174"/>
    </row>
    <row r="343" spans="6:25" s="149" customFormat="1" ht="12" outlineLevel="2">
      <c r="F343" s="142">
        <v>4</v>
      </c>
      <c r="G343" s="143" t="s">
        <v>64</v>
      </c>
      <c r="H343" s="144" t="s">
        <v>363</v>
      </c>
      <c r="I343" s="145" t="s">
        <v>364</v>
      </c>
      <c r="J343" s="143" t="s">
        <v>72</v>
      </c>
      <c r="K343" s="146">
        <v>160.35000000000002</v>
      </c>
      <c r="L343" s="147">
        <v>0</v>
      </c>
      <c r="M343" s="146">
        <v>160.35000000000002</v>
      </c>
      <c r="N343" s="148"/>
      <c r="O343" s="148">
        <f>M343*N343</f>
        <v>0</v>
      </c>
      <c r="P343" s="148">
        <v>0.003</v>
      </c>
      <c r="Q343" s="148">
        <f>M343*P343</f>
        <v>0.4810500000000001</v>
      </c>
      <c r="R343" s="148"/>
      <c r="S343" s="148">
        <f>M343*R343</f>
        <v>0</v>
      </c>
      <c r="T343" s="148">
        <v>21</v>
      </c>
      <c r="U343" s="148">
        <f>O343*T343/100</f>
        <v>0</v>
      </c>
      <c r="V343" s="148">
        <f>U343+O343</f>
        <v>0</v>
      </c>
      <c r="W343" s="148"/>
      <c r="X343" s="148"/>
      <c r="Y343" s="148">
        <v>1</v>
      </c>
    </row>
    <row r="344" spans="6:23" s="149" customFormat="1" ht="45" outlineLevel="2">
      <c r="F344" s="150"/>
      <c r="G344" s="151"/>
      <c r="H344" s="152" t="s">
        <v>68</v>
      </c>
      <c r="I344" s="153" t="s">
        <v>362</v>
      </c>
      <c r="J344" s="154"/>
      <c r="K344" s="154"/>
      <c r="L344" s="154"/>
      <c r="M344" s="154"/>
      <c r="N344" s="154"/>
      <c r="O344" s="154"/>
      <c r="P344" s="155"/>
      <c r="Q344" s="156"/>
      <c r="R344" s="155"/>
      <c r="S344" s="156"/>
      <c r="T344" s="157"/>
      <c r="U344" s="157"/>
      <c r="V344" s="157"/>
      <c r="W344" s="158"/>
    </row>
    <row r="345" spans="6:23" s="149" customFormat="1" ht="6" customHeight="1" outlineLevel="2">
      <c r="F345" s="150"/>
      <c r="G345" s="151"/>
      <c r="H345" s="159"/>
      <c r="I345" s="160"/>
      <c r="J345" s="160"/>
      <c r="K345" s="160"/>
      <c r="L345" s="160"/>
      <c r="M345" s="160"/>
      <c r="N345" s="160"/>
      <c r="O345" s="160"/>
      <c r="P345" s="155"/>
      <c r="Q345" s="156"/>
      <c r="R345" s="155"/>
      <c r="S345" s="156"/>
      <c r="T345" s="157"/>
      <c r="U345" s="157"/>
      <c r="V345" s="157"/>
      <c r="W345" s="158"/>
    </row>
    <row r="346" spans="6:23" s="161" customFormat="1" ht="11.25" outlineLevel="3">
      <c r="F346" s="162"/>
      <c r="G346" s="163"/>
      <c r="H346" s="164" t="str">
        <f>IF(AND(H345&lt;&gt;"Výkaz výměr:",I345=""),"Výkaz výměr:","")</f>
        <v>Výkaz výměr:</v>
      </c>
      <c r="I346" s="165" t="s">
        <v>92</v>
      </c>
      <c r="J346" s="166"/>
      <c r="K346" s="167"/>
      <c r="L346" s="168"/>
      <c r="M346" s="169">
        <v>16</v>
      </c>
      <c r="N346" s="170"/>
      <c r="O346" s="171"/>
      <c r="P346" s="172"/>
      <c r="Q346" s="170"/>
      <c r="R346" s="170"/>
      <c r="S346" s="170"/>
      <c r="T346" s="173" t="s">
        <v>75</v>
      </c>
      <c r="U346" s="170"/>
      <c r="V346" s="170"/>
      <c r="W346" s="174"/>
    </row>
    <row r="347" spans="6:23" s="161" customFormat="1" ht="11.25" outlineLevel="3">
      <c r="F347" s="162"/>
      <c r="G347" s="163"/>
      <c r="H347" s="164">
        <f>IF(AND(H346&lt;&gt;"Výkaz výměr:",I346=""),"Výkaz výměr:","")</f>
      </c>
      <c r="I347" s="165" t="s">
        <v>93</v>
      </c>
      <c r="J347" s="166"/>
      <c r="K347" s="167"/>
      <c r="L347" s="168"/>
      <c r="M347" s="169">
        <v>33.5</v>
      </c>
      <c r="N347" s="170"/>
      <c r="O347" s="171"/>
      <c r="P347" s="172"/>
      <c r="Q347" s="170"/>
      <c r="R347" s="170"/>
      <c r="S347" s="170"/>
      <c r="T347" s="173" t="s">
        <v>75</v>
      </c>
      <c r="U347" s="170"/>
      <c r="V347" s="170"/>
      <c r="W347" s="174"/>
    </row>
    <row r="348" spans="6:23" s="161" customFormat="1" ht="11.25" outlineLevel="3">
      <c r="F348" s="162"/>
      <c r="G348" s="163"/>
      <c r="H348" s="164">
        <f>IF(AND(H347&lt;&gt;"Výkaz výměr:",I347=""),"Výkaz výměr:","")</f>
      </c>
      <c r="I348" s="165" t="s">
        <v>94</v>
      </c>
      <c r="J348" s="166"/>
      <c r="K348" s="167"/>
      <c r="L348" s="168"/>
      <c r="M348" s="169">
        <v>21.4</v>
      </c>
      <c r="N348" s="170"/>
      <c r="O348" s="171"/>
      <c r="P348" s="172"/>
      <c r="Q348" s="170"/>
      <c r="R348" s="170"/>
      <c r="S348" s="170"/>
      <c r="T348" s="173" t="s">
        <v>75</v>
      </c>
      <c r="U348" s="170"/>
      <c r="V348" s="170"/>
      <c r="W348" s="174"/>
    </row>
    <row r="349" spans="6:23" s="161" customFormat="1" ht="11.25" outlineLevel="3">
      <c r="F349" s="162"/>
      <c r="G349" s="163"/>
      <c r="H349" s="164">
        <f>IF(AND(H348&lt;&gt;"Výkaz výměr:",I348=""),"Výkaz výměr:","")</f>
      </c>
      <c r="I349" s="165" t="s">
        <v>318</v>
      </c>
      <c r="J349" s="166"/>
      <c r="K349" s="167"/>
      <c r="L349" s="168"/>
      <c r="M349" s="169">
        <v>89.45</v>
      </c>
      <c r="N349" s="170"/>
      <c r="O349" s="171"/>
      <c r="P349" s="172"/>
      <c r="Q349" s="170"/>
      <c r="R349" s="170"/>
      <c r="S349" s="170"/>
      <c r="T349" s="173" t="s">
        <v>75</v>
      </c>
      <c r="U349" s="170"/>
      <c r="V349" s="170"/>
      <c r="W349" s="174"/>
    </row>
    <row r="350" spans="6:25" s="149" customFormat="1" ht="12" outlineLevel="2">
      <c r="F350" s="142">
        <v>5</v>
      </c>
      <c r="G350" s="143" t="s">
        <v>64</v>
      </c>
      <c r="H350" s="144" t="s">
        <v>365</v>
      </c>
      <c r="I350" s="145" t="s">
        <v>366</v>
      </c>
      <c r="J350" s="143" t="s">
        <v>72</v>
      </c>
      <c r="K350" s="146">
        <v>32.760000000000005</v>
      </c>
      <c r="L350" s="147">
        <v>0</v>
      </c>
      <c r="M350" s="146">
        <v>32.760000000000005</v>
      </c>
      <c r="N350" s="148"/>
      <c r="O350" s="148">
        <f>M350*N350</f>
        <v>0</v>
      </c>
      <c r="P350" s="148">
        <v>0.0035</v>
      </c>
      <c r="Q350" s="148">
        <f>M350*P350</f>
        <v>0.11466000000000003</v>
      </c>
      <c r="R350" s="148"/>
      <c r="S350" s="148">
        <f>M350*R350</f>
        <v>0</v>
      </c>
      <c r="T350" s="148">
        <v>21</v>
      </c>
      <c r="U350" s="148">
        <f>O350*T350/100</f>
        <v>0</v>
      </c>
      <c r="V350" s="148">
        <f>U350+O350</f>
        <v>0</v>
      </c>
      <c r="W350" s="148"/>
      <c r="X350" s="148"/>
      <c r="Y350" s="148">
        <v>1</v>
      </c>
    </row>
    <row r="351" spans="6:23" s="149" customFormat="1" ht="45" outlineLevel="2">
      <c r="F351" s="150"/>
      <c r="G351" s="151"/>
      <c r="H351" s="152" t="s">
        <v>68</v>
      </c>
      <c r="I351" s="153" t="s">
        <v>367</v>
      </c>
      <c r="J351" s="154"/>
      <c r="K351" s="154"/>
      <c r="L351" s="154"/>
      <c r="M351" s="154"/>
      <c r="N351" s="154"/>
      <c r="O351" s="154"/>
      <c r="P351" s="155"/>
      <c r="Q351" s="156"/>
      <c r="R351" s="155"/>
      <c r="S351" s="156"/>
      <c r="T351" s="157"/>
      <c r="U351" s="157"/>
      <c r="V351" s="157"/>
      <c r="W351" s="158"/>
    </row>
    <row r="352" spans="6:23" s="149" customFormat="1" ht="6" customHeight="1" outlineLevel="2">
      <c r="F352" s="150"/>
      <c r="G352" s="151"/>
      <c r="H352" s="159"/>
      <c r="I352" s="160"/>
      <c r="J352" s="160"/>
      <c r="K352" s="160"/>
      <c r="L352" s="160"/>
      <c r="M352" s="160"/>
      <c r="N352" s="160"/>
      <c r="O352" s="160"/>
      <c r="P352" s="155"/>
      <c r="Q352" s="156"/>
      <c r="R352" s="155"/>
      <c r="S352" s="156"/>
      <c r="T352" s="157"/>
      <c r="U352" s="157"/>
      <c r="V352" s="157"/>
      <c r="W352" s="158"/>
    </row>
    <row r="353" spans="6:23" s="161" customFormat="1" ht="11.25" outlineLevel="3">
      <c r="F353" s="162"/>
      <c r="G353" s="163"/>
      <c r="H353" s="164" t="str">
        <f aca="true" t="shared" si="3" ref="H353:H358">IF(AND(H352&lt;&gt;"Výkaz výměr:",I352=""),"Výkaz výměr:","")</f>
        <v>Výkaz výměr:</v>
      </c>
      <c r="I353" s="165" t="s">
        <v>368</v>
      </c>
      <c r="J353" s="166"/>
      <c r="K353" s="167"/>
      <c r="L353" s="168"/>
      <c r="M353" s="169">
        <v>17.6</v>
      </c>
      <c r="N353" s="170"/>
      <c r="O353" s="171"/>
      <c r="P353" s="172"/>
      <c r="Q353" s="170"/>
      <c r="R353" s="170"/>
      <c r="S353" s="170"/>
      <c r="T353" s="173" t="s">
        <v>75</v>
      </c>
      <c r="U353" s="170"/>
      <c r="V353" s="170"/>
      <c r="W353" s="174"/>
    </row>
    <row r="354" spans="6:23" s="161" customFormat="1" ht="11.25" outlineLevel="3">
      <c r="F354" s="162"/>
      <c r="G354" s="163"/>
      <c r="H354" s="164">
        <f t="shared" si="3"/>
      </c>
      <c r="I354" s="165" t="s">
        <v>369</v>
      </c>
      <c r="J354" s="166"/>
      <c r="K354" s="167"/>
      <c r="L354" s="168"/>
      <c r="M354" s="169">
        <v>3.3</v>
      </c>
      <c r="N354" s="170"/>
      <c r="O354" s="171"/>
      <c r="P354" s="172"/>
      <c r="Q354" s="170"/>
      <c r="R354" s="170"/>
      <c r="S354" s="170"/>
      <c r="T354" s="173" t="s">
        <v>75</v>
      </c>
      <c r="U354" s="170"/>
      <c r="V354" s="170"/>
      <c r="W354" s="174"/>
    </row>
    <row r="355" spans="6:23" s="161" customFormat="1" ht="11.25" outlineLevel="3">
      <c r="F355" s="162"/>
      <c r="G355" s="163"/>
      <c r="H355" s="164">
        <f t="shared" si="3"/>
      </c>
      <c r="I355" s="165" t="s">
        <v>140</v>
      </c>
      <c r="J355" s="166"/>
      <c r="K355" s="167"/>
      <c r="L355" s="168"/>
      <c r="M355" s="169">
        <v>7.2</v>
      </c>
      <c r="N355" s="170"/>
      <c r="O355" s="171"/>
      <c r="P355" s="172"/>
      <c r="Q355" s="170"/>
      <c r="R355" s="170"/>
      <c r="S355" s="170"/>
      <c r="T355" s="173" t="s">
        <v>75</v>
      </c>
      <c r="U355" s="170"/>
      <c r="V355" s="170"/>
      <c r="W355" s="174"/>
    </row>
    <row r="356" spans="6:23" s="161" customFormat="1" ht="11.25" outlineLevel="3">
      <c r="F356" s="162"/>
      <c r="G356" s="163"/>
      <c r="H356" s="164">
        <f t="shared" si="3"/>
      </c>
      <c r="I356" s="165" t="s">
        <v>141</v>
      </c>
      <c r="J356" s="166"/>
      <c r="K356" s="167"/>
      <c r="L356" s="168"/>
      <c r="M356" s="169">
        <v>1.2</v>
      </c>
      <c r="N356" s="170"/>
      <c r="O356" s="171"/>
      <c r="P356" s="172"/>
      <c r="Q356" s="170"/>
      <c r="R356" s="170"/>
      <c r="S356" s="170"/>
      <c r="T356" s="173" t="s">
        <v>75</v>
      </c>
      <c r="U356" s="170"/>
      <c r="V356" s="170"/>
      <c r="W356" s="174"/>
    </row>
    <row r="357" spans="6:23" s="161" customFormat="1" ht="11.25" outlineLevel="3">
      <c r="F357" s="162"/>
      <c r="G357" s="163"/>
      <c r="H357" s="164">
        <f t="shared" si="3"/>
      </c>
      <c r="I357" s="165" t="s">
        <v>142</v>
      </c>
      <c r="J357" s="166"/>
      <c r="K357" s="167"/>
      <c r="L357" s="168"/>
      <c r="M357" s="169">
        <v>2.86</v>
      </c>
      <c r="N357" s="170"/>
      <c r="O357" s="171"/>
      <c r="P357" s="172"/>
      <c r="Q357" s="170"/>
      <c r="R357" s="170"/>
      <c r="S357" s="170"/>
      <c r="T357" s="173" t="s">
        <v>75</v>
      </c>
      <c r="U357" s="170"/>
      <c r="V357" s="170"/>
      <c r="W357" s="174"/>
    </row>
    <row r="358" spans="6:23" s="161" customFormat="1" ht="11.25" outlineLevel="3">
      <c r="F358" s="162"/>
      <c r="G358" s="163"/>
      <c r="H358" s="164">
        <f t="shared" si="3"/>
      </c>
      <c r="I358" s="165" t="s">
        <v>370</v>
      </c>
      <c r="J358" s="166"/>
      <c r="K358" s="167"/>
      <c r="L358" s="168"/>
      <c r="M358" s="169">
        <v>0.6</v>
      </c>
      <c r="N358" s="170"/>
      <c r="O358" s="171"/>
      <c r="P358" s="172"/>
      <c r="Q358" s="170"/>
      <c r="R358" s="170"/>
      <c r="S358" s="170"/>
      <c r="T358" s="173" t="s">
        <v>75</v>
      </c>
      <c r="U358" s="170"/>
      <c r="V358" s="170"/>
      <c r="W358" s="174"/>
    </row>
    <row r="359" spans="6:25" s="149" customFormat="1" ht="12" outlineLevel="2">
      <c r="F359" s="142">
        <v>6</v>
      </c>
      <c r="G359" s="143" t="s">
        <v>64</v>
      </c>
      <c r="H359" s="144" t="s">
        <v>371</v>
      </c>
      <c r="I359" s="145" t="s">
        <v>372</v>
      </c>
      <c r="J359" s="143" t="s">
        <v>72</v>
      </c>
      <c r="K359" s="146">
        <v>29.25</v>
      </c>
      <c r="L359" s="147">
        <v>0</v>
      </c>
      <c r="M359" s="146">
        <v>29.25</v>
      </c>
      <c r="N359" s="148"/>
      <c r="O359" s="148">
        <f>M359*N359</f>
        <v>0</v>
      </c>
      <c r="P359" s="148"/>
      <c r="Q359" s="148">
        <f>M359*P359</f>
        <v>0</v>
      </c>
      <c r="R359" s="148"/>
      <c r="S359" s="148">
        <f>M359*R359</f>
        <v>0</v>
      </c>
      <c r="T359" s="148">
        <v>21</v>
      </c>
      <c r="U359" s="148">
        <f>O359*T359/100</f>
        <v>0</v>
      </c>
      <c r="V359" s="148">
        <f>U359+O359</f>
        <v>0</v>
      </c>
      <c r="W359" s="148"/>
      <c r="X359" s="148"/>
      <c r="Y359" s="148">
        <v>1</v>
      </c>
    </row>
    <row r="360" spans="6:23" s="149" customFormat="1" ht="12" outlineLevel="2">
      <c r="F360" s="150"/>
      <c r="G360" s="151"/>
      <c r="H360" s="152" t="s">
        <v>68</v>
      </c>
      <c r="I360" s="153"/>
      <c r="J360" s="154"/>
      <c r="K360" s="154"/>
      <c r="L360" s="154"/>
      <c r="M360" s="154"/>
      <c r="N360" s="154"/>
      <c r="O360" s="154"/>
      <c r="P360" s="155"/>
      <c r="Q360" s="156"/>
      <c r="R360" s="155"/>
      <c r="S360" s="156"/>
      <c r="T360" s="157"/>
      <c r="U360" s="157"/>
      <c r="V360" s="157"/>
      <c r="W360" s="158"/>
    </row>
    <row r="361" spans="6:23" s="149" customFormat="1" ht="6" customHeight="1" outlineLevel="2">
      <c r="F361" s="150"/>
      <c r="G361" s="151"/>
      <c r="H361" s="159"/>
      <c r="I361" s="160"/>
      <c r="J361" s="160"/>
      <c r="K361" s="160"/>
      <c r="L361" s="160"/>
      <c r="M361" s="160"/>
      <c r="N361" s="160"/>
      <c r="O361" s="160"/>
      <c r="P361" s="155"/>
      <c r="Q361" s="156"/>
      <c r="R361" s="155"/>
      <c r="S361" s="156"/>
      <c r="T361" s="157"/>
      <c r="U361" s="157"/>
      <c r="V361" s="157"/>
      <c r="W361" s="158"/>
    </row>
    <row r="362" spans="6:23" s="161" customFormat="1" ht="11.25" outlineLevel="3">
      <c r="F362" s="162"/>
      <c r="G362" s="163"/>
      <c r="H362" s="164" t="str">
        <f>IF(AND(H361&lt;&gt;"Výkaz výměr:",I361=""),"Výkaz výměr:","")</f>
        <v>Výkaz výměr:</v>
      </c>
      <c r="I362" s="165" t="s">
        <v>74</v>
      </c>
      <c r="J362" s="166"/>
      <c r="K362" s="167"/>
      <c r="L362" s="168"/>
      <c r="M362" s="169">
        <v>16.9</v>
      </c>
      <c r="N362" s="170"/>
      <c r="O362" s="171"/>
      <c r="P362" s="172"/>
      <c r="Q362" s="170"/>
      <c r="R362" s="170"/>
      <c r="S362" s="170"/>
      <c r="T362" s="173" t="s">
        <v>75</v>
      </c>
      <c r="U362" s="170"/>
      <c r="V362" s="170"/>
      <c r="W362" s="174"/>
    </row>
    <row r="363" spans="6:23" s="161" customFormat="1" ht="11.25" outlineLevel="3">
      <c r="F363" s="162"/>
      <c r="G363" s="163"/>
      <c r="H363" s="164">
        <f>IF(AND(H362&lt;&gt;"Výkaz výměr:",I362=""),"Výkaz výměr:","")</f>
      </c>
      <c r="I363" s="165" t="s">
        <v>76</v>
      </c>
      <c r="J363" s="166"/>
      <c r="K363" s="167"/>
      <c r="L363" s="168"/>
      <c r="M363" s="169">
        <v>12.35</v>
      </c>
      <c r="N363" s="170"/>
      <c r="O363" s="171"/>
      <c r="P363" s="172"/>
      <c r="Q363" s="170"/>
      <c r="R363" s="170"/>
      <c r="S363" s="170"/>
      <c r="T363" s="173" t="s">
        <v>75</v>
      </c>
      <c r="U363" s="170"/>
      <c r="V363" s="170"/>
      <c r="W363" s="174"/>
    </row>
    <row r="364" spans="6:25" s="149" customFormat="1" ht="12" outlineLevel="2">
      <c r="F364" s="142">
        <v>7</v>
      </c>
      <c r="G364" s="143" t="s">
        <v>64</v>
      </c>
      <c r="H364" s="144" t="s">
        <v>373</v>
      </c>
      <c r="I364" s="145" t="s">
        <v>374</v>
      </c>
      <c r="J364" s="143" t="s">
        <v>375</v>
      </c>
      <c r="K364" s="146">
        <v>3.42</v>
      </c>
      <c r="L364" s="147">
        <v>0</v>
      </c>
      <c r="M364" s="146">
        <v>3.42</v>
      </c>
      <c r="N364" s="148"/>
      <c r="O364" s="148">
        <f>M364*N364</f>
        <v>0</v>
      </c>
      <c r="P364" s="148"/>
      <c r="Q364" s="148">
        <f>M364*P364</f>
        <v>0</v>
      </c>
      <c r="R364" s="148"/>
      <c r="S364" s="148">
        <f>M364*R364</f>
        <v>0</v>
      </c>
      <c r="T364" s="148">
        <v>21</v>
      </c>
      <c r="U364" s="148">
        <f>O364*T364/100</f>
        <v>0</v>
      </c>
      <c r="V364" s="148">
        <f>U364+O364</f>
        <v>0</v>
      </c>
      <c r="W364" s="148"/>
      <c r="X364" s="148"/>
      <c r="Y364" s="148">
        <v>1</v>
      </c>
    </row>
    <row r="365" spans="6:23" s="149" customFormat="1" ht="56.25" outlineLevel="2">
      <c r="F365" s="150"/>
      <c r="G365" s="151"/>
      <c r="H365" s="152" t="s">
        <v>68</v>
      </c>
      <c r="I365" s="153" t="s">
        <v>376</v>
      </c>
      <c r="J365" s="154"/>
      <c r="K365" s="154"/>
      <c r="L365" s="154"/>
      <c r="M365" s="154"/>
      <c r="N365" s="154"/>
      <c r="O365" s="154"/>
      <c r="P365" s="155"/>
      <c r="Q365" s="156"/>
      <c r="R365" s="155"/>
      <c r="S365" s="156"/>
      <c r="T365" s="157"/>
      <c r="U365" s="157"/>
      <c r="V365" s="157"/>
      <c r="W365" s="158"/>
    </row>
    <row r="366" spans="6:23" s="149" customFormat="1" ht="6" customHeight="1" outlineLevel="2">
      <c r="F366" s="150"/>
      <c r="G366" s="151"/>
      <c r="H366" s="159"/>
      <c r="I366" s="160"/>
      <c r="J366" s="160"/>
      <c r="K366" s="160"/>
      <c r="L366" s="160"/>
      <c r="M366" s="160"/>
      <c r="N366" s="160"/>
      <c r="O366" s="160"/>
      <c r="P366" s="155"/>
      <c r="Q366" s="156"/>
      <c r="R366" s="155"/>
      <c r="S366" s="156"/>
      <c r="T366" s="157"/>
      <c r="U366" s="157"/>
      <c r="V366" s="157"/>
      <c r="W366" s="158"/>
    </row>
    <row r="367" spans="6:23" s="175" customFormat="1" ht="12.75" customHeight="1" outlineLevel="2">
      <c r="F367" s="176"/>
      <c r="G367" s="177"/>
      <c r="H367" s="177"/>
      <c r="I367" s="178"/>
      <c r="J367" s="177"/>
      <c r="K367" s="179"/>
      <c r="L367" s="180"/>
      <c r="M367" s="179"/>
      <c r="N367" s="180"/>
      <c r="O367" s="181"/>
      <c r="P367" s="182"/>
      <c r="Q367" s="180"/>
      <c r="R367" s="180"/>
      <c r="S367" s="180"/>
      <c r="T367" s="183" t="s">
        <v>75</v>
      </c>
      <c r="U367" s="180"/>
      <c r="V367" s="180"/>
      <c r="W367" s="180"/>
    </row>
    <row r="368" spans="6:25" s="131" customFormat="1" ht="16.5" customHeight="1" outlineLevel="1">
      <c r="F368" s="132"/>
      <c r="G368" s="133"/>
      <c r="H368" s="134"/>
      <c r="I368" s="134" t="s">
        <v>377</v>
      </c>
      <c r="J368" s="133"/>
      <c r="K368" s="135"/>
      <c r="L368" s="136"/>
      <c r="M368" s="135"/>
      <c r="N368" s="136"/>
      <c r="O368" s="137">
        <f>SUBTOTAL(9,O369:O435)</f>
        <v>0</v>
      </c>
      <c r="P368" s="138"/>
      <c r="Q368" s="137">
        <f>SUBTOTAL(9,Q369:Q435)</f>
        <v>4.468780499999999</v>
      </c>
      <c r="R368" s="136"/>
      <c r="S368" s="137">
        <f>SUBTOTAL(9,S369:S435)</f>
        <v>0</v>
      </c>
      <c r="T368" s="139"/>
      <c r="U368" s="137">
        <f>SUBTOTAL(9,U369:U435)</f>
        <v>0</v>
      </c>
      <c r="V368" s="137">
        <f>SUBTOTAL(9,V369:V435)</f>
        <v>0</v>
      </c>
      <c r="W368" s="140"/>
      <c r="Y368" s="137">
        <f>SUBTOTAL(9,Y369:Y435)</f>
        <v>12</v>
      </c>
    </row>
    <row r="369" spans="6:25" s="149" customFormat="1" ht="12" outlineLevel="2">
      <c r="F369" s="142">
        <v>1</v>
      </c>
      <c r="G369" s="143" t="s">
        <v>378</v>
      </c>
      <c r="H369" s="144" t="s">
        <v>379</v>
      </c>
      <c r="I369" s="145" t="s">
        <v>380</v>
      </c>
      <c r="J369" s="143" t="s">
        <v>72</v>
      </c>
      <c r="K369" s="146">
        <v>5.5</v>
      </c>
      <c r="L369" s="147">
        <v>15</v>
      </c>
      <c r="M369" s="146">
        <v>6.324999999999999</v>
      </c>
      <c r="N369" s="148"/>
      <c r="O369" s="148">
        <f>M369*N369</f>
        <v>0</v>
      </c>
      <c r="P369" s="148"/>
      <c r="Q369" s="148">
        <f>M369*P369</f>
        <v>0</v>
      </c>
      <c r="R369" s="148"/>
      <c r="S369" s="148">
        <f>M369*R369</f>
        <v>0</v>
      </c>
      <c r="T369" s="148">
        <v>21</v>
      </c>
      <c r="U369" s="148">
        <f>O369*T369/100</f>
        <v>0</v>
      </c>
      <c r="V369" s="148">
        <f>U369+O369</f>
        <v>0</v>
      </c>
      <c r="W369" s="148"/>
      <c r="X369" s="148"/>
      <c r="Y369" s="148">
        <v>1</v>
      </c>
    </row>
    <row r="370" spans="6:23" s="149" customFormat="1" ht="12" outlineLevel="2">
      <c r="F370" s="150"/>
      <c r="G370" s="151"/>
      <c r="H370" s="152" t="s">
        <v>68</v>
      </c>
      <c r="I370" s="153"/>
      <c r="J370" s="154"/>
      <c r="K370" s="154"/>
      <c r="L370" s="154"/>
      <c r="M370" s="154"/>
      <c r="N370" s="154"/>
      <c r="O370" s="154"/>
      <c r="P370" s="155"/>
      <c r="Q370" s="156"/>
      <c r="R370" s="155"/>
      <c r="S370" s="156"/>
      <c r="T370" s="157"/>
      <c r="U370" s="157"/>
      <c r="V370" s="157"/>
      <c r="W370" s="158"/>
    </row>
    <row r="371" spans="6:23" s="149" customFormat="1" ht="6" customHeight="1" outlineLevel="2">
      <c r="F371" s="150"/>
      <c r="G371" s="151"/>
      <c r="H371" s="159"/>
      <c r="I371" s="160"/>
      <c r="J371" s="160"/>
      <c r="K371" s="160"/>
      <c r="L371" s="160"/>
      <c r="M371" s="160"/>
      <c r="N371" s="160"/>
      <c r="O371" s="160"/>
      <c r="P371" s="155"/>
      <c r="Q371" s="156"/>
      <c r="R371" s="155"/>
      <c r="S371" s="156"/>
      <c r="T371" s="157"/>
      <c r="U371" s="157"/>
      <c r="V371" s="157"/>
      <c r="W371" s="158"/>
    </row>
    <row r="372" spans="6:23" s="161" customFormat="1" ht="11.25" outlineLevel="3">
      <c r="F372" s="162"/>
      <c r="G372" s="163"/>
      <c r="H372" s="164" t="str">
        <f>IF(AND(H371&lt;&gt;"Výkaz výměr:",I371=""),"Výkaz výměr:","")</f>
        <v>Výkaz výměr:</v>
      </c>
      <c r="I372" s="165" t="s">
        <v>381</v>
      </c>
      <c r="J372" s="166"/>
      <c r="K372" s="167"/>
      <c r="L372" s="168"/>
      <c r="M372" s="169">
        <v>5.5</v>
      </c>
      <c r="N372" s="170"/>
      <c r="O372" s="171"/>
      <c r="P372" s="172"/>
      <c r="Q372" s="170"/>
      <c r="R372" s="170"/>
      <c r="S372" s="170"/>
      <c r="T372" s="173" t="s">
        <v>75</v>
      </c>
      <c r="U372" s="170"/>
      <c r="V372" s="170"/>
      <c r="W372" s="174"/>
    </row>
    <row r="373" spans="6:25" s="149" customFormat="1" ht="12" outlineLevel="2">
      <c r="F373" s="142">
        <v>2</v>
      </c>
      <c r="G373" s="143" t="s">
        <v>64</v>
      </c>
      <c r="H373" s="144" t="s">
        <v>382</v>
      </c>
      <c r="I373" s="145" t="s">
        <v>383</v>
      </c>
      <c r="J373" s="143" t="s">
        <v>384</v>
      </c>
      <c r="K373" s="146">
        <v>728.94</v>
      </c>
      <c r="L373" s="147">
        <v>0</v>
      </c>
      <c r="M373" s="146">
        <v>728.94</v>
      </c>
      <c r="N373" s="148"/>
      <c r="O373" s="148">
        <f>M373*N373</f>
        <v>0</v>
      </c>
      <c r="P373" s="148">
        <v>0.001</v>
      </c>
      <c r="Q373" s="148">
        <f>M373*P373</f>
        <v>0.72894</v>
      </c>
      <c r="R373" s="148"/>
      <c r="S373" s="148">
        <f>M373*R373</f>
        <v>0</v>
      </c>
      <c r="T373" s="148">
        <v>21</v>
      </c>
      <c r="U373" s="148">
        <f>O373*T373/100</f>
        <v>0</v>
      </c>
      <c r="V373" s="148">
        <f>U373+O373</f>
        <v>0</v>
      </c>
      <c r="W373" s="148"/>
      <c r="X373" s="148"/>
      <c r="Y373" s="148">
        <v>1</v>
      </c>
    </row>
    <row r="374" spans="6:23" s="149" customFormat="1" ht="12" outlineLevel="2">
      <c r="F374" s="150"/>
      <c r="G374" s="151"/>
      <c r="H374" s="152" t="s">
        <v>68</v>
      </c>
      <c r="I374" s="153"/>
      <c r="J374" s="154"/>
      <c r="K374" s="154"/>
      <c r="L374" s="154"/>
      <c r="M374" s="154"/>
      <c r="N374" s="154"/>
      <c r="O374" s="154"/>
      <c r="P374" s="155"/>
      <c r="Q374" s="156"/>
      <c r="R374" s="155"/>
      <c r="S374" s="156"/>
      <c r="T374" s="157"/>
      <c r="U374" s="157"/>
      <c r="V374" s="157"/>
      <c r="W374" s="158"/>
    </row>
    <row r="375" spans="6:23" s="149" customFormat="1" ht="6" customHeight="1" outlineLevel="2">
      <c r="F375" s="150"/>
      <c r="G375" s="151"/>
      <c r="H375" s="159"/>
      <c r="I375" s="160"/>
      <c r="J375" s="160"/>
      <c r="K375" s="160"/>
      <c r="L375" s="160"/>
      <c r="M375" s="160"/>
      <c r="N375" s="160"/>
      <c r="O375" s="160"/>
      <c r="P375" s="155"/>
      <c r="Q375" s="156"/>
      <c r="R375" s="155"/>
      <c r="S375" s="156"/>
      <c r="T375" s="157"/>
      <c r="U375" s="157"/>
      <c r="V375" s="157"/>
      <c r="W375" s="158"/>
    </row>
    <row r="376" spans="6:23" s="161" customFormat="1" ht="11.25" outlineLevel="3">
      <c r="F376" s="162"/>
      <c r="G376" s="163"/>
      <c r="H376" s="164" t="str">
        <f>IF(AND(H375&lt;&gt;"Výkaz výměr:",I375=""),"Výkaz výměr:","")</f>
        <v>Výkaz výměr:</v>
      </c>
      <c r="I376" s="165" t="s">
        <v>385</v>
      </c>
      <c r="J376" s="166"/>
      <c r="K376" s="167"/>
      <c r="L376" s="168"/>
      <c r="M376" s="169">
        <v>728.94</v>
      </c>
      <c r="N376" s="170"/>
      <c r="O376" s="171"/>
      <c r="P376" s="172"/>
      <c r="Q376" s="170"/>
      <c r="R376" s="170"/>
      <c r="S376" s="170"/>
      <c r="T376" s="173" t="s">
        <v>75</v>
      </c>
      <c r="U376" s="170"/>
      <c r="V376" s="170"/>
      <c r="W376" s="174"/>
    </row>
    <row r="377" spans="6:25" s="149" customFormat="1" ht="12" outlineLevel="2">
      <c r="F377" s="142">
        <v>3</v>
      </c>
      <c r="G377" s="143" t="s">
        <v>378</v>
      </c>
      <c r="H377" s="144" t="s">
        <v>386</v>
      </c>
      <c r="I377" s="145" t="s">
        <v>387</v>
      </c>
      <c r="J377" s="143" t="s">
        <v>72</v>
      </c>
      <c r="K377" s="146">
        <v>264.4</v>
      </c>
      <c r="L377" s="147">
        <v>15</v>
      </c>
      <c r="M377" s="146">
        <v>304.05999999999995</v>
      </c>
      <c r="N377" s="148"/>
      <c r="O377" s="148">
        <f>M377*N377</f>
        <v>0</v>
      </c>
      <c r="P377" s="148">
        <v>0.0069</v>
      </c>
      <c r="Q377" s="148">
        <f>M377*P377</f>
        <v>2.0980139999999996</v>
      </c>
      <c r="R377" s="148"/>
      <c r="S377" s="148">
        <f>M377*R377</f>
        <v>0</v>
      </c>
      <c r="T377" s="148">
        <v>21</v>
      </c>
      <c r="U377" s="148">
        <f>O377*T377/100</f>
        <v>0</v>
      </c>
      <c r="V377" s="148">
        <f>U377+O377</f>
        <v>0</v>
      </c>
      <c r="W377" s="148"/>
      <c r="X377" s="148"/>
      <c r="Y377" s="148">
        <v>1</v>
      </c>
    </row>
    <row r="378" spans="6:23" s="149" customFormat="1" ht="12" outlineLevel="2">
      <c r="F378" s="150"/>
      <c r="G378" s="151"/>
      <c r="H378" s="152" t="s">
        <v>68</v>
      </c>
      <c r="I378" s="153"/>
      <c r="J378" s="154"/>
      <c r="K378" s="154"/>
      <c r="L378" s="154"/>
      <c r="M378" s="154"/>
      <c r="N378" s="154"/>
      <c r="O378" s="154"/>
      <c r="P378" s="155"/>
      <c r="Q378" s="156"/>
      <c r="R378" s="155"/>
      <c r="S378" s="156"/>
      <c r="T378" s="157"/>
      <c r="U378" s="157"/>
      <c r="V378" s="157"/>
      <c r="W378" s="158"/>
    </row>
    <row r="379" spans="6:23" s="149" customFormat="1" ht="6" customHeight="1" outlineLevel="2">
      <c r="F379" s="150"/>
      <c r="G379" s="151"/>
      <c r="H379" s="159"/>
      <c r="I379" s="160"/>
      <c r="J379" s="160"/>
      <c r="K379" s="160"/>
      <c r="L379" s="160"/>
      <c r="M379" s="160"/>
      <c r="N379" s="160"/>
      <c r="O379" s="160"/>
      <c r="P379" s="155"/>
      <c r="Q379" s="156"/>
      <c r="R379" s="155"/>
      <c r="S379" s="156"/>
      <c r="T379" s="157"/>
      <c r="U379" s="157"/>
      <c r="V379" s="157"/>
      <c r="W379" s="158"/>
    </row>
    <row r="380" spans="6:23" s="161" customFormat="1" ht="11.25" outlineLevel="3">
      <c r="F380" s="162"/>
      <c r="G380" s="163"/>
      <c r="H380" s="164" t="str">
        <f>IF(AND(H379&lt;&gt;"Výkaz výměr:",I379=""),"Výkaz výměr:","")</f>
        <v>Výkaz výměr:</v>
      </c>
      <c r="I380" s="165" t="s">
        <v>388</v>
      </c>
      <c r="J380" s="166"/>
      <c r="K380" s="167"/>
      <c r="L380" s="168"/>
      <c r="M380" s="169">
        <v>264.4</v>
      </c>
      <c r="N380" s="170"/>
      <c r="O380" s="171"/>
      <c r="P380" s="172"/>
      <c r="Q380" s="170"/>
      <c r="R380" s="170"/>
      <c r="S380" s="170"/>
      <c r="T380" s="173" t="s">
        <v>75</v>
      </c>
      <c r="U380" s="170"/>
      <c r="V380" s="170"/>
      <c r="W380" s="174"/>
    </row>
    <row r="381" spans="6:25" s="149" customFormat="1" ht="12" outlineLevel="2">
      <c r="F381" s="142">
        <v>4</v>
      </c>
      <c r="G381" s="143" t="s">
        <v>378</v>
      </c>
      <c r="H381" s="144" t="s">
        <v>389</v>
      </c>
      <c r="I381" s="145" t="s">
        <v>390</v>
      </c>
      <c r="J381" s="143" t="s">
        <v>72</v>
      </c>
      <c r="K381" s="146">
        <v>288.9</v>
      </c>
      <c r="L381" s="147">
        <v>15</v>
      </c>
      <c r="M381" s="146">
        <v>332.23499999999996</v>
      </c>
      <c r="N381" s="148"/>
      <c r="O381" s="148">
        <f>M381*N381</f>
        <v>0</v>
      </c>
      <c r="P381" s="148">
        <v>0.0035</v>
      </c>
      <c r="Q381" s="148">
        <f>M381*P381</f>
        <v>1.1628224999999999</v>
      </c>
      <c r="R381" s="148"/>
      <c r="S381" s="148">
        <f>M381*R381</f>
        <v>0</v>
      </c>
      <c r="T381" s="148">
        <v>21</v>
      </c>
      <c r="U381" s="148">
        <f>O381*T381/100</f>
        <v>0</v>
      </c>
      <c r="V381" s="148">
        <f>U381+O381</f>
        <v>0</v>
      </c>
      <c r="W381" s="148"/>
      <c r="X381" s="148"/>
      <c r="Y381" s="148">
        <v>1</v>
      </c>
    </row>
    <row r="382" spans="6:23" s="149" customFormat="1" ht="12" outlineLevel="2">
      <c r="F382" s="150"/>
      <c r="G382" s="151"/>
      <c r="H382" s="152" t="s">
        <v>68</v>
      </c>
      <c r="I382" s="153"/>
      <c r="J382" s="154"/>
      <c r="K382" s="154"/>
      <c r="L382" s="154"/>
      <c r="M382" s="154"/>
      <c r="N382" s="154"/>
      <c r="O382" s="154"/>
      <c r="P382" s="155"/>
      <c r="Q382" s="156"/>
      <c r="R382" s="155"/>
      <c r="S382" s="156"/>
      <c r="T382" s="157"/>
      <c r="U382" s="157"/>
      <c r="V382" s="157"/>
      <c r="W382" s="158"/>
    </row>
    <row r="383" spans="6:23" s="149" customFormat="1" ht="6" customHeight="1" outlineLevel="2">
      <c r="F383" s="150"/>
      <c r="G383" s="151"/>
      <c r="H383" s="159"/>
      <c r="I383" s="160"/>
      <c r="J383" s="160"/>
      <c r="K383" s="160"/>
      <c r="L383" s="160"/>
      <c r="M383" s="160"/>
      <c r="N383" s="160"/>
      <c r="O383" s="160"/>
      <c r="P383" s="155"/>
      <c r="Q383" s="156"/>
      <c r="R383" s="155"/>
      <c r="S383" s="156"/>
      <c r="T383" s="157"/>
      <c r="U383" s="157"/>
      <c r="V383" s="157"/>
      <c r="W383" s="158"/>
    </row>
    <row r="384" spans="6:23" s="161" customFormat="1" ht="11.25" outlineLevel="3">
      <c r="F384" s="162"/>
      <c r="G384" s="163"/>
      <c r="H384" s="164" t="str">
        <f>IF(AND(H383&lt;&gt;"Výkaz výměr:",I383=""),"Výkaz výměr:","")</f>
        <v>Výkaz výměr:</v>
      </c>
      <c r="I384" s="165" t="s">
        <v>391</v>
      </c>
      <c r="J384" s="166"/>
      <c r="K384" s="167"/>
      <c r="L384" s="168"/>
      <c r="M384" s="169">
        <v>288.9</v>
      </c>
      <c r="N384" s="170"/>
      <c r="O384" s="171"/>
      <c r="P384" s="172"/>
      <c r="Q384" s="170"/>
      <c r="R384" s="170"/>
      <c r="S384" s="170"/>
      <c r="T384" s="173" t="s">
        <v>75</v>
      </c>
      <c r="U384" s="170"/>
      <c r="V384" s="170"/>
      <c r="W384" s="174"/>
    </row>
    <row r="385" spans="6:25" s="149" customFormat="1" ht="12" outlineLevel="2">
      <c r="F385" s="142">
        <v>5</v>
      </c>
      <c r="G385" s="143" t="s">
        <v>64</v>
      </c>
      <c r="H385" s="144" t="s">
        <v>392</v>
      </c>
      <c r="I385" s="145" t="s">
        <v>393</v>
      </c>
      <c r="J385" s="143" t="s">
        <v>72</v>
      </c>
      <c r="K385" s="146">
        <v>931.5</v>
      </c>
      <c r="L385" s="147">
        <v>0</v>
      </c>
      <c r="M385" s="146">
        <v>931.5</v>
      </c>
      <c r="N385" s="148"/>
      <c r="O385" s="148">
        <f>M385*N385</f>
        <v>0</v>
      </c>
      <c r="P385" s="148"/>
      <c r="Q385" s="148">
        <f>M385*P385</f>
        <v>0</v>
      </c>
      <c r="R385" s="148"/>
      <c r="S385" s="148">
        <f>M385*R385</f>
        <v>0</v>
      </c>
      <c r="T385" s="148">
        <v>21</v>
      </c>
      <c r="U385" s="148">
        <f>O385*T385/100</f>
        <v>0</v>
      </c>
      <c r="V385" s="148">
        <f>U385+O385</f>
        <v>0</v>
      </c>
      <c r="W385" s="148"/>
      <c r="X385" s="148"/>
      <c r="Y385" s="148">
        <v>1</v>
      </c>
    </row>
    <row r="386" spans="6:23" s="149" customFormat="1" ht="12" outlineLevel="2">
      <c r="F386" s="150"/>
      <c r="G386" s="151"/>
      <c r="H386" s="152" t="s">
        <v>68</v>
      </c>
      <c r="I386" s="153"/>
      <c r="J386" s="154"/>
      <c r="K386" s="154"/>
      <c r="L386" s="154"/>
      <c r="M386" s="154"/>
      <c r="N386" s="154"/>
      <c r="O386" s="154"/>
      <c r="P386" s="155"/>
      <c r="Q386" s="156"/>
      <c r="R386" s="155"/>
      <c r="S386" s="156"/>
      <c r="T386" s="157"/>
      <c r="U386" s="157"/>
      <c r="V386" s="157"/>
      <c r="W386" s="158"/>
    </row>
    <row r="387" spans="6:23" s="149" customFormat="1" ht="6" customHeight="1" outlineLevel="2">
      <c r="F387" s="150"/>
      <c r="G387" s="151"/>
      <c r="H387" s="159"/>
      <c r="I387" s="160"/>
      <c r="J387" s="160"/>
      <c r="K387" s="160"/>
      <c r="L387" s="160"/>
      <c r="M387" s="160"/>
      <c r="N387" s="160"/>
      <c r="O387" s="160"/>
      <c r="P387" s="155"/>
      <c r="Q387" s="156"/>
      <c r="R387" s="155"/>
      <c r="S387" s="156"/>
      <c r="T387" s="157"/>
      <c r="U387" s="157"/>
      <c r="V387" s="157"/>
      <c r="W387" s="158"/>
    </row>
    <row r="388" spans="6:23" s="161" customFormat="1" ht="11.25" outlineLevel="3">
      <c r="F388" s="162"/>
      <c r="G388" s="163"/>
      <c r="H388" s="164" t="str">
        <f>IF(AND(H387&lt;&gt;"Výkaz výměr:",I387=""),"Výkaz výměr:","")</f>
        <v>Výkaz výměr:</v>
      </c>
      <c r="I388" s="165" t="s">
        <v>394</v>
      </c>
      <c r="J388" s="166"/>
      <c r="K388" s="167"/>
      <c r="L388" s="168"/>
      <c r="M388" s="169">
        <v>931.5</v>
      </c>
      <c r="N388" s="170"/>
      <c r="O388" s="171"/>
      <c r="P388" s="172"/>
      <c r="Q388" s="170"/>
      <c r="R388" s="170"/>
      <c r="S388" s="170"/>
      <c r="T388" s="173" t="s">
        <v>75</v>
      </c>
      <c r="U388" s="170"/>
      <c r="V388" s="170"/>
      <c r="W388" s="174"/>
    </row>
    <row r="389" spans="6:25" s="149" customFormat="1" ht="12" outlineLevel="2">
      <c r="F389" s="142">
        <v>6</v>
      </c>
      <c r="G389" s="143" t="s">
        <v>64</v>
      </c>
      <c r="H389" s="144" t="s">
        <v>395</v>
      </c>
      <c r="I389" s="145" t="s">
        <v>396</v>
      </c>
      <c r="J389" s="143" t="s">
        <v>72</v>
      </c>
      <c r="K389" s="146">
        <v>1214.9</v>
      </c>
      <c r="L389" s="147">
        <v>0</v>
      </c>
      <c r="M389" s="146">
        <v>1214.9</v>
      </c>
      <c r="N389" s="148"/>
      <c r="O389" s="148">
        <f>M389*N389</f>
        <v>0</v>
      </c>
      <c r="P389" s="148"/>
      <c r="Q389" s="148">
        <f>M389*P389</f>
        <v>0</v>
      </c>
      <c r="R389" s="148"/>
      <c r="S389" s="148">
        <f>M389*R389</f>
        <v>0</v>
      </c>
      <c r="T389" s="148">
        <v>21</v>
      </c>
      <c r="U389" s="148">
        <f>O389*T389/100</f>
        <v>0</v>
      </c>
      <c r="V389" s="148">
        <f>U389+O389</f>
        <v>0</v>
      </c>
      <c r="W389" s="148"/>
      <c r="X389" s="148"/>
      <c r="Y389" s="148">
        <v>1</v>
      </c>
    </row>
    <row r="390" spans="6:23" s="149" customFormat="1" ht="33.75" outlineLevel="2">
      <c r="F390" s="150"/>
      <c r="G390" s="151"/>
      <c r="H390" s="152" t="s">
        <v>68</v>
      </c>
      <c r="I390" s="153" t="s">
        <v>397</v>
      </c>
      <c r="J390" s="154"/>
      <c r="K390" s="154"/>
      <c r="L390" s="154"/>
      <c r="M390" s="154"/>
      <c r="N390" s="154"/>
      <c r="O390" s="154"/>
      <c r="P390" s="155"/>
      <c r="Q390" s="156"/>
      <c r="R390" s="155"/>
      <c r="S390" s="156"/>
      <c r="T390" s="157"/>
      <c r="U390" s="157"/>
      <c r="V390" s="157"/>
      <c r="W390" s="158"/>
    </row>
    <row r="391" spans="6:23" s="149" customFormat="1" ht="6" customHeight="1" outlineLevel="2">
      <c r="F391" s="150"/>
      <c r="G391" s="151"/>
      <c r="H391" s="159"/>
      <c r="I391" s="160"/>
      <c r="J391" s="160"/>
      <c r="K391" s="160"/>
      <c r="L391" s="160"/>
      <c r="M391" s="160"/>
      <c r="N391" s="160"/>
      <c r="O391" s="160"/>
      <c r="P391" s="155"/>
      <c r="Q391" s="156"/>
      <c r="R391" s="155"/>
      <c r="S391" s="156"/>
      <c r="T391" s="157"/>
      <c r="U391" s="157"/>
      <c r="V391" s="157"/>
      <c r="W391" s="158"/>
    </row>
    <row r="392" spans="6:23" s="161" customFormat="1" ht="11.25" outlineLevel="3">
      <c r="F392" s="162"/>
      <c r="G392" s="163"/>
      <c r="H392" s="164" t="str">
        <f aca="true" t="shared" si="4" ref="H392:H402">IF(AND(H391&lt;&gt;"Výkaz výměr:",I391=""),"Výkaz výměr:","")</f>
        <v>Výkaz výměr:</v>
      </c>
      <c r="I392" s="165" t="s">
        <v>398</v>
      </c>
      <c r="J392" s="166"/>
      <c r="K392" s="167"/>
      <c r="L392" s="168"/>
      <c r="M392" s="169">
        <v>34.65</v>
      </c>
      <c r="N392" s="170"/>
      <c r="O392" s="171"/>
      <c r="P392" s="172"/>
      <c r="Q392" s="170"/>
      <c r="R392" s="170"/>
      <c r="S392" s="170"/>
      <c r="T392" s="173" t="s">
        <v>75</v>
      </c>
      <c r="U392" s="170"/>
      <c r="V392" s="170"/>
      <c r="W392" s="174"/>
    </row>
    <row r="393" spans="6:23" s="161" customFormat="1" ht="11.25" outlineLevel="3">
      <c r="F393" s="162"/>
      <c r="G393" s="163"/>
      <c r="H393" s="164">
        <f t="shared" si="4"/>
      </c>
      <c r="I393" s="165" t="s">
        <v>219</v>
      </c>
      <c r="J393" s="166"/>
      <c r="K393" s="167"/>
      <c r="L393" s="168"/>
      <c r="M393" s="169">
        <v>30</v>
      </c>
      <c r="N393" s="170"/>
      <c r="O393" s="171"/>
      <c r="P393" s="172"/>
      <c r="Q393" s="170"/>
      <c r="R393" s="170"/>
      <c r="S393" s="170"/>
      <c r="T393" s="173" t="s">
        <v>75</v>
      </c>
      <c r="U393" s="170"/>
      <c r="V393" s="170"/>
      <c r="W393" s="174"/>
    </row>
    <row r="394" spans="6:23" s="161" customFormat="1" ht="11.25" outlineLevel="3">
      <c r="F394" s="162"/>
      <c r="G394" s="163"/>
      <c r="H394" s="164">
        <f t="shared" si="4"/>
      </c>
      <c r="I394" s="165" t="s">
        <v>399</v>
      </c>
      <c r="J394" s="166"/>
      <c r="K394" s="167"/>
      <c r="L394" s="168"/>
      <c r="M394" s="169">
        <v>47.5</v>
      </c>
      <c r="N394" s="170"/>
      <c r="O394" s="171"/>
      <c r="P394" s="172"/>
      <c r="Q394" s="170"/>
      <c r="R394" s="170"/>
      <c r="S394" s="170"/>
      <c r="T394" s="173" t="s">
        <v>75</v>
      </c>
      <c r="U394" s="170"/>
      <c r="V394" s="170"/>
      <c r="W394" s="174"/>
    </row>
    <row r="395" spans="6:23" s="161" customFormat="1" ht="11.25" outlineLevel="3">
      <c r="F395" s="162"/>
      <c r="G395" s="163"/>
      <c r="H395" s="164">
        <f t="shared" si="4"/>
      </c>
      <c r="I395" s="165" t="s">
        <v>225</v>
      </c>
      <c r="J395" s="166"/>
      <c r="K395" s="167"/>
      <c r="L395" s="168"/>
      <c r="M395" s="169">
        <v>54</v>
      </c>
      <c r="N395" s="170"/>
      <c r="O395" s="171"/>
      <c r="P395" s="172"/>
      <c r="Q395" s="170"/>
      <c r="R395" s="170"/>
      <c r="S395" s="170"/>
      <c r="T395" s="173" t="s">
        <v>75</v>
      </c>
      <c r="U395" s="170"/>
      <c r="V395" s="170"/>
      <c r="W395" s="174"/>
    </row>
    <row r="396" spans="6:23" s="161" customFormat="1" ht="11.25" outlineLevel="3">
      <c r="F396" s="162"/>
      <c r="G396" s="163"/>
      <c r="H396" s="164">
        <f t="shared" si="4"/>
      </c>
      <c r="I396" s="165" t="s">
        <v>226</v>
      </c>
      <c r="J396" s="166"/>
      <c r="K396" s="167"/>
      <c r="L396" s="168"/>
      <c r="M396" s="169">
        <v>98.25</v>
      </c>
      <c r="N396" s="170"/>
      <c r="O396" s="171"/>
      <c r="P396" s="172"/>
      <c r="Q396" s="170"/>
      <c r="R396" s="170"/>
      <c r="S396" s="170"/>
      <c r="T396" s="173" t="s">
        <v>75</v>
      </c>
      <c r="U396" s="170"/>
      <c r="V396" s="170"/>
      <c r="W396" s="174"/>
    </row>
    <row r="397" spans="6:23" s="161" customFormat="1" ht="11.25" outlineLevel="3">
      <c r="F397" s="162"/>
      <c r="G397" s="163"/>
      <c r="H397" s="164">
        <f t="shared" si="4"/>
      </c>
      <c r="I397" s="165" t="s">
        <v>222</v>
      </c>
      <c r="J397" s="166"/>
      <c r="K397" s="167"/>
      <c r="L397" s="168"/>
      <c r="M397" s="169">
        <v>216</v>
      </c>
      <c r="N397" s="170"/>
      <c r="O397" s="171"/>
      <c r="P397" s="172"/>
      <c r="Q397" s="170"/>
      <c r="R397" s="170"/>
      <c r="S397" s="170"/>
      <c r="T397" s="173" t="s">
        <v>75</v>
      </c>
      <c r="U397" s="170"/>
      <c r="V397" s="170"/>
      <c r="W397" s="174"/>
    </row>
    <row r="398" spans="6:23" s="161" customFormat="1" ht="11.25" outlineLevel="3">
      <c r="F398" s="162"/>
      <c r="G398" s="163"/>
      <c r="H398" s="164">
        <f t="shared" si="4"/>
      </c>
      <c r="I398" s="165" t="s">
        <v>280</v>
      </c>
      <c r="J398" s="166"/>
      <c r="K398" s="167"/>
      <c r="L398" s="168"/>
      <c r="M398" s="169">
        <v>318</v>
      </c>
      <c r="N398" s="170"/>
      <c r="O398" s="171"/>
      <c r="P398" s="172"/>
      <c r="Q398" s="170"/>
      <c r="R398" s="170"/>
      <c r="S398" s="170"/>
      <c r="T398" s="173" t="s">
        <v>75</v>
      </c>
      <c r="U398" s="170"/>
      <c r="V398" s="170"/>
      <c r="W398" s="174"/>
    </row>
    <row r="399" spans="6:23" s="161" customFormat="1" ht="11.25" outlineLevel="3">
      <c r="F399" s="162"/>
      <c r="G399" s="163"/>
      <c r="H399" s="164">
        <f t="shared" si="4"/>
      </c>
      <c r="I399" s="165" t="s">
        <v>281</v>
      </c>
      <c r="J399" s="166"/>
      <c r="K399" s="167"/>
      <c r="L399" s="168"/>
      <c r="M399" s="169">
        <v>392</v>
      </c>
      <c r="N399" s="170"/>
      <c r="O399" s="171"/>
      <c r="P399" s="172"/>
      <c r="Q399" s="170"/>
      <c r="R399" s="170"/>
      <c r="S399" s="170"/>
      <c r="T399" s="173" t="s">
        <v>75</v>
      </c>
      <c r="U399" s="170"/>
      <c r="V399" s="170"/>
      <c r="W399" s="174"/>
    </row>
    <row r="400" spans="6:23" s="161" customFormat="1" ht="11.25" outlineLevel="3">
      <c r="F400" s="162"/>
      <c r="G400" s="163"/>
      <c r="H400" s="164">
        <f t="shared" si="4"/>
      </c>
      <c r="I400" s="165" t="s">
        <v>131</v>
      </c>
      <c r="J400" s="166"/>
      <c r="K400" s="167"/>
      <c r="L400" s="168"/>
      <c r="M400" s="169">
        <v>16</v>
      </c>
      <c r="N400" s="170"/>
      <c r="O400" s="171"/>
      <c r="P400" s="172"/>
      <c r="Q400" s="170"/>
      <c r="R400" s="170"/>
      <c r="S400" s="170"/>
      <c r="T400" s="173" t="s">
        <v>75</v>
      </c>
      <c r="U400" s="170"/>
      <c r="V400" s="170"/>
      <c r="W400" s="174"/>
    </row>
    <row r="401" spans="6:23" s="161" customFormat="1" ht="11.25" outlineLevel="3">
      <c r="F401" s="162"/>
      <c r="G401" s="163"/>
      <c r="H401" s="164">
        <f t="shared" si="4"/>
      </c>
      <c r="I401" s="165" t="s">
        <v>132</v>
      </c>
      <c r="J401" s="166"/>
      <c r="K401" s="167"/>
      <c r="L401" s="168"/>
      <c r="M401" s="169">
        <v>3</v>
      </c>
      <c r="N401" s="170"/>
      <c r="O401" s="171"/>
      <c r="P401" s="172"/>
      <c r="Q401" s="170"/>
      <c r="R401" s="170"/>
      <c r="S401" s="170"/>
      <c r="T401" s="173" t="s">
        <v>75</v>
      </c>
      <c r="U401" s="170"/>
      <c r="V401" s="170"/>
      <c r="W401" s="174"/>
    </row>
    <row r="402" spans="6:23" s="161" customFormat="1" ht="11.25" outlineLevel="3">
      <c r="F402" s="162"/>
      <c r="G402" s="163"/>
      <c r="H402" s="164">
        <f t="shared" si="4"/>
      </c>
      <c r="I402" s="165" t="s">
        <v>136</v>
      </c>
      <c r="J402" s="166"/>
      <c r="K402" s="167"/>
      <c r="L402" s="168"/>
      <c r="M402" s="169">
        <v>5.5</v>
      </c>
      <c r="N402" s="170"/>
      <c r="O402" s="171"/>
      <c r="P402" s="172"/>
      <c r="Q402" s="170"/>
      <c r="R402" s="170"/>
      <c r="S402" s="170"/>
      <c r="T402" s="173" t="s">
        <v>75</v>
      </c>
      <c r="U402" s="170"/>
      <c r="V402" s="170"/>
      <c r="W402" s="174"/>
    </row>
    <row r="403" spans="6:25" s="149" customFormat="1" ht="12" outlineLevel="2">
      <c r="F403" s="142">
        <v>7</v>
      </c>
      <c r="G403" s="143" t="s">
        <v>64</v>
      </c>
      <c r="H403" s="144" t="s">
        <v>400</v>
      </c>
      <c r="I403" s="145" t="s">
        <v>401</v>
      </c>
      <c r="J403" s="143" t="s">
        <v>72</v>
      </c>
      <c r="K403" s="146">
        <v>534.3</v>
      </c>
      <c r="L403" s="147">
        <v>0</v>
      </c>
      <c r="M403" s="146">
        <v>534.3</v>
      </c>
      <c r="N403" s="148"/>
      <c r="O403" s="148">
        <f>M403*N403</f>
        <v>0</v>
      </c>
      <c r="P403" s="148">
        <v>0.00088</v>
      </c>
      <c r="Q403" s="148">
        <f>M403*P403</f>
        <v>0.470184</v>
      </c>
      <c r="R403" s="148"/>
      <c r="S403" s="148">
        <f>M403*R403</f>
        <v>0</v>
      </c>
      <c r="T403" s="148">
        <v>21</v>
      </c>
      <c r="U403" s="148">
        <f>O403*T403/100</f>
        <v>0</v>
      </c>
      <c r="V403" s="148">
        <f>U403+O403</f>
        <v>0</v>
      </c>
      <c r="W403" s="148"/>
      <c r="X403" s="148"/>
      <c r="Y403" s="148">
        <v>1</v>
      </c>
    </row>
    <row r="404" spans="6:23" s="149" customFormat="1" ht="33.75" outlineLevel="2">
      <c r="F404" s="150"/>
      <c r="G404" s="151"/>
      <c r="H404" s="152" t="s">
        <v>68</v>
      </c>
      <c r="I404" s="153" t="s">
        <v>402</v>
      </c>
      <c r="J404" s="154"/>
      <c r="K404" s="154"/>
      <c r="L404" s="154"/>
      <c r="M404" s="154"/>
      <c r="N404" s="154"/>
      <c r="O404" s="154"/>
      <c r="P404" s="155"/>
      <c r="Q404" s="156"/>
      <c r="R404" s="155"/>
      <c r="S404" s="156"/>
      <c r="T404" s="157"/>
      <c r="U404" s="157"/>
      <c r="V404" s="157"/>
      <c r="W404" s="158"/>
    </row>
    <row r="405" spans="6:23" s="149" customFormat="1" ht="6" customHeight="1" outlineLevel="2">
      <c r="F405" s="150"/>
      <c r="G405" s="151"/>
      <c r="H405" s="159"/>
      <c r="I405" s="160"/>
      <c r="J405" s="160"/>
      <c r="K405" s="160"/>
      <c r="L405" s="160"/>
      <c r="M405" s="160"/>
      <c r="N405" s="160"/>
      <c r="O405" s="160"/>
      <c r="P405" s="155"/>
      <c r="Q405" s="156"/>
      <c r="R405" s="155"/>
      <c r="S405" s="156"/>
      <c r="T405" s="157"/>
      <c r="U405" s="157"/>
      <c r="V405" s="157"/>
      <c r="W405" s="158"/>
    </row>
    <row r="406" spans="6:23" s="161" customFormat="1" ht="11.25" outlineLevel="3">
      <c r="F406" s="162"/>
      <c r="G406" s="163"/>
      <c r="H406" s="164" t="str">
        <f aca="true" t="shared" si="5" ref="H406:H411">IF(AND(H405&lt;&gt;"Výkaz výměr:",I405=""),"Výkaz výměr:","")</f>
        <v>Výkaz výměr:</v>
      </c>
      <c r="I406" s="165" t="s">
        <v>403</v>
      </c>
      <c r="J406" s="166"/>
      <c r="K406" s="167"/>
      <c r="L406" s="168"/>
      <c r="M406" s="169">
        <v>69.3</v>
      </c>
      <c r="N406" s="170"/>
      <c r="O406" s="171"/>
      <c r="P406" s="172"/>
      <c r="Q406" s="170"/>
      <c r="R406" s="170"/>
      <c r="S406" s="170"/>
      <c r="T406" s="173" t="s">
        <v>75</v>
      </c>
      <c r="U406" s="170"/>
      <c r="V406" s="170"/>
      <c r="W406" s="174"/>
    </row>
    <row r="407" spans="6:23" s="161" customFormat="1" ht="11.25" outlineLevel="3">
      <c r="F407" s="162"/>
      <c r="G407" s="163"/>
      <c r="H407" s="164">
        <f t="shared" si="5"/>
      </c>
      <c r="I407" s="165" t="s">
        <v>404</v>
      </c>
      <c r="J407" s="166"/>
      <c r="K407" s="167"/>
      <c r="L407" s="168"/>
      <c r="M407" s="169">
        <v>60</v>
      </c>
      <c r="N407" s="170"/>
      <c r="O407" s="171"/>
      <c r="P407" s="172"/>
      <c r="Q407" s="170"/>
      <c r="R407" s="170"/>
      <c r="S407" s="170"/>
      <c r="T407" s="173" t="s">
        <v>75</v>
      </c>
      <c r="U407" s="170"/>
      <c r="V407" s="170"/>
      <c r="W407" s="174"/>
    </row>
    <row r="408" spans="6:23" s="161" customFormat="1" ht="11.25" outlineLevel="3">
      <c r="F408" s="162"/>
      <c r="G408" s="163"/>
      <c r="H408" s="164">
        <f t="shared" si="5"/>
      </c>
      <c r="I408" s="165" t="s">
        <v>405</v>
      </c>
      <c r="J408" s="166"/>
      <c r="K408" s="167"/>
      <c r="L408" s="168"/>
      <c r="M408" s="169">
        <v>95</v>
      </c>
      <c r="N408" s="170"/>
      <c r="O408" s="171"/>
      <c r="P408" s="172"/>
      <c r="Q408" s="170"/>
      <c r="R408" s="170"/>
      <c r="S408" s="170"/>
      <c r="T408" s="173" t="s">
        <v>75</v>
      </c>
      <c r="U408" s="170"/>
      <c r="V408" s="170"/>
      <c r="W408" s="174"/>
    </row>
    <row r="409" spans="6:23" s="161" customFormat="1" ht="11.25" outlineLevel="3">
      <c r="F409" s="162"/>
      <c r="G409" s="163"/>
      <c r="H409" s="164">
        <f t="shared" si="5"/>
      </c>
      <c r="I409" s="165" t="s">
        <v>406</v>
      </c>
      <c r="J409" s="166"/>
      <c r="K409" s="167"/>
      <c r="L409" s="168"/>
      <c r="M409" s="169">
        <v>108</v>
      </c>
      <c r="N409" s="170"/>
      <c r="O409" s="171"/>
      <c r="P409" s="172"/>
      <c r="Q409" s="170"/>
      <c r="R409" s="170"/>
      <c r="S409" s="170"/>
      <c r="T409" s="173" t="s">
        <v>75</v>
      </c>
      <c r="U409" s="170"/>
      <c r="V409" s="170"/>
      <c r="W409" s="174"/>
    </row>
    <row r="410" spans="6:23" s="161" customFormat="1" ht="11.25" outlineLevel="3">
      <c r="F410" s="162"/>
      <c r="G410" s="163"/>
      <c r="H410" s="164">
        <f t="shared" si="5"/>
      </c>
      <c r="I410" s="165" t="s">
        <v>407</v>
      </c>
      <c r="J410" s="166"/>
      <c r="K410" s="167"/>
      <c r="L410" s="168"/>
      <c r="M410" s="169">
        <v>196.5</v>
      </c>
      <c r="N410" s="170"/>
      <c r="O410" s="171"/>
      <c r="P410" s="172"/>
      <c r="Q410" s="170"/>
      <c r="R410" s="170"/>
      <c r="S410" s="170"/>
      <c r="T410" s="173" t="s">
        <v>75</v>
      </c>
      <c r="U410" s="170"/>
      <c r="V410" s="170"/>
      <c r="W410" s="174"/>
    </row>
    <row r="411" spans="6:23" s="161" customFormat="1" ht="11.25" outlineLevel="3">
      <c r="F411" s="162"/>
      <c r="G411" s="163"/>
      <c r="H411" s="164">
        <f t="shared" si="5"/>
      </c>
      <c r="I411" s="165" t="s">
        <v>136</v>
      </c>
      <c r="J411" s="166"/>
      <c r="K411" s="167"/>
      <c r="L411" s="168"/>
      <c r="M411" s="169">
        <v>5.5</v>
      </c>
      <c r="N411" s="170"/>
      <c r="O411" s="171"/>
      <c r="P411" s="172"/>
      <c r="Q411" s="170"/>
      <c r="R411" s="170"/>
      <c r="S411" s="170"/>
      <c r="T411" s="173" t="s">
        <v>75</v>
      </c>
      <c r="U411" s="170"/>
      <c r="V411" s="170"/>
      <c r="W411" s="174"/>
    </row>
    <row r="412" spans="6:25" s="149" customFormat="1" ht="12" outlineLevel="2">
      <c r="F412" s="142">
        <v>8</v>
      </c>
      <c r="G412" s="143" t="s">
        <v>64</v>
      </c>
      <c r="H412" s="144" t="s">
        <v>408</v>
      </c>
      <c r="I412" s="145" t="s">
        <v>409</v>
      </c>
      <c r="J412" s="143" t="s">
        <v>72</v>
      </c>
      <c r="K412" s="146">
        <v>24.5</v>
      </c>
      <c r="L412" s="147">
        <v>0</v>
      </c>
      <c r="M412" s="146">
        <v>24.5</v>
      </c>
      <c r="N412" s="148"/>
      <c r="O412" s="148">
        <f>M412*N412</f>
        <v>0</v>
      </c>
      <c r="P412" s="148">
        <v>0.00036</v>
      </c>
      <c r="Q412" s="148">
        <f>M412*P412</f>
        <v>0.00882</v>
      </c>
      <c r="R412" s="148"/>
      <c r="S412" s="148">
        <f>M412*R412</f>
        <v>0</v>
      </c>
      <c r="T412" s="148">
        <v>21</v>
      </c>
      <c r="U412" s="148">
        <f>O412*T412/100</f>
        <v>0</v>
      </c>
      <c r="V412" s="148">
        <f>U412+O412</f>
        <v>0</v>
      </c>
      <c r="W412" s="148"/>
      <c r="X412" s="148"/>
      <c r="Y412" s="148">
        <v>1</v>
      </c>
    </row>
    <row r="413" spans="6:23" s="149" customFormat="1" ht="33.75" outlineLevel="2">
      <c r="F413" s="150"/>
      <c r="G413" s="151"/>
      <c r="H413" s="152" t="s">
        <v>68</v>
      </c>
      <c r="I413" s="153" t="s">
        <v>410</v>
      </c>
      <c r="J413" s="154"/>
      <c r="K413" s="154"/>
      <c r="L413" s="154"/>
      <c r="M413" s="154"/>
      <c r="N413" s="154"/>
      <c r="O413" s="154"/>
      <c r="P413" s="155"/>
      <c r="Q413" s="156"/>
      <c r="R413" s="155"/>
      <c r="S413" s="156"/>
      <c r="T413" s="157"/>
      <c r="U413" s="157"/>
      <c r="V413" s="157"/>
      <c r="W413" s="158"/>
    </row>
    <row r="414" spans="6:23" s="149" customFormat="1" ht="6" customHeight="1" outlineLevel="2">
      <c r="F414" s="150"/>
      <c r="G414" s="151"/>
      <c r="H414" s="159"/>
      <c r="I414" s="160"/>
      <c r="J414" s="160"/>
      <c r="K414" s="160"/>
      <c r="L414" s="160"/>
      <c r="M414" s="160"/>
      <c r="N414" s="160"/>
      <c r="O414" s="160"/>
      <c r="P414" s="155"/>
      <c r="Q414" s="156"/>
      <c r="R414" s="155"/>
      <c r="S414" s="156"/>
      <c r="T414" s="157"/>
      <c r="U414" s="157"/>
      <c r="V414" s="157"/>
      <c r="W414" s="158"/>
    </row>
    <row r="415" spans="6:23" s="161" customFormat="1" ht="11.25" outlineLevel="3">
      <c r="F415" s="162"/>
      <c r="G415" s="163"/>
      <c r="H415" s="164" t="str">
        <f>IF(AND(H414&lt;&gt;"Výkaz výměr:",I414=""),"Výkaz výměr:","")</f>
        <v>Výkaz výměr:</v>
      </c>
      <c r="I415" s="165" t="s">
        <v>131</v>
      </c>
      <c r="J415" s="166"/>
      <c r="K415" s="167"/>
      <c r="L415" s="168"/>
      <c r="M415" s="169">
        <v>16</v>
      </c>
      <c r="N415" s="170"/>
      <c r="O415" s="171"/>
      <c r="P415" s="172"/>
      <c r="Q415" s="170"/>
      <c r="R415" s="170"/>
      <c r="S415" s="170"/>
      <c r="T415" s="173" t="s">
        <v>75</v>
      </c>
      <c r="U415" s="170"/>
      <c r="V415" s="170"/>
      <c r="W415" s="174"/>
    </row>
    <row r="416" spans="6:23" s="161" customFormat="1" ht="11.25" outlineLevel="3">
      <c r="F416" s="162"/>
      <c r="G416" s="163"/>
      <c r="H416" s="164">
        <f>IF(AND(H415&lt;&gt;"Výkaz výměr:",I415=""),"Výkaz výměr:","")</f>
      </c>
      <c r="I416" s="165" t="s">
        <v>132</v>
      </c>
      <c r="J416" s="166"/>
      <c r="K416" s="167"/>
      <c r="L416" s="168"/>
      <c r="M416" s="169">
        <v>3</v>
      </c>
      <c r="N416" s="170"/>
      <c r="O416" s="171"/>
      <c r="P416" s="172"/>
      <c r="Q416" s="170"/>
      <c r="R416" s="170"/>
      <c r="S416" s="170"/>
      <c r="T416" s="173" t="s">
        <v>75</v>
      </c>
      <c r="U416" s="170"/>
      <c r="V416" s="170"/>
      <c r="W416" s="174"/>
    </row>
    <row r="417" spans="6:23" s="161" customFormat="1" ht="11.25" outlineLevel="3">
      <c r="F417" s="162"/>
      <c r="G417" s="163"/>
      <c r="H417" s="164">
        <f>IF(AND(H416&lt;&gt;"Výkaz výměr:",I416=""),"Výkaz výměr:","")</f>
      </c>
      <c r="I417" s="165" t="s">
        <v>136</v>
      </c>
      <c r="J417" s="166"/>
      <c r="K417" s="167"/>
      <c r="L417" s="168"/>
      <c r="M417" s="169">
        <v>5.5</v>
      </c>
      <c r="N417" s="170"/>
      <c r="O417" s="171"/>
      <c r="P417" s="172"/>
      <c r="Q417" s="170"/>
      <c r="R417" s="170"/>
      <c r="S417" s="170"/>
      <c r="T417" s="173" t="s">
        <v>75</v>
      </c>
      <c r="U417" s="170"/>
      <c r="V417" s="170"/>
      <c r="W417" s="174"/>
    </row>
    <row r="418" spans="6:25" s="149" customFormat="1" ht="12" outlineLevel="2">
      <c r="F418" s="142">
        <v>9</v>
      </c>
      <c r="G418" s="143" t="s">
        <v>64</v>
      </c>
      <c r="H418" s="144" t="s">
        <v>411</v>
      </c>
      <c r="I418" s="145" t="s">
        <v>412</v>
      </c>
      <c r="J418" s="143" t="s">
        <v>72</v>
      </c>
      <c r="K418" s="146">
        <v>323.5</v>
      </c>
      <c r="L418" s="147">
        <v>0</v>
      </c>
      <c r="M418" s="146">
        <v>323.5</v>
      </c>
      <c r="N418" s="148"/>
      <c r="O418" s="148">
        <f>M418*N418</f>
        <v>0</v>
      </c>
      <c r="P418" s="148"/>
      <c r="Q418" s="148">
        <f>M418*P418</f>
        <v>0</v>
      </c>
      <c r="R418" s="148"/>
      <c r="S418" s="148">
        <f>M418*R418</f>
        <v>0</v>
      </c>
      <c r="T418" s="148">
        <v>21</v>
      </c>
      <c r="U418" s="148">
        <f>O418*T418/100</f>
        <v>0</v>
      </c>
      <c r="V418" s="148">
        <f>U418+O418</f>
        <v>0</v>
      </c>
      <c r="W418" s="148"/>
      <c r="X418" s="148"/>
      <c r="Y418" s="148">
        <v>1</v>
      </c>
    </row>
    <row r="419" spans="6:23" s="149" customFormat="1" ht="22.5" outlineLevel="2">
      <c r="F419" s="150"/>
      <c r="G419" s="151"/>
      <c r="H419" s="152" t="s">
        <v>68</v>
      </c>
      <c r="I419" s="153" t="s">
        <v>413</v>
      </c>
      <c r="J419" s="154"/>
      <c r="K419" s="154"/>
      <c r="L419" s="154"/>
      <c r="M419" s="154"/>
      <c r="N419" s="154"/>
      <c r="O419" s="154"/>
      <c r="P419" s="155"/>
      <c r="Q419" s="156"/>
      <c r="R419" s="155"/>
      <c r="S419" s="156"/>
      <c r="T419" s="157"/>
      <c r="U419" s="157"/>
      <c r="V419" s="157"/>
      <c r="W419" s="158"/>
    </row>
    <row r="420" spans="6:23" s="149" customFormat="1" ht="6" customHeight="1" outlineLevel="2">
      <c r="F420" s="150"/>
      <c r="G420" s="151"/>
      <c r="H420" s="159"/>
      <c r="I420" s="160"/>
      <c r="J420" s="160"/>
      <c r="K420" s="160"/>
      <c r="L420" s="160"/>
      <c r="M420" s="160"/>
      <c r="N420" s="160"/>
      <c r="O420" s="160"/>
      <c r="P420" s="155"/>
      <c r="Q420" s="156"/>
      <c r="R420" s="155"/>
      <c r="S420" s="156"/>
      <c r="T420" s="157"/>
      <c r="U420" s="157"/>
      <c r="V420" s="157"/>
      <c r="W420" s="158"/>
    </row>
    <row r="421" spans="6:23" s="161" customFormat="1" ht="11.25" outlineLevel="3">
      <c r="F421" s="162"/>
      <c r="G421" s="163"/>
      <c r="H421" s="164" t="str">
        <f>IF(AND(H420&lt;&gt;"Výkaz výměr:",I420=""),"Výkaz výměr:","")</f>
        <v>Výkaz výměr:</v>
      </c>
      <c r="I421" s="165" t="s">
        <v>280</v>
      </c>
      <c r="J421" s="166"/>
      <c r="K421" s="167"/>
      <c r="L421" s="168"/>
      <c r="M421" s="169">
        <v>318</v>
      </c>
      <c r="N421" s="170"/>
      <c r="O421" s="171"/>
      <c r="P421" s="172"/>
      <c r="Q421" s="170"/>
      <c r="R421" s="170"/>
      <c r="S421" s="170"/>
      <c r="T421" s="173" t="s">
        <v>75</v>
      </c>
      <c r="U421" s="170"/>
      <c r="V421" s="170"/>
      <c r="W421" s="174"/>
    </row>
    <row r="422" spans="6:23" s="161" customFormat="1" ht="11.25" outlineLevel="3">
      <c r="F422" s="162"/>
      <c r="G422" s="163"/>
      <c r="H422" s="164">
        <f>IF(AND(H421&lt;&gt;"Výkaz výměr:",I421=""),"Výkaz výměr:","")</f>
      </c>
      <c r="I422" s="165" t="s">
        <v>136</v>
      </c>
      <c r="J422" s="166"/>
      <c r="K422" s="167"/>
      <c r="L422" s="168"/>
      <c r="M422" s="169">
        <v>5.5</v>
      </c>
      <c r="N422" s="170"/>
      <c r="O422" s="171"/>
      <c r="P422" s="172"/>
      <c r="Q422" s="170"/>
      <c r="R422" s="170"/>
      <c r="S422" s="170"/>
      <c r="T422" s="173" t="s">
        <v>75</v>
      </c>
      <c r="U422" s="170"/>
      <c r="V422" s="170"/>
      <c r="W422" s="174"/>
    </row>
    <row r="423" spans="6:25" s="149" customFormat="1" ht="12" outlineLevel="2">
      <c r="F423" s="142">
        <v>10</v>
      </c>
      <c r="G423" s="143" t="s">
        <v>64</v>
      </c>
      <c r="H423" s="144" t="s">
        <v>414</v>
      </c>
      <c r="I423" s="145" t="s">
        <v>415</v>
      </c>
      <c r="J423" s="143" t="s">
        <v>72</v>
      </c>
      <c r="K423" s="146">
        <v>38.0625</v>
      </c>
      <c r="L423" s="147">
        <v>0</v>
      </c>
      <c r="M423" s="146">
        <v>38.0625</v>
      </c>
      <c r="N423" s="148"/>
      <c r="O423" s="148">
        <f>M423*N423</f>
        <v>0</v>
      </c>
      <c r="P423" s="148"/>
      <c r="Q423" s="148">
        <f>M423*P423</f>
        <v>0</v>
      </c>
      <c r="R423" s="148"/>
      <c r="S423" s="148">
        <f>M423*R423</f>
        <v>0</v>
      </c>
      <c r="T423" s="148">
        <v>21</v>
      </c>
      <c r="U423" s="148">
        <f>O423*T423/100</f>
        <v>0</v>
      </c>
      <c r="V423" s="148">
        <f>U423+O423</f>
        <v>0</v>
      </c>
      <c r="W423" s="148"/>
      <c r="X423" s="148"/>
      <c r="Y423" s="148">
        <v>1</v>
      </c>
    </row>
    <row r="424" spans="6:23" s="149" customFormat="1" ht="12" outlineLevel="2">
      <c r="F424" s="150"/>
      <c r="G424" s="151"/>
      <c r="H424" s="152" t="s">
        <v>68</v>
      </c>
      <c r="I424" s="153"/>
      <c r="J424" s="154"/>
      <c r="K424" s="154"/>
      <c r="L424" s="154"/>
      <c r="M424" s="154"/>
      <c r="N424" s="154"/>
      <c r="O424" s="154"/>
      <c r="P424" s="155"/>
      <c r="Q424" s="156"/>
      <c r="R424" s="155"/>
      <c r="S424" s="156"/>
      <c r="T424" s="157"/>
      <c r="U424" s="157"/>
      <c r="V424" s="157"/>
      <c r="W424" s="158"/>
    </row>
    <row r="425" spans="6:23" s="149" customFormat="1" ht="6" customHeight="1" outlineLevel="2">
      <c r="F425" s="150"/>
      <c r="G425" s="151"/>
      <c r="H425" s="159"/>
      <c r="I425" s="160"/>
      <c r="J425" s="160"/>
      <c r="K425" s="160"/>
      <c r="L425" s="160"/>
      <c r="M425" s="160"/>
      <c r="N425" s="160"/>
      <c r="O425" s="160"/>
      <c r="P425" s="155"/>
      <c r="Q425" s="156"/>
      <c r="R425" s="155"/>
      <c r="S425" s="156"/>
      <c r="T425" s="157"/>
      <c r="U425" s="157"/>
      <c r="V425" s="157"/>
      <c r="W425" s="158"/>
    </row>
    <row r="426" spans="6:23" s="161" customFormat="1" ht="11.25" outlineLevel="3">
      <c r="F426" s="162"/>
      <c r="G426" s="163"/>
      <c r="H426" s="164" t="str">
        <f>IF(AND(H425&lt;&gt;"Výkaz výměr:",I425=""),"Výkaz výměr:","")</f>
        <v>Výkaz výměr:</v>
      </c>
      <c r="I426" s="165" t="s">
        <v>416</v>
      </c>
      <c r="J426" s="166"/>
      <c r="K426" s="167"/>
      <c r="L426" s="168"/>
      <c r="M426" s="169">
        <v>38.0625</v>
      </c>
      <c r="N426" s="170"/>
      <c r="O426" s="171"/>
      <c r="P426" s="172"/>
      <c r="Q426" s="170"/>
      <c r="R426" s="170"/>
      <c r="S426" s="170"/>
      <c r="T426" s="173" t="s">
        <v>75</v>
      </c>
      <c r="U426" s="170"/>
      <c r="V426" s="170"/>
      <c r="W426" s="174"/>
    </row>
    <row r="427" spans="6:25" s="149" customFormat="1" ht="12" outlineLevel="2">
      <c r="F427" s="142">
        <v>11</v>
      </c>
      <c r="G427" s="143" t="s">
        <v>64</v>
      </c>
      <c r="H427" s="144" t="s">
        <v>417</v>
      </c>
      <c r="I427" s="145" t="s">
        <v>418</v>
      </c>
      <c r="J427" s="143" t="s">
        <v>72</v>
      </c>
      <c r="K427" s="146">
        <v>608</v>
      </c>
      <c r="L427" s="147">
        <v>0</v>
      </c>
      <c r="M427" s="146">
        <v>608</v>
      </c>
      <c r="N427" s="148"/>
      <c r="O427" s="148">
        <f>M427*N427</f>
        <v>0</v>
      </c>
      <c r="P427" s="148"/>
      <c r="Q427" s="148">
        <f>M427*P427</f>
        <v>0</v>
      </c>
      <c r="R427" s="148"/>
      <c r="S427" s="148">
        <f>M427*R427</f>
        <v>0</v>
      </c>
      <c r="T427" s="148">
        <v>21</v>
      </c>
      <c r="U427" s="148">
        <f>O427*T427/100</f>
        <v>0</v>
      </c>
      <c r="V427" s="148">
        <f>U427+O427</f>
        <v>0</v>
      </c>
      <c r="W427" s="148"/>
      <c r="X427" s="148"/>
      <c r="Y427" s="148">
        <v>1</v>
      </c>
    </row>
    <row r="428" spans="6:23" s="149" customFormat="1" ht="33.75" outlineLevel="2">
      <c r="F428" s="150"/>
      <c r="G428" s="151"/>
      <c r="H428" s="152" t="s">
        <v>68</v>
      </c>
      <c r="I428" s="153" t="s">
        <v>419</v>
      </c>
      <c r="J428" s="154"/>
      <c r="K428" s="154"/>
      <c r="L428" s="154"/>
      <c r="M428" s="154"/>
      <c r="N428" s="154"/>
      <c r="O428" s="154"/>
      <c r="P428" s="155"/>
      <c r="Q428" s="156"/>
      <c r="R428" s="155"/>
      <c r="S428" s="156"/>
      <c r="T428" s="157"/>
      <c r="U428" s="157"/>
      <c r="V428" s="157"/>
      <c r="W428" s="158"/>
    </row>
    <row r="429" spans="6:23" s="149" customFormat="1" ht="6" customHeight="1" outlineLevel="2">
      <c r="F429" s="150"/>
      <c r="G429" s="151"/>
      <c r="H429" s="159"/>
      <c r="I429" s="160"/>
      <c r="J429" s="160"/>
      <c r="K429" s="160"/>
      <c r="L429" s="160"/>
      <c r="M429" s="160"/>
      <c r="N429" s="160"/>
      <c r="O429" s="160"/>
      <c r="P429" s="155"/>
      <c r="Q429" s="156"/>
      <c r="R429" s="155"/>
      <c r="S429" s="156"/>
      <c r="T429" s="157"/>
      <c r="U429" s="157"/>
      <c r="V429" s="157"/>
      <c r="W429" s="158"/>
    </row>
    <row r="430" spans="6:23" s="161" customFormat="1" ht="11.25" outlineLevel="3">
      <c r="F430" s="162"/>
      <c r="G430" s="163"/>
      <c r="H430" s="164" t="str">
        <f>IF(AND(H429&lt;&gt;"Výkaz výměr:",I429=""),"Výkaz výměr:","")</f>
        <v>Výkaz výměr:</v>
      </c>
      <c r="I430" s="165" t="s">
        <v>420</v>
      </c>
      <c r="J430" s="166"/>
      <c r="K430" s="167"/>
      <c r="L430" s="168"/>
      <c r="M430" s="169">
        <v>216</v>
      </c>
      <c r="N430" s="170"/>
      <c r="O430" s="171"/>
      <c r="P430" s="172"/>
      <c r="Q430" s="170"/>
      <c r="R430" s="170"/>
      <c r="S430" s="170"/>
      <c r="T430" s="173" t="s">
        <v>75</v>
      </c>
      <c r="U430" s="170"/>
      <c r="V430" s="170"/>
      <c r="W430" s="174"/>
    </row>
    <row r="431" spans="6:23" s="161" customFormat="1" ht="11.25" outlineLevel="3">
      <c r="F431" s="162"/>
      <c r="G431" s="163"/>
      <c r="H431" s="164">
        <f>IF(AND(H430&lt;&gt;"Výkaz výměr:",I430=""),"Výkaz výměr:","")</f>
      </c>
      <c r="I431" s="165" t="s">
        <v>281</v>
      </c>
      <c r="J431" s="166"/>
      <c r="K431" s="167"/>
      <c r="L431" s="168"/>
      <c r="M431" s="169">
        <v>392</v>
      </c>
      <c r="N431" s="170"/>
      <c r="O431" s="171"/>
      <c r="P431" s="172"/>
      <c r="Q431" s="170"/>
      <c r="R431" s="170"/>
      <c r="S431" s="170"/>
      <c r="T431" s="173" t="s">
        <v>75</v>
      </c>
      <c r="U431" s="170"/>
      <c r="V431" s="170"/>
      <c r="W431" s="174"/>
    </row>
    <row r="432" spans="6:25" s="149" customFormat="1" ht="12" outlineLevel="2">
      <c r="F432" s="142">
        <v>12</v>
      </c>
      <c r="G432" s="143" t="s">
        <v>64</v>
      </c>
      <c r="H432" s="144" t="s">
        <v>421</v>
      </c>
      <c r="I432" s="145" t="s">
        <v>422</v>
      </c>
      <c r="J432" s="143" t="s">
        <v>375</v>
      </c>
      <c r="K432" s="146">
        <v>3.44</v>
      </c>
      <c r="L432" s="147">
        <v>0</v>
      </c>
      <c r="M432" s="146">
        <v>3.44</v>
      </c>
      <c r="N432" s="148"/>
      <c r="O432" s="148">
        <f>M432*N432</f>
        <v>0</v>
      </c>
      <c r="P432" s="148"/>
      <c r="Q432" s="148">
        <f>M432*P432</f>
        <v>0</v>
      </c>
      <c r="R432" s="148"/>
      <c r="S432" s="148">
        <f>M432*R432</f>
        <v>0</v>
      </c>
      <c r="T432" s="148">
        <v>21</v>
      </c>
      <c r="U432" s="148">
        <f>O432*T432/100</f>
        <v>0</v>
      </c>
      <c r="V432" s="148">
        <f>U432+O432</f>
        <v>0</v>
      </c>
      <c r="W432" s="148"/>
      <c r="X432" s="148"/>
      <c r="Y432" s="148">
        <v>1</v>
      </c>
    </row>
    <row r="433" spans="6:23" s="149" customFormat="1" ht="56.25" outlineLevel="2">
      <c r="F433" s="150"/>
      <c r="G433" s="151"/>
      <c r="H433" s="152" t="s">
        <v>68</v>
      </c>
      <c r="I433" s="153" t="s">
        <v>423</v>
      </c>
      <c r="J433" s="154"/>
      <c r="K433" s="154"/>
      <c r="L433" s="154"/>
      <c r="M433" s="154"/>
      <c r="N433" s="154"/>
      <c r="O433" s="154"/>
      <c r="P433" s="155"/>
      <c r="Q433" s="156"/>
      <c r="R433" s="155"/>
      <c r="S433" s="156"/>
      <c r="T433" s="157"/>
      <c r="U433" s="157"/>
      <c r="V433" s="157"/>
      <c r="W433" s="158"/>
    </row>
    <row r="434" spans="6:23" s="149" customFormat="1" ht="6" customHeight="1" outlineLevel="2">
      <c r="F434" s="150"/>
      <c r="G434" s="151"/>
      <c r="H434" s="159"/>
      <c r="I434" s="160"/>
      <c r="J434" s="160"/>
      <c r="K434" s="160"/>
      <c r="L434" s="160"/>
      <c r="M434" s="160"/>
      <c r="N434" s="160"/>
      <c r="O434" s="160"/>
      <c r="P434" s="155"/>
      <c r="Q434" s="156"/>
      <c r="R434" s="155"/>
      <c r="S434" s="156"/>
      <c r="T434" s="157"/>
      <c r="U434" s="157"/>
      <c r="V434" s="157"/>
      <c r="W434" s="158"/>
    </row>
    <row r="435" spans="6:23" s="175" customFormat="1" ht="12.75" customHeight="1" outlineLevel="2">
      <c r="F435" s="176"/>
      <c r="G435" s="177"/>
      <c r="H435" s="177"/>
      <c r="I435" s="178"/>
      <c r="J435" s="177"/>
      <c r="K435" s="179"/>
      <c r="L435" s="180"/>
      <c r="M435" s="179"/>
      <c r="N435" s="180"/>
      <c r="O435" s="181"/>
      <c r="P435" s="182"/>
      <c r="Q435" s="180"/>
      <c r="R435" s="180"/>
      <c r="S435" s="180"/>
      <c r="T435" s="183" t="s">
        <v>75</v>
      </c>
      <c r="U435" s="180"/>
      <c r="V435" s="180"/>
      <c r="W435" s="180"/>
    </row>
    <row r="436" spans="6:25" s="131" customFormat="1" ht="16.5" customHeight="1" outlineLevel="1">
      <c r="F436" s="132"/>
      <c r="G436" s="133"/>
      <c r="H436" s="134"/>
      <c r="I436" s="134" t="s">
        <v>424</v>
      </c>
      <c r="J436" s="133"/>
      <c r="K436" s="135"/>
      <c r="L436" s="136"/>
      <c r="M436" s="135"/>
      <c r="N436" s="136"/>
      <c r="O436" s="137">
        <f>SUBTOTAL(9,O437:O499)</f>
        <v>0</v>
      </c>
      <c r="P436" s="138"/>
      <c r="Q436" s="137">
        <f>SUBTOTAL(9,Q437:Q499)</f>
        <v>5.62905976</v>
      </c>
      <c r="R436" s="136"/>
      <c r="S436" s="137">
        <f>SUBTOTAL(9,S437:S499)</f>
        <v>0</v>
      </c>
      <c r="T436" s="139"/>
      <c r="U436" s="137">
        <f>SUBTOTAL(9,U437:U499)</f>
        <v>0</v>
      </c>
      <c r="V436" s="137">
        <f>SUBTOTAL(9,V437:V499)</f>
        <v>0</v>
      </c>
      <c r="W436" s="140"/>
      <c r="Y436" s="137">
        <f>SUBTOTAL(9,Y437:Y499)</f>
        <v>13</v>
      </c>
    </row>
    <row r="437" spans="6:25" s="149" customFormat="1" ht="12" outlineLevel="2">
      <c r="F437" s="142">
        <v>1</v>
      </c>
      <c r="G437" s="143" t="s">
        <v>378</v>
      </c>
      <c r="H437" s="144" t="s">
        <v>425</v>
      </c>
      <c r="I437" s="145" t="s">
        <v>426</v>
      </c>
      <c r="J437" s="143" t="s">
        <v>72</v>
      </c>
      <c r="K437" s="146">
        <v>38</v>
      </c>
      <c r="L437" s="147">
        <v>2</v>
      </c>
      <c r="M437" s="146">
        <v>38.76</v>
      </c>
      <c r="N437" s="148"/>
      <c r="O437" s="148">
        <f>M437*N437</f>
        <v>0</v>
      </c>
      <c r="P437" s="148"/>
      <c r="Q437" s="148">
        <f>M437*P437</f>
        <v>0</v>
      </c>
      <c r="R437" s="148"/>
      <c r="S437" s="148">
        <f>M437*R437</f>
        <v>0</v>
      </c>
      <c r="T437" s="148">
        <v>21</v>
      </c>
      <c r="U437" s="148">
        <f>O437*T437/100</f>
        <v>0</v>
      </c>
      <c r="V437" s="148">
        <f>U437+O437</f>
        <v>0</v>
      </c>
      <c r="W437" s="148"/>
      <c r="X437" s="148"/>
      <c r="Y437" s="148">
        <v>1</v>
      </c>
    </row>
    <row r="438" spans="6:23" s="149" customFormat="1" ht="12" outlineLevel="2">
      <c r="F438" s="150"/>
      <c r="G438" s="151"/>
      <c r="H438" s="152" t="s">
        <v>68</v>
      </c>
      <c r="I438" s="153"/>
      <c r="J438" s="154"/>
      <c r="K438" s="154"/>
      <c r="L438" s="154"/>
      <c r="M438" s="154"/>
      <c r="N438" s="154"/>
      <c r="O438" s="154"/>
      <c r="P438" s="155"/>
      <c r="Q438" s="156"/>
      <c r="R438" s="155"/>
      <c r="S438" s="156"/>
      <c r="T438" s="157"/>
      <c r="U438" s="157"/>
      <c r="V438" s="157"/>
      <c r="W438" s="158"/>
    </row>
    <row r="439" spans="6:23" s="149" customFormat="1" ht="6" customHeight="1" outlineLevel="2">
      <c r="F439" s="150"/>
      <c r="G439" s="151"/>
      <c r="H439" s="159"/>
      <c r="I439" s="160"/>
      <c r="J439" s="160"/>
      <c r="K439" s="160"/>
      <c r="L439" s="160"/>
      <c r="M439" s="160"/>
      <c r="N439" s="160"/>
      <c r="O439" s="160"/>
      <c r="P439" s="155"/>
      <c r="Q439" s="156"/>
      <c r="R439" s="155"/>
      <c r="S439" s="156"/>
      <c r="T439" s="157"/>
      <c r="U439" s="157"/>
      <c r="V439" s="157"/>
      <c r="W439" s="158"/>
    </row>
    <row r="440" spans="6:23" s="161" customFormat="1" ht="11.25" outlineLevel="3">
      <c r="F440" s="162"/>
      <c r="G440" s="163"/>
      <c r="H440" s="164" t="str">
        <f>IF(AND(H439&lt;&gt;"Výkaz výměr:",I439=""),"Výkaz výměr:","")</f>
        <v>Výkaz výměr:</v>
      </c>
      <c r="I440" s="165" t="s">
        <v>427</v>
      </c>
      <c r="J440" s="166"/>
      <c r="K440" s="167"/>
      <c r="L440" s="168"/>
      <c r="M440" s="169">
        <v>38</v>
      </c>
      <c r="N440" s="170"/>
      <c r="O440" s="171"/>
      <c r="P440" s="172"/>
      <c r="Q440" s="170"/>
      <c r="R440" s="170"/>
      <c r="S440" s="170"/>
      <c r="T440" s="173" t="s">
        <v>75</v>
      </c>
      <c r="U440" s="170"/>
      <c r="V440" s="170"/>
      <c r="W440" s="174"/>
    </row>
    <row r="441" spans="6:25" s="149" customFormat="1" ht="12" outlineLevel="2">
      <c r="F441" s="142">
        <v>2</v>
      </c>
      <c r="G441" s="143" t="s">
        <v>378</v>
      </c>
      <c r="H441" s="144" t="s">
        <v>428</v>
      </c>
      <c r="I441" s="145" t="s">
        <v>429</v>
      </c>
      <c r="J441" s="143" t="s">
        <v>72</v>
      </c>
      <c r="K441" s="146">
        <v>423.2</v>
      </c>
      <c r="L441" s="147">
        <v>15</v>
      </c>
      <c r="M441" s="146">
        <v>486.67999999999995</v>
      </c>
      <c r="N441" s="148"/>
      <c r="O441" s="148">
        <f>M441*N441</f>
        <v>0</v>
      </c>
      <c r="P441" s="148">
        <v>0.00017</v>
      </c>
      <c r="Q441" s="148">
        <f>M441*P441</f>
        <v>0.08273559999999999</v>
      </c>
      <c r="R441" s="148"/>
      <c r="S441" s="148">
        <f>M441*R441</f>
        <v>0</v>
      </c>
      <c r="T441" s="148">
        <v>21</v>
      </c>
      <c r="U441" s="148">
        <f>O441*T441/100</f>
        <v>0</v>
      </c>
      <c r="V441" s="148">
        <f>U441+O441</f>
        <v>0</v>
      </c>
      <c r="W441" s="148"/>
      <c r="X441" s="148"/>
      <c r="Y441" s="148">
        <v>1</v>
      </c>
    </row>
    <row r="442" spans="6:23" s="149" customFormat="1" ht="12" outlineLevel="2">
      <c r="F442" s="150"/>
      <c r="G442" s="151"/>
      <c r="H442" s="152" t="s">
        <v>68</v>
      </c>
      <c r="I442" s="153"/>
      <c r="J442" s="154"/>
      <c r="K442" s="154"/>
      <c r="L442" s="154"/>
      <c r="M442" s="154"/>
      <c r="N442" s="154"/>
      <c r="O442" s="154"/>
      <c r="P442" s="155"/>
      <c r="Q442" s="156"/>
      <c r="R442" s="155"/>
      <c r="S442" s="156"/>
      <c r="T442" s="157"/>
      <c r="U442" s="157"/>
      <c r="V442" s="157"/>
      <c r="W442" s="158"/>
    </row>
    <row r="443" spans="6:23" s="149" customFormat="1" ht="6" customHeight="1" outlineLevel="2">
      <c r="F443" s="150"/>
      <c r="G443" s="151"/>
      <c r="H443" s="159"/>
      <c r="I443" s="160"/>
      <c r="J443" s="160"/>
      <c r="K443" s="160"/>
      <c r="L443" s="160"/>
      <c r="M443" s="160"/>
      <c r="N443" s="160"/>
      <c r="O443" s="160"/>
      <c r="P443" s="155"/>
      <c r="Q443" s="156"/>
      <c r="R443" s="155"/>
      <c r="S443" s="156"/>
      <c r="T443" s="157"/>
      <c r="U443" s="157"/>
      <c r="V443" s="157"/>
      <c r="W443" s="158"/>
    </row>
    <row r="444" spans="6:23" s="161" customFormat="1" ht="11.25" outlineLevel="3">
      <c r="F444" s="162"/>
      <c r="G444" s="163"/>
      <c r="H444" s="164" t="str">
        <f>IF(AND(H443&lt;&gt;"Výkaz výměr:",I443=""),"Výkaz výměr:","")</f>
        <v>Výkaz výměr:</v>
      </c>
      <c r="I444" s="165" t="s">
        <v>430</v>
      </c>
      <c r="J444" s="166"/>
      <c r="K444" s="167"/>
      <c r="L444" s="168"/>
      <c r="M444" s="169">
        <v>423.2</v>
      </c>
      <c r="N444" s="170"/>
      <c r="O444" s="171"/>
      <c r="P444" s="172"/>
      <c r="Q444" s="170"/>
      <c r="R444" s="170"/>
      <c r="S444" s="170"/>
      <c r="T444" s="173" t="s">
        <v>75</v>
      </c>
      <c r="U444" s="170"/>
      <c r="V444" s="170"/>
      <c r="W444" s="174"/>
    </row>
    <row r="445" spans="6:25" s="149" customFormat="1" ht="12" outlineLevel="2">
      <c r="F445" s="142">
        <v>3</v>
      </c>
      <c r="G445" s="143" t="s">
        <v>378</v>
      </c>
      <c r="H445" s="144" t="s">
        <v>431</v>
      </c>
      <c r="I445" s="145" t="s">
        <v>432</v>
      </c>
      <c r="J445" s="143" t="s">
        <v>72</v>
      </c>
      <c r="K445" s="146">
        <v>11</v>
      </c>
      <c r="L445" s="147">
        <v>2</v>
      </c>
      <c r="M445" s="146">
        <v>11.22</v>
      </c>
      <c r="N445" s="148"/>
      <c r="O445" s="148">
        <f>M445*N445</f>
        <v>0</v>
      </c>
      <c r="P445" s="148">
        <v>0.003</v>
      </c>
      <c r="Q445" s="148">
        <f>M445*P445</f>
        <v>0.03366</v>
      </c>
      <c r="R445" s="148"/>
      <c r="S445" s="148">
        <f>M445*R445</f>
        <v>0</v>
      </c>
      <c r="T445" s="148">
        <v>21</v>
      </c>
      <c r="U445" s="148">
        <f>O445*T445/100</f>
        <v>0</v>
      </c>
      <c r="V445" s="148">
        <f>U445+O445</f>
        <v>0</v>
      </c>
      <c r="W445" s="148"/>
      <c r="X445" s="148"/>
      <c r="Y445" s="148">
        <v>1</v>
      </c>
    </row>
    <row r="446" spans="6:23" s="149" customFormat="1" ht="12" outlineLevel="2">
      <c r="F446" s="150"/>
      <c r="G446" s="151"/>
      <c r="H446" s="152" t="s">
        <v>68</v>
      </c>
      <c r="I446" s="153"/>
      <c r="J446" s="154"/>
      <c r="K446" s="154"/>
      <c r="L446" s="154"/>
      <c r="M446" s="154"/>
      <c r="N446" s="154"/>
      <c r="O446" s="154"/>
      <c r="P446" s="155"/>
      <c r="Q446" s="156"/>
      <c r="R446" s="155"/>
      <c r="S446" s="156"/>
      <c r="T446" s="157"/>
      <c r="U446" s="157"/>
      <c r="V446" s="157"/>
      <c r="W446" s="158"/>
    </row>
    <row r="447" spans="6:23" s="149" customFormat="1" ht="6" customHeight="1" outlineLevel="2">
      <c r="F447" s="150"/>
      <c r="G447" s="151"/>
      <c r="H447" s="159"/>
      <c r="I447" s="160"/>
      <c r="J447" s="160"/>
      <c r="K447" s="160"/>
      <c r="L447" s="160"/>
      <c r="M447" s="160"/>
      <c r="N447" s="160"/>
      <c r="O447" s="160"/>
      <c r="P447" s="155"/>
      <c r="Q447" s="156"/>
      <c r="R447" s="155"/>
      <c r="S447" s="156"/>
      <c r="T447" s="157"/>
      <c r="U447" s="157"/>
      <c r="V447" s="157"/>
      <c r="W447" s="158"/>
    </row>
    <row r="448" spans="6:23" s="161" customFormat="1" ht="11.25" outlineLevel="3">
      <c r="F448" s="162"/>
      <c r="G448" s="163"/>
      <c r="H448" s="164" t="str">
        <f>IF(AND(H447&lt;&gt;"Výkaz výměr:",I447=""),"Výkaz výměr:","")</f>
        <v>Výkaz výměr:</v>
      </c>
      <c r="I448" s="165" t="s">
        <v>433</v>
      </c>
      <c r="J448" s="166"/>
      <c r="K448" s="167"/>
      <c r="L448" s="168"/>
      <c r="M448" s="169">
        <v>11</v>
      </c>
      <c r="N448" s="170"/>
      <c r="O448" s="171"/>
      <c r="P448" s="172"/>
      <c r="Q448" s="170"/>
      <c r="R448" s="170"/>
      <c r="S448" s="170"/>
      <c r="T448" s="173" t="s">
        <v>75</v>
      </c>
      <c r="U448" s="170"/>
      <c r="V448" s="170"/>
      <c r="W448" s="174"/>
    </row>
    <row r="449" spans="6:25" s="149" customFormat="1" ht="12" outlineLevel="2">
      <c r="F449" s="142">
        <v>4</v>
      </c>
      <c r="G449" s="143" t="s">
        <v>378</v>
      </c>
      <c r="H449" s="144" t="s">
        <v>434</v>
      </c>
      <c r="I449" s="145" t="s">
        <v>435</v>
      </c>
      <c r="J449" s="143" t="s">
        <v>72</v>
      </c>
      <c r="K449" s="146">
        <v>492</v>
      </c>
      <c r="L449" s="147">
        <v>2</v>
      </c>
      <c r="M449" s="146">
        <v>501.84</v>
      </c>
      <c r="N449" s="148"/>
      <c r="O449" s="148">
        <f>M449*N449</f>
        <v>0</v>
      </c>
      <c r="P449" s="148">
        <v>0.00224</v>
      </c>
      <c r="Q449" s="148">
        <f>M449*P449</f>
        <v>1.1241215999999998</v>
      </c>
      <c r="R449" s="148"/>
      <c r="S449" s="148">
        <f>M449*R449</f>
        <v>0</v>
      </c>
      <c r="T449" s="148">
        <v>21</v>
      </c>
      <c r="U449" s="148">
        <f>O449*T449/100</f>
        <v>0</v>
      </c>
      <c r="V449" s="148">
        <f>U449+O449</f>
        <v>0</v>
      </c>
      <c r="W449" s="148"/>
      <c r="X449" s="148"/>
      <c r="Y449" s="148">
        <v>1</v>
      </c>
    </row>
    <row r="450" spans="6:23" s="149" customFormat="1" ht="12" outlineLevel="2">
      <c r="F450" s="150"/>
      <c r="G450" s="151"/>
      <c r="H450" s="152" t="s">
        <v>68</v>
      </c>
      <c r="I450" s="153"/>
      <c r="J450" s="154"/>
      <c r="K450" s="154"/>
      <c r="L450" s="154"/>
      <c r="M450" s="154"/>
      <c r="N450" s="154"/>
      <c r="O450" s="154"/>
      <c r="P450" s="155"/>
      <c r="Q450" s="156"/>
      <c r="R450" s="155"/>
      <c r="S450" s="156"/>
      <c r="T450" s="157"/>
      <c r="U450" s="157"/>
      <c r="V450" s="157"/>
      <c r="W450" s="158"/>
    </row>
    <row r="451" spans="6:23" s="149" customFormat="1" ht="6" customHeight="1" outlineLevel="2">
      <c r="F451" s="150"/>
      <c r="G451" s="151"/>
      <c r="H451" s="159"/>
      <c r="I451" s="160"/>
      <c r="J451" s="160"/>
      <c r="K451" s="160"/>
      <c r="L451" s="160"/>
      <c r="M451" s="160"/>
      <c r="N451" s="160"/>
      <c r="O451" s="160"/>
      <c r="P451" s="155"/>
      <c r="Q451" s="156"/>
      <c r="R451" s="155"/>
      <c r="S451" s="156"/>
      <c r="T451" s="157"/>
      <c r="U451" s="157"/>
      <c r="V451" s="157"/>
      <c r="W451" s="158"/>
    </row>
    <row r="452" spans="6:23" s="161" customFormat="1" ht="11.25" outlineLevel="3">
      <c r="F452" s="162"/>
      <c r="G452" s="163"/>
      <c r="H452" s="164" t="str">
        <f>IF(AND(H451&lt;&gt;"Výkaz výměr:",I451=""),"Výkaz výměr:","")</f>
        <v>Výkaz výměr:</v>
      </c>
      <c r="I452" s="165" t="s">
        <v>436</v>
      </c>
      <c r="J452" s="166"/>
      <c r="K452" s="167"/>
      <c r="L452" s="168"/>
      <c r="M452" s="169">
        <v>492</v>
      </c>
      <c r="N452" s="170"/>
      <c r="O452" s="171"/>
      <c r="P452" s="172"/>
      <c r="Q452" s="170"/>
      <c r="R452" s="170"/>
      <c r="S452" s="170"/>
      <c r="T452" s="173" t="s">
        <v>75</v>
      </c>
      <c r="U452" s="170"/>
      <c r="V452" s="170"/>
      <c r="W452" s="174"/>
    </row>
    <row r="453" spans="6:25" s="149" customFormat="1" ht="12" outlineLevel="2">
      <c r="F453" s="142">
        <v>5</v>
      </c>
      <c r="G453" s="143" t="s">
        <v>378</v>
      </c>
      <c r="H453" s="144" t="s">
        <v>437</v>
      </c>
      <c r="I453" s="145" t="s">
        <v>438</v>
      </c>
      <c r="J453" s="143" t="s">
        <v>72</v>
      </c>
      <c r="K453" s="146">
        <v>30</v>
      </c>
      <c r="L453" s="147">
        <v>2</v>
      </c>
      <c r="M453" s="146">
        <v>30.6</v>
      </c>
      <c r="N453" s="148"/>
      <c r="O453" s="148">
        <f>M453*N453</f>
        <v>0</v>
      </c>
      <c r="P453" s="148">
        <v>0.0028</v>
      </c>
      <c r="Q453" s="148">
        <f>M453*P453</f>
        <v>0.08568</v>
      </c>
      <c r="R453" s="148"/>
      <c r="S453" s="148">
        <f>M453*R453</f>
        <v>0</v>
      </c>
      <c r="T453" s="148">
        <v>21</v>
      </c>
      <c r="U453" s="148">
        <f>O453*T453/100</f>
        <v>0</v>
      </c>
      <c r="V453" s="148">
        <f>U453+O453</f>
        <v>0</v>
      </c>
      <c r="W453" s="148"/>
      <c r="X453" s="148"/>
      <c r="Y453" s="148">
        <v>1</v>
      </c>
    </row>
    <row r="454" spans="6:23" s="149" customFormat="1" ht="12" outlineLevel="2">
      <c r="F454" s="150"/>
      <c r="G454" s="151"/>
      <c r="H454" s="152" t="s">
        <v>68</v>
      </c>
      <c r="I454" s="153"/>
      <c r="J454" s="154"/>
      <c r="K454" s="154"/>
      <c r="L454" s="154"/>
      <c r="M454" s="154"/>
      <c r="N454" s="154"/>
      <c r="O454" s="154"/>
      <c r="P454" s="155"/>
      <c r="Q454" s="156"/>
      <c r="R454" s="155"/>
      <c r="S454" s="156"/>
      <c r="T454" s="157"/>
      <c r="U454" s="157"/>
      <c r="V454" s="157"/>
      <c r="W454" s="158"/>
    </row>
    <row r="455" spans="6:23" s="149" customFormat="1" ht="6" customHeight="1" outlineLevel="2">
      <c r="F455" s="150"/>
      <c r="G455" s="151"/>
      <c r="H455" s="159"/>
      <c r="I455" s="160"/>
      <c r="J455" s="160"/>
      <c r="K455" s="160"/>
      <c r="L455" s="160"/>
      <c r="M455" s="160"/>
      <c r="N455" s="160"/>
      <c r="O455" s="160"/>
      <c r="P455" s="155"/>
      <c r="Q455" s="156"/>
      <c r="R455" s="155"/>
      <c r="S455" s="156"/>
      <c r="T455" s="157"/>
      <c r="U455" s="157"/>
      <c r="V455" s="157"/>
      <c r="W455" s="158"/>
    </row>
    <row r="456" spans="6:25" s="149" customFormat="1" ht="12" outlineLevel="2">
      <c r="F456" s="142">
        <v>6</v>
      </c>
      <c r="G456" s="143" t="s">
        <v>378</v>
      </c>
      <c r="H456" s="144" t="s">
        <v>439</v>
      </c>
      <c r="I456" s="145" t="s">
        <v>440</v>
      </c>
      <c r="J456" s="143" t="s">
        <v>72</v>
      </c>
      <c r="K456" s="146">
        <v>257.926</v>
      </c>
      <c r="L456" s="147">
        <v>2</v>
      </c>
      <c r="M456" s="146">
        <v>263.08452</v>
      </c>
      <c r="N456" s="148"/>
      <c r="O456" s="148">
        <f>M456*N456</f>
        <v>0</v>
      </c>
      <c r="P456" s="148">
        <v>0.003</v>
      </c>
      <c r="Q456" s="148">
        <f>M456*P456</f>
        <v>0.78925356</v>
      </c>
      <c r="R456" s="148"/>
      <c r="S456" s="148">
        <f>M456*R456</f>
        <v>0</v>
      </c>
      <c r="T456" s="148">
        <v>21</v>
      </c>
      <c r="U456" s="148">
        <f>O456*T456/100</f>
        <v>0</v>
      </c>
      <c r="V456" s="148">
        <f>U456+O456</f>
        <v>0</v>
      </c>
      <c r="W456" s="148"/>
      <c r="X456" s="148"/>
      <c r="Y456" s="148">
        <v>1</v>
      </c>
    </row>
    <row r="457" spans="6:23" s="149" customFormat="1" ht="12" outlineLevel="2">
      <c r="F457" s="150"/>
      <c r="G457" s="151"/>
      <c r="H457" s="152" t="s">
        <v>68</v>
      </c>
      <c r="I457" s="153"/>
      <c r="J457" s="154"/>
      <c r="K457" s="154"/>
      <c r="L457" s="154"/>
      <c r="M457" s="154"/>
      <c r="N457" s="154"/>
      <c r="O457" s="154"/>
      <c r="P457" s="155"/>
      <c r="Q457" s="156"/>
      <c r="R457" s="155"/>
      <c r="S457" s="156"/>
      <c r="T457" s="157"/>
      <c r="U457" s="157"/>
      <c r="V457" s="157"/>
      <c r="W457" s="158"/>
    </row>
    <row r="458" spans="6:23" s="149" customFormat="1" ht="6" customHeight="1" outlineLevel="2">
      <c r="F458" s="150"/>
      <c r="G458" s="151"/>
      <c r="H458" s="159"/>
      <c r="I458" s="160"/>
      <c r="J458" s="160"/>
      <c r="K458" s="160"/>
      <c r="L458" s="160"/>
      <c r="M458" s="160"/>
      <c r="N458" s="160"/>
      <c r="O458" s="160"/>
      <c r="P458" s="155"/>
      <c r="Q458" s="156"/>
      <c r="R458" s="155"/>
      <c r="S458" s="156"/>
      <c r="T458" s="157"/>
      <c r="U458" s="157"/>
      <c r="V458" s="157"/>
      <c r="W458" s="158"/>
    </row>
    <row r="459" spans="6:25" s="149" customFormat="1" ht="12" outlineLevel="2">
      <c r="F459" s="142">
        <v>7</v>
      </c>
      <c r="G459" s="143" t="s">
        <v>378</v>
      </c>
      <c r="H459" s="144" t="s">
        <v>441</v>
      </c>
      <c r="I459" s="145" t="s">
        <v>442</v>
      </c>
      <c r="J459" s="143" t="s">
        <v>72</v>
      </c>
      <c r="K459" s="146">
        <v>316.4</v>
      </c>
      <c r="L459" s="147">
        <v>2</v>
      </c>
      <c r="M459" s="146">
        <v>322.728</v>
      </c>
      <c r="N459" s="148"/>
      <c r="O459" s="148">
        <f>M459*N459</f>
        <v>0</v>
      </c>
      <c r="P459" s="148">
        <v>0.006</v>
      </c>
      <c r="Q459" s="148">
        <f>M459*P459</f>
        <v>1.936368</v>
      </c>
      <c r="R459" s="148"/>
      <c r="S459" s="148">
        <f>M459*R459</f>
        <v>0</v>
      </c>
      <c r="T459" s="148">
        <v>21</v>
      </c>
      <c r="U459" s="148">
        <f>O459*T459/100</f>
        <v>0</v>
      </c>
      <c r="V459" s="148">
        <f>U459+O459</f>
        <v>0</v>
      </c>
      <c r="W459" s="148"/>
      <c r="X459" s="148"/>
      <c r="Y459" s="148">
        <v>1</v>
      </c>
    </row>
    <row r="460" spans="6:23" s="149" customFormat="1" ht="12" outlineLevel="2">
      <c r="F460" s="150"/>
      <c r="G460" s="151"/>
      <c r="H460" s="152" t="s">
        <v>68</v>
      </c>
      <c r="I460" s="153"/>
      <c r="J460" s="154"/>
      <c r="K460" s="154"/>
      <c r="L460" s="154"/>
      <c r="M460" s="154"/>
      <c r="N460" s="154"/>
      <c r="O460" s="154"/>
      <c r="P460" s="155"/>
      <c r="Q460" s="156"/>
      <c r="R460" s="155"/>
      <c r="S460" s="156"/>
      <c r="T460" s="157"/>
      <c r="U460" s="157"/>
      <c r="V460" s="157"/>
      <c r="W460" s="158"/>
    </row>
    <row r="461" spans="6:23" s="149" customFormat="1" ht="6" customHeight="1" outlineLevel="2">
      <c r="F461" s="150"/>
      <c r="G461" s="151"/>
      <c r="H461" s="159"/>
      <c r="I461" s="160"/>
      <c r="J461" s="160"/>
      <c r="K461" s="160"/>
      <c r="L461" s="160"/>
      <c r="M461" s="160"/>
      <c r="N461" s="160"/>
      <c r="O461" s="160"/>
      <c r="P461" s="155"/>
      <c r="Q461" s="156"/>
      <c r="R461" s="155"/>
      <c r="S461" s="156"/>
      <c r="T461" s="157"/>
      <c r="U461" s="157"/>
      <c r="V461" s="157"/>
      <c r="W461" s="158"/>
    </row>
    <row r="462" spans="6:23" s="161" customFormat="1" ht="11.25" outlineLevel="3">
      <c r="F462" s="162"/>
      <c r="G462" s="163"/>
      <c r="H462" s="164" t="str">
        <f>IF(AND(H461&lt;&gt;"Výkaz výměr:",I461=""),"Výkaz výměr:","")</f>
        <v>Výkaz výměr:</v>
      </c>
      <c r="I462" s="165" t="s">
        <v>443</v>
      </c>
      <c r="J462" s="166"/>
      <c r="K462" s="167"/>
      <c r="L462" s="168"/>
      <c r="M462" s="169">
        <v>316.4</v>
      </c>
      <c r="N462" s="170"/>
      <c r="O462" s="171"/>
      <c r="P462" s="172"/>
      <c r="Q462" s="170"/>
      <c r="R462" s="170"/>
      <c r="S462" s="170"/>
      <c r="T462" s="173" t="s">
        <v>75</v>
      </c>
      <c r="U462" s="170"/>
      <c r="V462" s="170"/>
      <c r="W462" s="174"/>
    </row>
    <row r="463" spans="6:25" s="149" customFormat="1" ht="24" outlineLevel="2">
      <c r="F463" s="142">
        <v>8</v>
      </c>
      <c r="G463" s="143" t="s">
        <v>64</v>
      </c>
      <c r="H463" s="144" t="s">
        <v>444</v>
      </c>
      <c r="I463" s="145" t="s">
        <v>445</v>
      </c>
      <c r="J463" s="143" t="s">
        <v>72</v>
      </c>
      <c r="K463" s="146">
        <v>876.4</v>
      </c>
      <c r="L463" s="147">
        <v>0</v>
      </c>
      <c r="M463" s="146">
        <v>876.4</v>
      </c>
      <c r="N463" s="148"/>
      <c r="O463" s="148">
        <f>M463*N463</f>
        <v>0</v>
      </c>
      <c r="P463" s="148"/>
      <c r="Q463" s="148">
        <f>M463*P463</f>
        <v>0</v>
      </c>
      <c r="R463" s="148"/>
      <c r="S463" s="148">
        <f>M463*R463</f>
        <v>0</v>
      </c>
      <c r="T463" s="148">
        <v>21</v>
      </c>
      <c r="U463" s="148">
        <f>O463*T463/100</f>
        <v>0</v>
      </c>
      <c r="V463" s="148">
        <f>U463+O463</f>
        <v>0</v>
      </c>
      <c r="W463" s="148"/>
      <c r="X463" s="148"/>
      <c r="Y463" s="148">
        <v>1</v>
      </c>
    </row>
    <row r="464" spans="6:23" s="149" customFormat="1" ht="45" outlineLevel="2">
      <c r="F464" s="150"/>
      <c r="G464" s="151"/>
      <c r="H464" s="152" t="s">
        <v>68</v>
      </c>
      <c r="I464" s="153" t="s">
        <v>446</v>
      </c>
      <c r="J464" s="154"/>
      <c r="K464" s="154"/>
      <c r="L464" s="154"/>
      <c r="M464" s="154"/>
      <c r="N464" s="154"/>
      <c r="O464" s="154"/>
      <c r="P464" s="155"/>
      <c r="Q464" s="156"/>
      <c r="R464" s="155"/>
      <c r="S464" s="156"/>
      <c r="T464" s="157"/>
      <c r="U464" s="157"/>
      <c r="V464" s="157"/>
      <c r="W464" s="158"/>
    </row>
    <row r="465" spans="6:23" s="149" customFormat="1" ht="6" customHeight="1" outlineLevel="2">
      <c r="F465" s="150"/>
      <c r="G465" s="151"/>
      <c r="H465" s="159"/>
      <c r="I465" s="160"/>
      <c r="J465" s="160"/>
      <c r="K465" s="160"/>
      <c r="L465" s="160"/>
      <c r="M465" s="160"/>
      <c r="N465" s="160"/>
      <c r="O465" s="160"/>
      <c r="P465" s="155"/>
      <c r="Q465" s="156"/>
      <c r="R465" s="155"/>
      <c r="S465" s="156"/>
      <c r="T465" s="157"/>
      <c r="U465" s="157"/>
      <c r="V465" s="157"/>
      <c r="W465" s="158"/>
    </row>
    <row r="466" spans="6:23" s="161" customFormat="1" ht="11.25" outlineLevel="3">
      <c r="F466" s="162"/>
      <c r="G466" s="163"/>
      <c r="H466" s="164" t="str">
        <f aca="true" t="shared" si="6" ref="H466:H471">IF(AND(H465&lt;&gt;"Výkaz výměr:",I465=""),"Výkaz výměr:","")</f>
        <v>Výkaz výměr:</v>
      </c>
      <c r="I466" s="165" t="s">
        <v>217</v>
      </c>
      <c r="J466" s="166"/>
      <c r="K466" s="167"/>
      <c r="L466" s="168"/>
      <c r="M466" s="169">
        <v>30</v>
      </c>
      <c r="N466" s="170"/>
      <c r="O466" s="171"/>
      <c r="P466" s="172"/>
      <c r="Q466" s="170"/>
      <c r="R466" s="170"/>
      <c r="S466" s="170"/>
      <c r="T466" s="173" t="s">
        <v>75</v>
      </c>
      <c r="U466" s="170"/>
      <c r="V466" s="170"/>
      <c r="W466" s="174"/>
    </row>
    <row r="467" spans="6:23" s="161" customFormat="1" ht="11.25" outlineLevel="3">
      <c r="F467" s="162"/>
      <c r="G467" s="163"/>
      <c r="H467" s="164">
        <f t="shared" si="6"/>
      </c>
      <c r="I467" s="165" t="s">
        <v>404</v>
      </c>
      <c r="J467" s="166"/>
      <c r="K467" s="167"/>
      <c r="L467" s="168"/>
      <c r="M467" s="169">
        <v>60</v>
      </c>
      <c r="N467" s="170"/>
      <c r="O467" s="171"/>
      <c r="P467" s="172"/>
      <c r="Q467" s="170"/>
      <c r="R467" s="170"/>
      <c r="S467" s="170"/>
      <c r="T467" s="173" t="s">
        <v>75</v>
      </c>
      <c r="U467" s="170"/>
      <c r="V467" s="170"/>
      <c r="W467" s="174"/>
    </row>
    <row r="468" spans="6:23" s="161" customFormat="1" ht="11.25" outlineLevel="3">
      <c r="F468" s="162"/>
      <c r="G468" s="163"/>
      <c r="H468" s="164">
        <f t="shared" si="6"/>
      </c>
      <c r="I468" s="165" t="s">
        <v>447</v>
      </c>
      <c r="J468" s="166"/>
      <c r="K468" s="167"/>
      <c r="L468" s="168"/>
      <c r="M468" s="169">
        <v>432</v>
      </c>
      <c r="N468" s="170"/>
      <c r="O468" s="171"/>
      <c r="P468" s="172"/>
      <c r="Q468" s="170"/>
      <c r="R468" s="170"/>
      <c r="S468" s="170"/>
      <c r="T468" s="173" t="s">
        <v>75</v>
      </c>
      <c r="U468" s="170"/>
      <c r="V468" s="170"/>
      <c r="W468" s="174"/>
    </row>
    <row r="469" spans="6:23" s="161" customFormat="1" ht="11.25" outlineLevel="3">
      <c r="F469" s="162"/>
      <c r="G469" s="163"/>
      <c r="H469" s="164">
        <f t="shared" si="6"/>
      </c>
      <c r="I469" s="165" t="s">
        <v>448</v>
      </c>
      <c r="J469" s="166"/>
      <c r="K469" s="167"/>
      <c r="L469" s="168"/>
      <c r="M469" s="169">
        <v>316.4</v>
      </c>
      <c r="N469" s="170"/>
      <c r="O469" s="171"/>
      <c r="P469" s="172"/>
      <c r="Q469" s="170"/>
      <c r="R469" s="170"/>
      <c r="S469" s="170"/>
      <c r="T469" s="173" t="s">
        <v>75</v>
      </c>
      <c r="U469" s="170"/>
      <c r="V469" s="170"/>
      <c r="W469" s="174"/>
    </row>
    <row r="470" spans="6:23" s="161" customFormat="1" ht="11.25" outlineLevel="3">
      <c r="F470" s="162"/>
      <c r="G470" s="163"/>
      <c r="H470" s="164">
        <f t="shared" si="6"/>
      </c>
      <c r="I470" s="165" t="s">
        <v>449</v>
      </c>
      <c r="J470" s="166"/>
      <c r="K470" s="167"/>
      <c r="L470" s="168"/>
      <c r="M470" s="169">
        <v>32</v>
      </c>
      <c r="N470" s="170"/>
      <c r="O470" s="171"/>
      <c r="P470" s="172"/>
      <c r="Q470" s="170"/>
      <c r="R470" s="170"/>
      <c r="S470" s="170"/>
      <c r="T470" s="173" t="s">
        <v>75</v>
      </c>
      <c r="U470" s="170"/>
      <c r="V470" s="170"/>
      <c r="W470" s="174"/>
    </row>
    <row r="471" spans="6:23" s="161" customFormat="1" ht="11.25" outlineLevel="3">
      <c r="F471" s="162"/>
      <c r="G471" s="163"/>
      <c r="H471" s="164">
        <f t="shared" si="6"/>
      </c>
      <c r="I471" s="165" t="s">
        <v>450</v>
      </c>
      <c r="J471" s="166"/>
      <c r="K471" s="167"/>
      <c r="L471" s="168"/>
      <c r="M471" s="169">
        <v>6</v>
      </c>
      <c r="N471" s="170"/>
      <c r="O471" s="171"/>
      <c r="P471" s="172"/>
      <c r="Q471" s="170"/>
      <c r="R471" s="170"/>
      <c r="S471" s="170"/>
      <c r="T471" s="173" t="s">
        <v>75</v>
      </c>
      <c r="U471" s="170"/>
      <c r="V471" s="170"/>
      <c r="W471" s="174"/>
    </row>
    <row r="472" spans="6:25" s="149" customFormat="1" ht="12" outlineLevel="2">
      <c r="F472" s="142">
        <v>9</v>
      </c>
      <c r="G472" s="143" t="s">
        <v>64</v>
      </c>
      <c r="H472" s="144" t="s">
        <v>451</v>
      </c>
      <c r="I472" s="145" t="s">
        <v>452</v>
      </c>
      <c r="J472" s="143" t="s">
        <v>72</v>
      </c>
      <c r="K472" s="146">
        <v>257.9255</v>
      </c>
      <c r="L472" s="147">
        <v>0</v>
      </c>
      <c r="M472" s="146">
        <v>257.9255</v>
      </c>
      <c r="N472" s="148"/>
      <c r="O472" s="148">
        <f>M472*N472</f>
        <v>0</v>
      </c>
      <c r="P472" s="148">
        <v>0.006</v>
      </c>
      <c r="Q472" s="148">
        <f>M472*P472</f>
        <v>1.547553</v>
      </c>
      <c r="R472" s="148"/>
      <c r="S472" s="148">
        <f>M472*R472</f>
        <v>0</v>
      </c>
      <c r="T472" s="148">
        <v>21</v>
      </c>
      <c r="U472" s="148">
        <f>O472*T472/100</f>
        <v>0</v>
      </c>
      <c r="V472" s="148">
        <f>U472+O472</f>
        <v>0</v>
      </c>
      <c r="W472" s="148"/>
      <c r="X472" s="148"/>
      <c r="Y472" s="148">
        <v>1</v>
      </c>
    </row>
    <row r="473" spans="6:23" s="149" customFormat="1" ht="45" outlineLevel="2">
      <c r="F473" s="150"/>
      <c r="G473" s="151"/>
      <c r="H473" s="152" t="s">
        <v>68</v>
      </c>
      <c r="I473" s="153" t="s">
        <v>453</v>
      </c>
      <c r="J473" s="154"/>
      <c r="K473" s="154"/>
      <c r="L473" s="154"/>
      <c r="M473" s="154"/>
      <c r="N473" s="154"/>
      <c r="O473" s="154"/>
      <c r="P473" s="155"/>
      <c r="Q473" s="156"/>
      <c r="R473" s="155"/>
      <c r="S473" s="156"/>
      <c r="T473" s="157"/>
      <c r="U473" s="157"/>
      <c r="V473" s="157"/>
      <c r="W473" s="158"/>
    </row>
    <row r="474" spans="6:23" s="149" customFormat="1" ht="6" customHeight="1" outlineLevel="2">
      <c r="F474" s="150"/>
      <c r="G474" s="151"/>
      <c r="H474" s="159"/>
      <c r="I474" s="160"/>
      <c r="J474" s="160"/>
      <c r="K474" s="160"/>
      <c r="L474" s="160"/>
      <c r="M474" s="160"/>
      <c r="N474" s="160"/>
      <c r="O474" s="160"/>
      <c r="P474" s="155"/>
      <c r="Q474" s="156"/>
      <c r="R474" s="155"/>
      <c r="S474" s="156"/>
      <c r="T474" s="157"/>
      <c r="U474" s="157"/>
      <c r="V474" s="157"/>
      <c r="W474" s="158"/>
    </row>
    <row r="475" spans="6:23" s="161" customFormat="1" ht="11.25" outlineLevel="3">
      <c r="F475" s="162"/>
      <c r="G475" s="163"/>
      <c r="H475" s="164" t="str">
        <f>IF(AND(H474&lt;&gt;"Výkaz výměr:",I474=""),"Výkaz výměr:","")</f>
        <v>Výkaz výměr:</v>
      </c>
      <c r="I475" s="165" t="s">
        <v>454</v>
      </c>
      <c r="J475" s="166"/>
      <c r="K475" s="167"/>
      <c r="L475" s="168"/>
      <c r="M475" s="169">
        <v>104.16</v>
      </c>
      <c r="N475" s="170"/>
      <c r="O475" s="171"/>
      <c r="P475" s="172"/>
      <c r="Q475" s="170"/>
      <c r="R475" s="170"/>
      <c r="S475" s="170"/>
      <c r="T475" s="173" t="s">
        <v>75</v>
      </c>
      <c r="U475" s="170"/>
      <c r="V475" s="170"/>
      <c r="W475" s="174"/>
    </row>
    <row r="476" spans="6:23" s="161" customFormat="1" ht="11.25" outlineLevel="3">
      <c r="F476" s="162"/>
      <c r="G476" s="163"/>
      <c r="H476" s="164">
        <f>IF(AND(H475&lt;&gt;"Výkaz výměr:",I475=""),"Výkaz výměr:","")</f>
      </c>
      <c r="I476" s="165" t="s">
        <v>455</v>
      </c>
      <c r="J476" s="166"/>
      <c r="K476" s="167"/>
      <c r="L476" s="168"/>
      <c r="M476" s="169">
        <v>11.6</v>
      </c>
      <c r="N476" s="170"/>
      <c r="O476" s="171"/>
      <c r="P476" s="172"/>
      <c r="Q476" s="170"/>
      <c r="R476" s="170"/>
      <c r="S476" s="170"/>
      <c r="T476" s="173" t="s">
        <v>75</v>
      </c>
      <c r="U476" s="170"/>
      <c r="V476" s="170"/>
      <c r="W476" s="174"/>
    </row>
    <row r="477" spans="6:23" s="161" customFormat="1" ht="11.25" outlineLevel="3">
      <c r="F477" s="162"/>
      <c r="G477" s="163"/>
      <c r="H477" s="164">
        <f>IF(AND(H476&lt;&gt;"Výkaz výměr:",I476=""),"Výkaz výměr:","")</f>
      </c>
      <c r="I477" s="165" t="s">
        <v>456</v>
      </c>
      <c r="J477" s="166"/>
      <c r="K477" s="167"/>
      <c r="L477" s="168"/>
      <c r="M477" s="169">
        <v>21.6125</v>
      </c>
      <c r="N477" s="170"/>
      <c r="O477" s="171"/>
      <c r="P477" s="172"/>
      <c r="Q477" s="170"/>
      <c r="R477" s="170"/>
      <c r="S477" s="170"/>
      <c r="T477" s="173" t="s">
        <v>75</v>
      </c>
      <c r="U477" s="170"/>
      <c r="V477" s="170"/>
      <c r="W477" s="174"/>
    </row>
    <row r="478" spans="6:23" s="161" customFormat="1" ht="11.25" outlineLevel="3">
      <c r="F478" s="162"/>
      <c r="G478" s="163"/>
      <c r="H478" s="164">
        <f>IF(AND(H477&lt;&gt;"Výkaz výměr:",I477=""),"Výkaz výměr:","")</f>
      </c>
      <c r="I478" s="165" t="s">
        <v>457</v>
      </c>
      <c r="J478" s="166"/>
      <c r="K478" s="167"/>
      <c r="L478" s="168"/>
      <c r="M478" s="169">
        <v>-8.41</v>
      </c>
      <c r="N478" s="170"/>
      <c r="O478" s="171"/>
      <c r="P478" s="172"/>
      <c r="Q478" s="170"/>
      <c r="R478" s="170"/>
      <c r="S478" s="170"/>
      <c r="T478" s="173" t="s">
        <v>75</v>
      </c>
      <c r="U478" s="170"/>
      <c r="V478" s="170"/>
      <c r="W478" s="174"/>
    </row>
    <row r="479" spans="6:23" s="161" customFormat="1" ht="11.25" outlineLevel="3">
      <c r="F479" s="162"/>
      <c r="G479" s="163"/>
      <c r="H479" s="164">
        <f>IF(AND(H478&lt;&gt;"Výkaz výměr:",I478=""),"Výkaz výměr:","")</f>
      </c>
      <c r="I479" s="165" t="s">
        <v>458</v>
      </c>
      <c r="J479" s="166"/>
      <c r="K479" s="167"/>
      <c r="L479" s="168"/>
      <c r="M479" s="169">
        <v>128.963</v>
      </c>
      <c r="N479" s="170"/>
      <c r="O479" s="171"/>
      <c r="P479" s="172"/>
      <c r="Q479" s="170"/>
      <c r="R479" s="170"/>
      <c r="S479" s="170"/>
      <c r="T479" s="173" t="s">
        <v>75</v>
      </c>
      <c r="U479" s="170"/>
      <c r="V479" s="170"/>
      <c r="W479" s="174"/>
    </row>
    <row r="480" spans="6:25" s="149" customFormat="1" ht="24" outlineLevel="2">
      <c r="F480" s="142">
        <v>10</v>
      </c>
      <c r="G480" s="143" t="s">
        <v>64</v>
      </c>
      <c r="H480" s="144" t="s">
        <v>459</v>
      </c>
      <c r="I480" s="145" t="s">
        <v>460</v>
      </c>
      <c r="J480" s="143" t="s">
        <v>72</v>
      </c>
      <c r="K480" s="146">
        <v>11</v>
      </c>
      <c r="L480" s="147">
        <v>0</v>
      </c>
      <c r="M480" s="146">
        <v>11</v>
      </c>
      <c r="N480" s="148"/>
      <c r="O480" s="148">
        <f>M480*N480</f>
        <v>0</v>
      </c>
      <c r="P480" s="148">
        <v>0.00116</v>
      </c>
      <c r="Q480" s="148">
        <f>M480*P480</f>
        <v>0.01276</v>
      </c>
      <c r="R480" s="148"/>
      <c r="S480" s="148">
        <f>M480*R480</f>
        <v>0</v>
      </c>
      <c r="T480" s="148">
        <v>21</v>
      </c>
      <c r="U480" s="148">
        <f>O480*T480/100</f>
        <v>0</v>
      </c>
      <c r="V480" s="148">
        <f>U480+O480</f>
        <v>0</v>
      </c>
      <c r="W480" s="148"/>
      <c r="X480" s="148"/>
      <c r="Y480" s="148">
        <v>1</v>
      </c>
    </row>
    <row r="481" spans="6:23" s="149" customFormat="1" ht="45" outlineLevel="2">
      <c r="F481" s="150"/>
      <c r="G481" s="151"/>
      <c r="H481" s="152" t="s">
        <v>68</v>
      </c>
      <c r="I481" s="153" t="s">
        <v>461</v>
      </c>
      <c r="J481" s="154"/>
      <c r="K481" s="154"/>
      <c r="L481" s="154"/>
      <c r="M481" s="154"/>
      <c r="N481" s="154"/>
      <c r="O481" s="154"/>
      <c r="P481" s="155"/>
      <c r="Q481" s="156"/>
      <c r="R481" s="155"/>
      <c r="S481" s="156"/>
      <c r="T481" s="157"/>
      <c r="U481" s="157"/>
      <c r="V481" s="157"/>
      <c r="W481" s="158"/>
    </row>
    <row r="482" spans="6:23" s="149" customFormat="1" ht="6" customHeight="1" outlineLevel="2">
      <c r="F482" s="150"/>
      <c r="G482" s="151"/>
      <c r="H482" s="159"/>
      <c r="I482" s="160"/>
      <c r="J482" s="160"/>
      <c r="K482" s="160"/>
      <c r="L482" s="160"/>
      <c r="M482" s="160"/>
      <c r="N482" s="160"/>
      <c r="O482" s="160"/>
      <c r="P482" s="155"/>
      <c r="Q482" s="156"/>
      <c r="R482" s="155"/>
      <c r="S482" s="156"/>
      <c r="T482" s="157"/>
      <c r="U482" s="157"/>
      <c r="V482" s="157"/>
      <c r="W482" s="158"/>
    </row>
    <row r="483" spans="6:23" s="161" customFormat="1" ht="11.25" outlineLevel="3">
      <c r="F483" s="162"/>
      <c r="G483" s="163"/>
      <c r="H483" s="164" t="str">
        <f>IF(AND(H482&lt;&gt;"Výkaz výměr:",I482=""),"Výkaz výměr:","")</f>
        <v>Výkaz výměr:</v>
      </c>
      <c r="I483" s="165" t="s">
        <v>462</v>
      </c>
      <c r="J483" s="166"/>
      <c r="K483" s="167"/>
      <c r="L483" s="168"/>
      <c r="M483" s="169">
        <v>11</v>
      </c>
      <c r="N483" s="170"/>
      <c r="O483" s="171"/>
      <c r="P483" s="172"/>
      <c r="Q483" s="170"/>
      <c r="R483" s="170"/>
      <c r="S483" s="170"/>
      <c r="T483" s="173" t="s">
        <v>75</v>
      </c>
      <c r="U483" s="170"/>
      <c r="V483" s="170"/>
      <c r="W483" s="174"/>
    </row>
    <row r="484" spans="6:25" s="149" customFormat="1" ht="12" outlineLevel="2">
      <c r="F484" s="142">
        <v>11</v>
      </c>
      <c r="G484" s="143" t="s">
        <v>64</v>
      </c>
      <c r="H484" s="144" t="s">
        <v>463</v>
      </c>
      <c r="I484" s="145" t="s">
        <v>464</v>
      </c>
      <c r="J484" s="143" t="s">
        <v>72</v>
      </c>
      <c r="K484" s="146">
        <v>423.2</v>
      </c>
      <c r="L484" s="147">
        <v>0</v>
      </c>
      <c r="M484" s="146">
        <v>423.2</v>
      </c>
      <c r="N484" s="148"/>
      <c r="O484" s="148">
        <f>M484*N484</f>
        <v>0</v>
      </c>
      <c r="P484" s="148">
        <v>4E-05</v>
      </c>
      <c r="Q484" s="148">
        <f>M484*P484</f>
        <v>0.016928000000000002</v>
      </c>
      <c r="R484" s="148"/>
      <c r="S484" s="148">
        <f>M484*R484</f>
        <v>0</v>
      </c>
      <c r="T484" s="148">
        <v>21</v>
      </c>
      <c r="U484" s="148">
        <f>O484*T484/100</f>
        <v>0</v>
      </c>
      <c r="V484" s="148">
        <f>U484+O484</f>
        <v>0</v>
      </c>
      <c r="W484" s="148"/>
      <c r="X484" s="148"/>
      <c r="Y484" s="148">
        <v>1</v>
      </c>
    </row>
    <row r="485" spans="6:23" s="149" customFormat="1" ht="45" outlineLevel="2">
      <c r="F485" s="150"/>
      <c r="G485" s="151"/>
      <c r="H485" s="152" t="s">
        <v>68</v>
      </c>
      <c r="I485" s="153" t="s">
        <v>465</v>
      </c>
      <c r="J485" s="154"/>
      <c r="K485" s="154"/>
      <c r="L485" s="154"/>
      <c r="M485" s="154"/>
      <c r="N485" s="154"/>
      <c r="O485" s="154"/>
      <c r="P485" s="155"/>
      <c r="Q485" s="156"/>
      <c r="R485" s="155"/>
      <c r="S485" s="156"/>
      <c r="T485" s="157"/>
      <c r="U485" s="157"/>
      <c r="V485" s="157"/>
      <c r="W485" s="158"/>
    </row>
    <row r="486" spans="6:23" s="149" customFormat="1" ht="6" customHeight="1" outlineLevel="2">
      <c r="F486" s="150"/>
      <c r="G486" s="151"/>
      <c r="H486" s="159"/>
      <c r="I486" s="160"/>
      <c r="J486" s="160"/>
      <c r="K486" s="160"/>
      <c r="L486" s="160"/>
      <c r="M486" s="160"/>
      <c r="N486" s="160"/>
      <c r="O486" s="160"/>
      <c r="P486" s="155"/>
      <c r="Q486" s="156"/>
      <c r="R486" s="155"/>
      <c r="S486" s="156"/>
      <c r="T486" s="157"/>
      <c r="U486" s="157"/>
      <c r="V486" s="157"/>
      <c r="W486" s="158"/>
    </row>
    <row r="487" spans="6:23" s="161" customFormat="1" ht="11.25" outlineLevel="3">
      <c r="F487" s="162"/>
      <c r="G487" s="163"/>
      <c r="H487" s="164" t="str">
        <f>IF(AND(H486&lt;&gt;"Výkaz výměr:",I486=""),"Výkaz výměr:","")</f>
        <v>Výkaz výměr:</v>
      </c>
      <c r="I487" s="165" t="s">
        <v>219</v>
      </c>
      <c r="J487" s="166"/>
      <c r="K487" s="167"/>
      <c r="L487" s="168"/>
      <c r="M487" s="169">
        <v>30</v>
      </c>
      <c r="N487" s="170"/>
      <c r="O487" s="171"/>
      <c r="P487" s="172"/>
      <c r="Q487" s="170"/>
      <c r="R487" s="170"/>
      <c r="S487" s="170"/>
      <c r="T487" s="173" t="s">
        <v>75</v>
      </c>
      <c r="U487" s="170"/>
      <c r="V487" s="170"/>
      <c r="W487" s="174"/>
    </row>
    <row r="488" spans="6:23" s="161" customFormat="1" ht="11.25" outlineLevel="3">
      <c r="F488" s="162"/>
      <c r="G488" s="163"/>
      <c r="H488" s="164">
        <f>IF(AND(H487&lt;&gt;"Výkaz výměr:",I487=""),"Výkaz výměr:","")</f>
      </c>
      <c r="I488" s="165" t="s">
        <v>222</v>
      </c>
      <c r="J488" s="166"/>
      <c r="K488" s="167"/>
      <c r="L488" s="168"/>
      <c r="M488" s="169">
        <v>216</v>
      </c>
      <c r="N488" s="170"/>
      <c r="O488" s="171"/>
      <c r="P488" s="172"/>
      <c r="Q488" s="170"/>
      <c r="R488" s="170"/>
      <c r="S488" s="170"/>
      <c r="T488" s="173" t="s">
        <v>75</v>
      </c>
      <c r="U488" s="170"/>
      <c r="V488" s="170"/>
      <c r="W488" s="174"/>
    </row>
    <row r="489" spans="6:23" s="161" customFormat="1" ht="11.25" outlineLevel="3">
      <c r="F489" s="162"/>
      <c r="G489" s="163"/>
      <c r="H489" s="164">
        <f>IF(AND(H488&lt;&gt;"Výkaz výměr:",I488=""),"Výkaz výměr:","")</f>
      </c>
      <c r="I489" s="165" t="s">
        <v>216</v>
      </c>
      <c r="J489" s="166"/>
      <c r="K489" s="167"/>
      <c r="L489" s="168"/>
      <c r="M489" s="169">
        <v>158.2</v>
      </c>
      <c r="N489" s="170"/>
      <c r="O489" s="171"/>
      <c r="P489" s="172"/>
      <c r="Q489" s="170"/>
      <c r="R489" s="170"/>
      <c r="S489" s="170"/>
      <c r="T489" s="173" t="s">
        <v>75</v>
      </c>
      <c r="U489" s="170"/>
      <c r="V489" s="170"/>
      <c r="W489" s="174"/>
    </row>
    <row r="490" spans="6:23" s="161" customFormat="1" ht="11.25" outlineLevel="3">
      <c r="F490" s="162"/>
      <c r="G490" s="163"/>
      <c r="H490" s="164">
        <f>IF(AND(H489&lt;&gt;"Výkaz výměr:",I489=""),"Výkaz výměr:","")</f>
      </c>
      <c r="I490" s="165" t="s">
        <v>131</v>
      </c>
      <c r="J490" s="166"/>
      <c r="K490" s="167"/>
      <c r="L490" s="168"/>
      <c r="M490" s="169">
        <v>16</v>
      </c>
      <c r="N490" s="170"/>
      <c r="O490" s="171"/>
      <c r="P490" s="172"/>
      <c r="Q490" s="170"/>
      <c r="R490" s="170"/>
      <c r="S490" s="170"/>
      <c r="T490" s="173" t="s">
        <v>75</v>
      </c>
      <c r="U490" s="170"/>
      <c r="V490" s="170"/>
      <c r="W490" s="174"/>
    </row>
    <row r="491" spans="6:23" s="161" customFormat="1" ht="11.25" outlineLevel="3">
      <c r="F491" s="162"/>
      <c r="G491" s="163"/>
      <c r="H491" s="164">
        <f>IF(AND(H490&lt;&gt;"Výkaz výměr:",I490=""),"Výkaz výměr:","")</f>
      </c>
      <c r="I491" s="165" t="s">
        <v>132</v>
      </c>
      <c r="J491" s="166"/>
      <c r="K491" s="167"/>
      <c r="L491" s="168"/>
      <c r="M491" s="169">
        <v>3</v>
      </c>
      <c r="N491" s="170"/>
      <c r="O491" s="171"/>
      <c r="P491" s="172"/>
      <c r="Q491" s="170"/>
      <c r="R491" s="170"/>
      <c r="S491" s="170"/>
      <c r="T491" s="173" t="s">
        <v>75</v>
      </c>
      <c r="U491" s="170"/>
      <c r="V491" s="170"/>
      <c r="W491" s="174"/>
    </row>
    <row r="492" spans="6:25" s="149" customFormat="1" ht="12" outlineLevel="2">
      <c r="F492" s="142">
        <v>12</v>
      </c>
      <c r="G492" s="143" t="s">
        <v>64</v>
      </c>
      <c r="H492" s="144" t="s">
        <v>466</v>
      </c>
      <c r="I492" s="145" t="s">
        <v>467</v>
      </c>
      <c r="J492" s="143" t="s">
        <v>67</v>
      </c>
      <c r="K492" s="146">
        <v>20</v>
      </c>
      <c r="L492" s="147">
        <v>0</v>
      </c>
      <c r="M492" s="146">
        <v>20</v>
      </c>
      <c r="N492" s="148"/>
      <c r="O492" s="148">
        <f>M492*N492</f>
        <v>0</v>
      </c>
      <c r="P492" s="148"/>
      <c r="Q492" s="148">
        <f>M492*P492</f>
        <v>0</v>
      </c>
      <c r="R492" s="148"/>
      <c r="S492" s="148">
        <f>M492*R492</f>
        <v>0</v>
      </c>
      <c r="T492" s="148">
        <v>21</v>
      </c>
      <c r="U492" s="148">
        <f>O492*T492/100</f>
        <v>0</v>
      </c>
      <c r="V492" s="148">
        <f>U492+O492</f>
        <v>0</v>
      </c>
      <c r="W492" s="148"/>
      <c r="X492" s="148"/>
      <c r="Y492" s="148">
        <v>1</v>
      </c>
    </row>
    <row r="493" spans="6:23" s="149" customFormat="1" ht="12" outlineLevel="2">
      <c r="F493" s="150"/>
      <c r="G493" s="151"/>
      <c r="H493" s="152" t="s">
        <v>68</v>
      </c>
      <c r="I493" s="153"/>
      <c r="J493" s="154"/>
      <c r="K493" s="154"/>
      <c r="L493" s="154"/>
      <c r="M493" s="154"/>
      <c r="N493" s="154"/>
      <c r="O493" s="154"/>
      <c r="P493" s="155"/>
      <c r="Q493" s="156"/>
      <c r="R493" s="155"/>
      <c r="S493" s="156"/>
      <c r="T493" s="157"/>
      <c r="U493" s="157"/>
      <c r="V493" s="157"/>
      <c r="W493" s="158"/>
    </row>
    <row r="494" spans="6:23" s="149" customFormat="1" ht="6" customHeight="1" outlineLevel="2">
      <c r="F494" s="150"/>
      <c r="G494" s="151"/>
      <c r="H494" s="159"/>
      <c r="I494" s="160"/>
      <c r="J494" s="160"/>
      <c r="K494" s="160"/>
      <c r="L494" s="160"/>
      <c r="M494" s="160"/>
      <c r="N494" s="160"/>
      <c r="O494" s="160"/>
      <c r="P494" s="155"/>
      <c r="Q494" s="156"/>
      <c r="R494" s="155"/>
      <c r="S494" s="156"/>
      <c r="T494" s="157"/>
      <c r="U494" s="157"/>
      <c r="V494" s="157"/>
      <c r="W494" s="158"/>
    </row>
    <row r="495" spans="6:23" s="161" customFormat="1" ht="11.25" outlineLevel="3">
      <c r="F495" s="162"/>
      <c r="G495" s="163"/>
      <c r="H495" s="164" t="str">
        <f>IF(AND(H494&lt;&gt;"Výkaz výměr:",I494=""),"Výkaz výměr:","")</f>
        <v>Výkaz výměr:</v>
      </c>
      <c r="I495" s="165" t="s">
        <v>468</v>
      </c>
      <c r="J495" s="166"/>
      <c r="K495" s="167"/>
      <c r="L495" s="168"/>
      <c r="M495" s="169">
        <v>20</v>
      </c>
      <c r="N495" s="170"/>
      <c r="O495" s="171"/>
      <c r="P495" s="172"/>
      <c r="Q495" s="170"/>
      <c r="R495" s="170"/>
      <c r="S495" s="170"/>
      <c r="T495" s="173" t="s">
        <v>75</v>
      </c>
      <c r="U495" s="170"/>
      <c r="V495" s="170"/>
      <c r="W495" s="174"/>
    </row>
    <row r="496" spans="6:25" s="149" customFormat="1" ht="12" outlineLevel="2">
      <c r="F496" s="142">
        <v>13</v>
      </c>
      <c r="G496" s="143" t="s">
        <v>64</v>
      </c>
      <c r="H496" s="144" t="s">
        <v>469</v>
      </c>
      <c r="I496" s="145" t="s">
        <v>470</v>
      </c>
      <c r="J496" s="143" t="s">
        <v>375</v>
      </c>
      <c r="K496" s="146">
        <v>2.2</v>
      </c>
      <c r="L496" s="147">
        <v>0</v>
      </c>
      <c r="M496" s="146">
        <v>2.2</v>
      </c>
      <c r="N496" s="148"/>
      <c r="O496" s="148">
        <f>M496*N496</f>
        <v>0</v>
      </c>
      <c r="P496" s="148"/>
      <c r="Q496" s="148">
        <f>M496*P496</f>
        <v>0</v>
      </c>
      <c r="R496" s="148"/>
      <c r="S496" s="148">
        <f>M496*R496</f>
        <v>0</v>
      </c>
      <c r="T496" s="148">
        <v>21</v>
      </c>
      <c r="U496" s="148">
        <f>O496*T496/100</f>
        <v>0</v>
      </c>
      <c r="V496" s="148">
        <f>U496+O496</f>
        <v>0</v>
      </c>
      <c r="W496" s="148"/>
      <c r="X496" s="148"/>
      <c r="Y496" s="148">
        <v>1</v>
      </c>
    </row>
    <row r="497" spans="6:23" s="149" customFormat="1" ht="56.25" outlineLevel="2">
      <c r="F497" s="150"/>
      <c r="G497" s="151"/>
      <c r="H497" s="152" t="s">
        <v>68</v>
      </c>
      <c r="I497" s="153" t="s">
        <v>471</v>
      </c>
      <c r="J497" s="154"/>
      <c r="K497" s="154"/>
      <c r="L497" s="154"/>
      <c r="M497" s="154"/>
      <c r="N497" s="154"/>
      <c r="O497" s="154"/>
      <c r="P497" s="155"/>
      <c r="Q497" s="156"/>
      <c r="R497" s="155"/>
      <c r="S497" s="156"/>
      <c r="T497" s="157"/>
      <c r="U497" s="157"/>
      <c r="V497" s="157"/>
      <c r="W497" s="158"/>
    </row>
    <row r="498" spans="6:23" s="149" customFormat="1" ht="6" customHeight="1" outlineLevel="2">
      <c r="F498" s="150"/>
      <c r="G498" s="151"/>
      <c r="H498" s="159"/>
      <c r="I498" s="160"/>
      <c r="J498" s="160"/>
      <c r="K498" s="160"/>
      <c r="L498" s="160"/>
      <c r="M498" s="160"/>
      <c r="N498" s="160"/>
      <c r="O498" s="160"/>
      <c r="P498" s="155"/>
      <c r="Q498" s="156"/>
      <c r="R498" s="155"/>
      <c r="S498" s="156"/>
      <c r="T498" s="157"/>
      <c r="U498" s="157"/>
      <c r="V498" s="157"/>
      <c r="W498" s="158"/>
    </row>
    <row r="499" spans="6:23" s="175" customFormat="1" ht="12.75" customHeight="1" outlineLevel="2">
      <c r="F499" s="176"/>
      <c r="G499" s="177"/>
      <c r="H499" s="177"/>
      <c r="I499" s="178"/>
      <c r="J499" s="177"/>
      <c r="K499" s="179"/>
      <c r="L499" s="180"/>
      <c r="M499" s="179"/>
      <c r="N499" s="180"/>
      <c r="O499" s="181"/>
      <c r="P499" s="182"/>
      <c r="Q499" s="180"/>
      <c r="R499" s="180"/>
      <c r="S499" s="180"/>
      <c r="T499" s="183" t="s">
        <v>75</v>
      </c>
      <c r="U499" s="180"/>
      <c r="V499" s="180"/>
      <c r="W499" s="180"/>
    </row>
    <row r="500" spans="6:25" s="131" customFormat="1" ht="16.5" customHeight="1" outlineLevel="1">
      <c r="F500" s="132"/>
      <c r="G500" s="133"/>
      <c r="H500" s="134"/>
      <c r="I500" s="134" t="s">
        <v>472</v>
      </c>
      <c r="J500" s="133"/>
      <c r="K500" s="135"/>
      <c r="L500" s="136"/>
      <c r="M500" s="135"/>
      <c r="N500" s="136"/>
      <c r="O500" s="137">
        <f>SUBTOTAL(9,O501:O504)</f>
        <v>0</v>
      </c>
      <c r="P500" s="138"/>
      <c r="Q500" s="137">
        <f>SUBTOTAL(9,Q501:Q504)</f>
        <v>0</v>
      </c>
      <c r="R500" s="136"/>
      <c r="S500" s="137">
        <f>SUBTOTAL(9,S501:S504)</f>
        <v>0</v>
      </c>
      <c r="T500" s="139"/>
      <c r="U500" s="137">
        <f>SUBTOTAL(9,U501:U504)</f>
        <v>0</v>
      </c>
      <c r="V500" s="137">
        <f>SUBTOTAL(9,V501:V504)</f>
        <v>0</v>
      </c>
      <c r="W500" s="140"/>
      <c r="Y500" s="137">
        <f>SUBTOTAL(9,Y501:Y504)</f>
        <v>1</v>
      </c>
    </row>
    <row r="501" spans="6:25" s="149" customFormat="1" ht="12" outlineLevel="2">
      <c r="F501" s="142">
        <v>1</v>
      </c>
      <c r="G501" s="143" t="s">
        <v>64</v>
      </c>
      <c r="H501" s="144" t="s">
        <v>473</v>
      </c>
      <c r="I501" s="145" t="s">
        <v>474</v>
      </c>
      <c r="J501" s="143" t="s">
        <v>67</v>
      </c>
      <c r="K501" s="146">
        <v>1</v>
      </c>
      <c r="L501" s="147">
        <v>0</v>
      </c>
      <c r="M501" s="146">
        <v>1</v>
      </c>
      <c r="N501" s="148"/>
      <c r="O501" s="148">
        <f>M501*N501</f>
        <v>0</v>
      </c>
      <c r="P501" s="148"/>
      <c r="Q501" s="148">
        <f>M501*P501</f>
        <v>0</v>
      </c>
      <c r="R501" s="148"/>
      <c r="S501" s="148">
        <f>M501*R501</f>
        <v>0</v>
      </c>
      <c r="T501" s="148">
        <v>21</v>
      </c>
      <c r="U501" s="148">
        <f>O501*T501/100</f>
        <v>0</v>
      </c>
      <c r="V501" s="148">
        <f>U501+O501</f>
        <v>0</v>
      </c>
      <c r="W501" s="148"/>
      <c r="X501" s="148"/>
      <c r="Y501" s="148">
        <v>1</v>
      </c>
    </row>
    <row r="502" spans="6:23" s="149" customFormat="1" ht="12" outlineLevel="2">
      <c r="F502" s="150"/>
      <c r="G502" s="151"/>
      <c r="H502" s="152" t="s">
        <v>68</v>
      </c>
      <c r="I502" s="153"/>
      <c r="J502" s="154"/>
      <c r="K502" s="154"/>
      <c r="L502" s="154"/>
      <c r="M502" s="154"/>
      <c r="N502" s="154"/>
      <c r="O502" s="154"/>
      <c r="P502" s="155"/>
      <c r="Q502" s="156"/>
      <c r="R502" s="155"/>
      <c r="S502" s="156"/>
      <c r="T502" s="157"/>
      <c r="U502" s="157"/>
      <c r="V502" s="157"/>
      <c r="W502" s="158"/>
    </row>
    <row r="503" spans="6:23" s="149" customFormat="1" ht="6" customHeight="1" outlineLevel="2">
      <c r="F503" s="150"/>
      <c r="G503" s="151"/>
      <c r="H503" s="159"/>
      <c r="I503" s="160"/>
      <c r="J503" s="160"/>
      <c r="K503" s="160"/>
      <c r="L503" s="160"/>
      <c r="M503" s="160"/>
      <c r="N503" s="160"/>
      <c r="O503" s="160"/>
      <c r="P503" s="155"/>
      <c r="Q503" s="156"/>
      <c r="R503" s="155"/>
      <c r="S503" s="156"/>
      <c r="T503" s="157"/>
      <c r="U503" s="157"/>
      <c r="V503" s="157"/>
      <c r="W503" s="158"/>
    </row>
    <row r="504" spans="6:23" s="175" customFormat="1" ht="12.75" customHeight="1" outlineLevel="2">
      <c r="F504" s="176"/>
      <c r="G504" s="177"/>
      <c r="H504" s="177"/>
      <c r="I504" s="178"/>
      <c r="J504" s="177"/>
      <c r="K504" s="179"/>
      <c r="L504" s="180"/>
      <c r="M504" s="179"/>
      <c r="N504" s="180"/>
      <c r="O504" s="181"/>
      <c r="P504" s="182"/>
      <c r="Q504" s="180"/>
      <c r="R504" s="180"/>
      <c r="S504" s="180"/>
      <c r="T504" s="183" t="s">
        <v>75</v>
      </c>
      <c r="U504" s="180"/>
      <c r="V504" s="180"/>
      <c r="W504" s="180"/>
    </row>
    <row r="505" spans="6:25" s="131" customFormat="1" ht="16.5" customHeight="1" outlineLevel="1">
      <c r="F505" s="132"/>
      <c r="G505" s="133"/>
      <c r="H505" s="134"/>
      <c r="I505" s="134" t="s">
        <v>475</v>
      </c>
      <c r="J505" s="133"/>
      <c r="K505" s="135"/>
      <c r="L505" s="136"/>
      <c r="M505" s="135"/>
      <c r="N505" s="136"/>
      <c r="O505" s="137">
        <f>SUBTOTAL(9,O506:O591)</f>
        <v>0</v>
      </c>
      <c r="P505" s="138"/>
      <c r="Q505" s="137">
        <f>SUBTOTAL(9,Q506:Q591)</f>
        <v>20.3561624</v>
      </c>
      <c r="R505" s="136"/>
      <c r="S505" s="137">
        <f>SUBTOTAL(9,S506:S591)</f>
        <v>0</v>
      </c>
      <c r="T505" s="139"/>
      <c r="U505" s="137">
        <f>SUBTOTAL(9,U506:U591)</f>
        <v>0</v>
      </c>
      <c r="V505" s="137">
        <f>SUBTOTAL(9,V506:V591)</f>
        <v>0</v>
      </c>
      <c r="W505" s="140"/>
      <c r="Y505" s="137">
        <f>SUBTOTAL(9,Y506:Y591)</f>
        <v>17</v>
      </c>
    </row>
    <row r="506" spans="6:25" s="149" customFormat="1" ht="12" outlineLevel="2">
      <c r="F506" s="142">
        <v>1</v>
      </c>
      <c r="G506" s="143" t="s">
        <v>378</v>
      </c>
      <c r="H506" s="144" t="s">
        <v>476</v>
      </c>
      <c r="I506" s="145" t="s">
        <v>477</v>
      </c>
      <c r="J506" s="143" t="s">
        <v>115</v>
      </c>
      <c r="K506" s="146">
        <v>6.789</v>
      </c>
      <c r="L506" s="147">
        <v>8</v>
      </c>
      <c r="M506" s="146">
        <v>7.33212</v>
      </c>
      <c r="N506" s="148"/>
      <c r="O506" s="148">
        <f>M506*N506</f>
        <v>0</v>
      </c>
      <c r="P506" s="148">
        <v>0.55</v>
      </c>
      <c r="Q506" s="148">
        <f>M506*P506</f>
        <v>4.032666</v>
      </c>
      <c r="R506" s="148"/>
      <c r="S506" s="148">
        <f>M506*R506</f>
        <v>0</v>
      </c>
      <c r="T506" s="148">
        <v>21</v>
      </c>
      <c r="U506" s="148">
        <f>O506*T506/100</f>
        <v>0</v>
      </c>
      <c r="V506" s="148">
        <f>U506+O506</f>
        <v>0</v>
      </c>
      <c r="W506" s="148"/>
      <c r="X506" s="148"/>
      <c r="Y506" s="148">
        <v>1</v>
      </c>
    </row>
    <row r="507" spans="6:23" s="149" customFormat="1" ht="12" outlineLevel="2">
      <c r="F507" s="150"/>
      <c r="G507" s="151"/>
      <c r="H507" s="152" t="s">
        <v>68</v>
      </c>
      <c r="I507" s="153"/>
      <c r="J507" s="154"/>
      <c r="K507" s="154"/>
      <c r="L507" s="154"/>
      <c r="M507" s="154"/>
      <c r="N507" s="154"/>
      <c r="O507" s="154"/>
      <c r="P507" s="155"/>
      <c r="Q507" s="156"/>
      <c r="R507" s="155"/>
      <c r="S507" s="156"/>
      <c r="T507" s="157"/>
      <c r="U507" s="157"/>
      <c r="V507" s="157"/>
      <c r="W507" s="158"/>
    </row>
    <row r="508" spans="6:23" s="149" customFormat="1" ht="6" customHeight="1" outlineLevel="2">
      <c r="F508" s="150"/>
      <c r="G508" s="151"/>
      <c r="H508" s="159"/>
      <c r="I508" s="160"/>
      <c r="J508" s="160"/>
      <c r="K508" s="160"/>
      <c r="L508" s="160"/>
      <c r="M508" s="160"/>
      <c r="N508" s="160"/>
      <c r="O508" s="160"/>
      <c r="P508" s="155"/>
      <c r="Q508" s="156"/>
      <c r="R508" s="155"/>
      <c r="S508" s="156"/>
      <c r="T508" s="157"/>
      <c r="U508" s="157"/>
      <c r="V508" s="157"/>
      <c r="W508" s="158"/>
    </row>
    <row r="509" spans="6:25" s="149" customFormat="1" ht="12" outlineLevel="2">
      <c r="F509" s="142">
        <v>2</v>
      </c>
      <c r="G509" s="143" t="s">
        <v>378</v>
      </c>
      <c r="H509" s="144" t="s">
        <v>478</v>
      </c>
      <c r="I509" s="145" t="s">
        <v>479</v>
      </c>
      <c r="J509" s="143" t="s">
        <v>115</v>
      </c>
      <c r="K509" s="146">
        <v>6.262</v>
      </c>
      <c r="L509" s="147">
        <v>8</v>
      </c>
      <c r="M509" s="146">
        <v>6.76296</v>
      </c>
      <c r="N509" s="148"/>
      <c r="O509" s="148">
        <f>M509*N509</f>
        <v>0</v>
      </c>
      <c r="P509" s="148">
        <v>0.55</v>
      </c>
      <c r="Q509" s="148">
        <f>M509*P509</f>
        <v>3.719628</v>
      </c>
      <c r="R509" s="148"/>
      <c r="S509" s="148">
        <f>M509*R509</f>
        <v>0</v>
      </c>
      <c r="T509" s="148">
        <v>21</v>
      </c>
      <c r="U509" s="148">
        <f>O509*T509/100</f>
        <v>0</v>
      </c>
      <c r="V509" s="148">
        <f>U509+O509</f>
        <v>0</v>
      </c>
      <c r="W509" s="148"/>
      <c r="X509" s="148"/>
      <c r="Y509" s="148">
        <v>1</v>
      </c>
    </row>
    <row r="510" spans="6:23" s="149" customFormat="1" ht="12" outlineLevel="2">
      <c r="F510" s="150"/>
      <c r="G510" s="151"/>
      <c r="H510" s="152" t="s">
        <v>68</v>
      </c>
      <c r="I510" s="153"/>
      <c r="J510" s="154"/>
      <c r="K510" s="154"/>
      <c r="L510" s="154"/>
      <c r="M510" s="154"/>
      <c r="N510" s="154"/>
      <c r="O510" s="154"/>
      <c r="P510" s="155"/>
      <c r="Q510" s="156"/>
      <c r="R510" s="155"/>
      <c r="S510" s="156"/>
      <c r="T510" s="157"/>
      <c r="U510" s="157"/>
      <c r="V510" s="157"/>
      <c r="W510" s="158"/>
    </row>
    <row r="511" spans="6:23" s="149" customFormat="1" ht="6" customHeight="1" outlineLevel="2">
      <c r="F511" s="150"/>
      <c r="G511" s="151"/>
      <c r="H511" s="159"/>
      <c r="I511" s="160"/>
      <c r="J511" s="160"/>
      <c r="K511" s="160"/>
      <c r="L511" s="160"/>
      <c r="M511" s="160"/>
      <c r="N511" s="160"/>
      <c r="O511" s="160"/>
      <c r="P511" s="155"/>
      <c r="Q511" s="156"/>
      <c r="R511" s="155"/>
      <c r="S511" s="156"/>
      <c r="T511" s="157"/>
      <c r="U511" s="157"/>
      <c r="V511" s="157"/>
      <c r="W511" s="158"/>
    </row>
    <row r="512" spans="6:25" s="149" customFormat="1" ht="12" outlineLevel="2">
      <c r="F512" s="142">
        <v>3</v>
      </c>
      <c r="G512" s="143" t="s">
        <v>378</v>
      </c>
      <c r="H512" s="144" t="s">
        <v>480</v>
      </c>
      <c r="I512" s="145" t="s">
        <v>481</v>
      </c>
      <c r="J512" s="143" t="s">
        <v>115</v>
      </c>
      <c r="K512" s="146">
        <v>4.838</v>
      </c>
      <c r="L512" s="147">
        <v>8</v>
      </c>
      <c r="M512" s="146">
        <v>5.225040000000001</v>
      </c>
      <c r="N512" s="148"/>
      <c r="O512" s="148">
        <f>M512*N512</f>
        <v>0</v>
      </c>
      <c r="P512" s="148">
        <v>0.55</v>
      </c>
      <c r="Q512" s="148">
        <f>M512*P512</f>
        <v>2.8737720000000007</v>
      </c>
      <c r="R512" s="148"/>
      <c r="S512" s="148">
        <f>M512*R512</f>
        <v>0</v>
      </c>
      <c r="T512" s="148">
        <v>21</v>
      </c>
      <c r="U512" s="148">
        <f>O512*T512/100</f>
        <v>0</v>
      </c>
      <c r="V512" s="148">
        <f>U512+O512</f>
        <v>0</v>
      </c>
      <c r="W512" s="148"/>
      <c r="X512" s="148"/>
      <c r="Y512" s="148">
        <v>1</v>
      </c>
    </row>
    <row r="513" spans="6:23" s="149" customFormat="1" ht="12" outlineLevel="2">
      <c r="F513" s="150"/>
      <c r="G513" s="151"/>
      <c r="H513" s="152" t="s">
        <v>68</v>
      </c>
      <c r="I513" s="153"/>
      <c r="J513" s="154"/>
      <c r="K513" s="154"/>
      <c r="L513" s="154"/>
      <c r="M513" s="154"/>
      <c r="N513" s="154"/>
      <c r="O513" s="154"/>
      <c r="P513" s="155"/>
      <c r="Q513" s="156"/>
      <c r="R513" s="155"/>
      <c r="S513" s="156"/>
      <c r="T513" s="157"/>
      <c r="U513" s="157"/>
      <c r="V513" s="157"/>
      <c r="W513" s="158"/>
    </row>
    <row r="514" spans="6:23" s="149" customFormat="1" ht="6" customHeight="1" outlineLevel="2">
      <c r="F514" s="150"/>
      <c r="G514" s="151"/>
      <c r="H514" s="159"/>
      <c r="I514" s="160"/>
      <c r="J514" s="160"/>
      <c r="K514" s="160"/>
      <c r="L514" s="160"/>
      <c r="M514" s="160"/>
      <c r="N514" s="160"/>
      <c r="O514" s="160"/>
      <c r="P514" s="155"/>
      <c r="Q514" s="156"/>
      <c r="R514" s="155"/>
      <c r="S514" s="156"/>
      <c r="T514" s="157"/>
      <c r="U514" s="157"/>
      <c r="V514" s="157"/>
      <c r="W514" s="158"/>
    </row>
    <row r="515" spans="6:23" s="161" customFormat="1" ht="11.25" outlineLevel="3">
      <c r="F515" s="162"/>
      <c r="G515" s="163"/>
      <c r="H515" s="164" t="str">
        <f>IF(AND(H514&lt;&gt;"Výkaz výměr:",I514=""),"Výkaz výměr:","")</f>
        <v>Výkaz výměr:</v>
      </c>
      <c r="I515" s="165" t="s">
        <v>482</v>
      </c>
      <c r="J515" s="166"/>
      <c r="K515" s="167"/>
      <c r="L515" s="168"/>
      <c r="M515" s="169">
        <v>4.838</v>
      </c>
      <c r="N515" s="170"/>
      <c r="O515" s="171"/>
      <c r="P515" s="172"/>
      <c r="Q515" s="170"/>
      <c r="R515" s="170"/>
      <c r="S515" s="170"/>
      <c r="T515" s="173" t="s">
        <v>75</v>
      </c>
      <c r="U515" s="170"/>
      <c r="V515" s="170"/>
      <c r="W515" s="174"/>
    </row>
    <row r="516" spans="6:25" s="149" customFormat="1" ht="12" outlineLevel="2">
      <c r="F516" s="142">
        <v>4</v>
      </c>
      <c r="G516" s="143" t="s">
        <v>64</v>
      </c>
      <c r="H516" s="144" t="s">
        <v>483</v>
      </c>
      <c r="I516" s="145" t="s">
        <v>484</v>
      </c>
      <c r="J516" s="143" t="s">
        <v>67</v>
      </c>
      <c r="K516" s="146">
        <v>11</v>
      </c>
      <c r="L516" s="147">
        <v>0</v>
      </c>
      <c r="M516" s="146">
        <v>11</v>
      </c>
      <c r="N516" s="148"/>
      <c r="O516" s="148">
        <f>M516*N516</f>
        <v>0</v>
      </c>
      <c r="P516" s="148"/>
      <c r="Q516" s="148">
        <f>M516*P516</f>
        <v>0</v>
      </c>
      <c r="R516" s="148"/>
      <c r="S516" s="148">
        <f>M516*R516</f>
        <v>0</v>
      </c>
      <c r="T516" s="148">
        <v>21</v>
      </c>
      <c r="U516" s="148">
        <f>O516*T516/100</f>
        <v>0</v>
      </c>
      <c r="V516" s="148">
        <f>U516+O516</f>
        <v>0</v>
      </c>
      <c r="W516" s="148"/>
      <c r="X516" s="148"/>
      <c r="Y516" s="148">
        <v>1</v>
      </c>
    </row>
    <row r="517" spans="6:23" s="149" customFormat="1" ht="12" outlineLevel="2">
      <c r="F517" s="150"/>
      <c r="G517" s="151"/>
      <c r="H517" s="152" t="s">
        <v>68</v>
      </c>
      <c r="I517" s="153"/>
      <c r="J517" s="154"/>
      <c r="K517" s="154"/>
      <c r="L517" s="154"/>
      <c r="M517" s="154"/>
      <c r="N517" s="154"/>
      <c r="O517" s="154"/>
      <c r="P517" s="155"/>
      <c r="Q517" s="156"/>
      <c r="R517" s="155"/>
      <c r="S517" s="156"/>
      <c r="T517" s="157"/>
      <c r="U517" s="157"/>
      <c r="V517" s="157"/>
      <c r="W517" s="158"/>
    </row>
    <row r="518" spans="6:23" s="149" customFormat="1" ht="6" customHeight="1" outlineLevel="2">
      <c r="F518" s="150"/>
      <c r="G518" s="151"/>
      <c r="H518" s="159"/>
      <c r="I518" s="160"/>
      <c r="J518" s="160"/>
      <c r="K518" s="160"/>
      <c r="L518" s="160"/>
      <c r="M518" s="160"/>
      <c r="N518" s="160"/>
      <c r="O518" s="160"/>
      <c r="P518" s="155"/>
      <c r="Q518" s="156"/>
      <c r="R518" s="155"/>
      <c r="S518" s="156"/>
      <c r="T518" s="157"/>
      <c r="U518" s="157"/>
      <c r="V518" s="157"/>
      <c r="W518" s="158"/>
    </row>
    <row r="519" spans="6:25" s="149" customFormat="1" ht="12" outlineLevel="2">
      <c r="F519" s="142">
        <v>5</v>
      </c>
      <c r="G519" s="143" t="s">
        <v>64</v>
      </c>
      <c r="H519" s="144" t="s">
        <v>485</v>
      </c>
      <c r="I519" s="145" t="s">
        <v>486</v>
      </c>
      <c r="J519" s="143" t="s">
        <v>67</v>
      </c>
      <c r="K519" s="146">
        <v>90</v>
      </c>
      <c r="L519" s="147">
        <v>0</v>
      </c>
      <c r="M519" s="146">
        <v>90</v>
      </c>
      <c r="N519" s="148"/>
      <c r="O519" s="148">
        <f>M519*N519</f>
        <v>0</v>
      </c>
      <c r="P519" s="148"/>
      <c r="Q519" s="148">
        <f>M519*P519</f>
        <v>0</v>
      </c>
      <c r="R519" s="148"/>
      <c r="S519" s="148">
        <f>M519*R519</f>
        <v>0</v>
      </c>
      <c r="T519" s="148">
        <v>21</v>
      </c>
      <c r="U519" s="148">
        <f>O519*T519/100</f>
        <v>0</v>
      </c>
      <c r="V519" s="148">
        <f>U519+O519</f>
        <v>0</v>
      </c>
      <c r="W519" s="148"/>
      <c r="X519" s="148"/>
      <c r="Y519" s="148">
        <v>1</v>
      </c>
    </row>
    <row r="520" spans="6:23" s="149" customFormat="1" ht="12" outlineLevel="2">
      <c r="F520" s="150"/>
      <c r="G520" s="151"/>
      <c r="H520" s="152" t="s">
        <v>68</v>
      </c>
      <c r="I520" s="153"/>
      <c r="J520" s="154"/>
      <c r="K520" s="154"/>
      <c r="L520" s="154"/>
      <c r="M520" s="154"/>
      <c r="N520" s="154"/>
      <c r="O520" s="154"/>
      <c r="P520" s="155"/>
      <c r="Q520" s="156"/>
      <c r="R520" s="155"/>
      <c r="S520" s="156"/>
      <c r="T520" s="157"/>
      <c r="U520" s="157"/>
      <c r="V520" s="157"/>
      <c r="W520" s="158"/>
    </row>
    <row r="521" spans="6:23" s="149" customFormat="1" ht="6" customHeight="1" outlineLevel="2">
      <c r="F521" s="150"/>
      <c r="G521" s="151"/>
      <c r="H521" s="159"/>
      <c r="I521" s="160"/>
      <c r="J521" s="160"/>
      <c r="K521" s="160"/>
      <c r="L521" s="160"/>
      <c r="M521" s="160"/>
      <c r="N521" s="160"/>
      <c r="O521" s="160"/>
      <c r="P521" s="155"/>
      <c r="Q521" s="156"/>
      <c r="R521" s="155"/>
      <c r="S521" s="156"/>
      <c r="T521" s="157"/>
      <c r="U521" s="157"/>
      <c r="V521" s="157"/>
      <c r="W521" s="158"/>
    </row>
    <row r="522" spans="6:25" s="149" customFormat="1" ht="12" outlineLevel="2">
      <c r="F522" s="142">
        <v>6</v>
      </c>
      <c r="G522" s="143" t="s">
        <v>64</v>
      </c>
      <c r="H522" s="144" t="s">
        <v>487</v>
      </c>
      <c r="I522" s="145" t="s">
        <v>488</v>
      </c>
      <c r="J522" s="143" t="s">
        <v>67</v>
      </c>
      <c r="K522" s="146">
        <v>165</v>
      </c>
      <c r="L522" s="147">
        <v>0</v>
      </c>
      <c r="M522" s="146">
        <v>165</v>
      </c>
      <c r="N522" s="148"/>
      <c r="O522" s="148">
        <f>M522*N522</f>
        <v>0</v>
      </c>
      <c r="P522" s="148"/>
      <c r="Q522" s="148">
        <f>M522*P522</f>
        <v>0</v>
      </c>
      <c r="R522" s="148"/>
      <c r="S522" s="148">
        <f>M522*R522</f>
        <v>0</v>
      </c>
      <c r="T522" s="148">
        <v>21</v>
      </c>
      <c r="U522" s="148">
        <f>O522*T522/100</f>
        <v>0</v>
      </c>
      <c r="V522" s="148">
        <f>U522+O522</f>
        <v>0</v>
      </c>
      <c r="W522" s="148"/>
      <c r="X522" s="148"/>
      <c r="Y522" s="148">
        <v>1</v>
      </c>
    </row>
    <row r="523" spans="6:23" s="149" customFormat="1" ht="12" outlineLevel="2">
      <c r="F523" s="150"/>
      <c r="G523" s="151"/>
      <c r="H523" s="152" t="s">
        <v>68</v>
      </c>
      <c r="I523" s="153"/>
      <c r="J523" s="154"/>
      <c r="K523" s="154"/>
      <c r="L523" s="154"/>
      <c r="M523" s="154"/>
      <c r="N523" s="154"/>
      <c r="O523" s="154"/>
      <c r="P523" s="155"/>
      <c r="Q523" s="156"/>
      <c r="R523" s="155"/>
      <c r="S523" s="156"/>
      <c r="T523" s="157"/>
      <c r="U523" s="157"/>
      <c r="V523" s="157"/>
      <c r="W523" s="158"/>
    </row>
    <row r="524" spans="6:23" s="149" customFormat="1" ht="6" customHeight="1" outlineLevel="2">
      <c r="F524" s="150"/>
      <c r="G524" s="151"/>
      <c r="H524" s="159"/>
      <c r="I524" s="160"/>
      <c r="J524" s="160"/>
      <c r="K524" s="160"/>
      <c r="L524" s="160"/>
      <c r="M524" s="160"/>
      <c r="N524" s="160"/>
      <c r="O524" s="160"/>
      <c r="P524" s="155"/>
      <c r="Q524" s="156"/>
      <c r="R524" s="155"/>
      <c r="S524" s="156"/>
      <c r="T524" s="157"/>
      <c r="U524" s="157"/>
      <c r="V524" s="157"/>
      <c r="W524" s="158"/>
    </row>
    <row r="525" spans="6:25" s="149" customFormat="1" ht="12" outlineLevel="2">
      <c r="F525" s="142">
        <v>7</v>
      </c>
      <c r="G525" s="143" t="s">
        <v>64</v>
      </c>
      <c r="H525" s="144" t="s">
        <v>489</v>
      </c>
      <c r="I525" s="145" t="s">
        <v>490</v>
      </c>
      <c r="J525" s="143" t="s">
        <v>67</v>
      </c>
      <c r="K525" s="146">
        <v>22</v>
      </c>
      <c r="L525" s="147">
        <v>0</v>
      </c>
      <c r="M525" s="146">
        <v>22</v>
      </c>
      <c r="N525" s="148"/>
      <c r="O525" s="148">
        <f>M525*N525</f>
        <v>0</v>
      </c>
      <c r="P525" s="148"/>
      <c r="Q525" s="148">
        <f>M525*P525</f>
        <v>0</v>
      </c>
      <c r="R525" s="148"/>
      <c r="S525" s="148">
        <f>M525*R525</f>
        <v>0</v>
      </c>
      <c r="T525" s="148">
        <v>21</v>
      </c>
      <c r="U525" s="148">
        <f>O525*T525/100</f>
        <v>0</v>
      </c>
      <c r="V525" s="148">
        <f>U525+O525</f>
        <v>0</v>
      </c>
      <c r="W525" s="148"/>
      <c r="X525" s="148"/>
      <c r="Y525" s="148">
        <v>1</v>
      </c>
    </row>
    <row r="526" spans="6:23" s="149" customFormat="1" ht="12" outlineLevel="2">
      <c r="F526" s="150"/>
      <c r="G526" s="151"/>
      <c r="H526" s="152" t="s">
        <v>68</v>
      </c>
      <c r="I526" s="153"/>
      <c r="J526" s="154"/>
      <c r="K526" s="154"/>
      <c r="L526" s="154"/>
      <c r="M526" s="154"/>
      <c r="N526" s="154"/>
      <c r="O526" s="154"/>
      <c r="P526" s="155"/>
      <c r="Q526" s="156"/>
      <c r="R526" s="155"/>
      <c r="S526" s="156"/>
      <c r="T526" s="157"/>
      <c r="U526" s="157"/>
      <c r="V526" s="157"/>
      <c r="W526" s="158"/>
    </row>
    <row r="527" spans="6:23" s="149" customFormat="1" ht="6" customHeight="1" outlineLevel="2">
      <c r="F527" s="150"/>
      <c r="G527" s="151"/>
      <c r="H527" s="159"/>
      <c r="I527" s="160"/>
      <c r="J527" s="160"/>
      <c r="K527" s="160"/>
      <c r="L527" s="160"/>
      <c r="M527" s="160"/>
      <c r="N527" s="160"/>
      <c r="O527" s="160"/>
      <c r="P527" s="155"/>
      <c r="Q527" s="156"/>
      <c r="R527" s="155"/>
      <c r="S527" s="156"/>
      <c r="T527" s="157"/>
      <c r="U527" s="157"/>
      <c r="V527" s="157"/>
      <c r="W527" s="158"/>
    </row>
    <row r="528" spans="6:25" s="149" customFormat="1" ht="12" outlineLevel="2">
      <c r="F528" s="142">
        <v>8</v>
      </c>
      <c r="G528" s="143" t="s">
        <v>64</v>
      </c>
      <c r="H528" s="144" t="s">
        <v>491</v>
      </c>
      <c r="I528" s="145" t="s">
        <v>492</v>
      </c>
      <c r="J528" s="143" t="s">
        <v>97</v>
      </c>
      <c r="K528" s="146">
        <v>156.55</v>
      </c>
      <c r="L528" s="147">
        <v>0</v>
      </c>
      <c r="M528" s="146">
        <v>156.55</v>
      </c>
      <c r="N528" s="148"/>
      <c r="O528" s="148">
        <f>M528*N528</f>
        <v>0</v>
      </c>
      <c r="P528" s="148"/>
      <c r="Q528" s="148">
        <f>M528*P528</f>
        <v>0</v>
      </c>
      <c r="R528" s="148"/>
      <c r="S528" s="148">
        <f>M528*R528</f>
        <v>0</v>
      </c>
      <c r="T528" s="148">
        <v>21</v>
      </c>
      <c r="U528" s="148">
        <f>O528*T528/100</f>
        <v>0</v>
      </c>
      <c r="V528" s="148">
        <f>U528+O528</f>
        <v>0</v>
      </c>
      <c r="W528" s="148"/>
      <c r="X528" s="148"/>
      <c r="Y528" s="148">
        <v>1</v>
      </c>
    </row>
    <row r="529" spans="6:23" s="149" customFormat="1" ht="67.5" outlineLevel="2">
      <c r="F529" s="150"/>
      <c r="G529" s="151"/>
      <c r="H529" s="152" t="s">
        <v>68</v>
      </c>
      <c r="I529" s="153" t="s">
        <v>493</v>
      </c>
      <c r="J529" s="154"/>
      <c r="K529" s="154"/>
      <c r="L529" s="154"/>
      <c r="M529" s="154"/>
      <c r="N529" s="154"/>
      <c r="O529" s="154"/>
      <c r="P529" s="155"/>
      <c r="Q529" s="156"/>
      <c r="R529" s="155"/>
      <c r="S529" s="156"/>
      <c r="T529" s="157"/>
      <c r="U529" s="157"/>
      <c r="V529" s="157"/>
      <c r="W529" s="158"/>
    </row>
    <row r="530" spans="6:23" s="149" customFormat="1" ht="6" customHeight="1" outlineLevel="2">
      <c r="F530" s="150"/>
      <c r="G530" s="151"/>
      <c r="H530" s="159"/>
      <c r="I530" s="160"/>
      <c r="J530" s="160"/>
      <c r="K530" s="160"/>
      <c r="L530" s="160"/>
      <c r="M530" s="160"/>
      <c r="N530" s="160"/>
      <c r="O530" s="160"/>
      <c r="P530" s="155"/>
      <c r="Q530" s="156"/>
      <c r="R530" s="155"/>
      <c r="S530" s="156"/>
      <c r="T530" s="157"/>
      <c r="U530" s="157"/>
      <c r="V530" s="157"/>
      <c r="W530" s="158"/>
    </row>
    <row r="531" spans="6:23" s="161" customFormat="1" ht="11.25" outlineLevel="3">
      <c r="F531" s="162"/>
      <c r="G531" s="163"/>
      <c r="H531" s="164" t="str">
        <f>IF(AND(H530&lt;&gt;"Výkaz výměr:",I530=""),"Výkaz výměr:","")</f>
        <v>Výkaz výměr:</v>
      </c>
      <c r="I531" s="165" t="s">
        <v>494</v>
      </c>
      <c r="J531" s="166"/>
      <c r="K531" s="167"/>
      <c r="L531" s="168"/>
      <c r="M531" s="169">
        <v>156.55</v>
      </c>
      <c r="N531" s="170"/>
      <c r="O531" s="171"/>
      <c r="P531" s="172"/>
      <c r="Q531" s="170"/>
      <c r="R531" s="170"/>
      <c r="S531" s="170"/>
      <c r="T531" s="173" t="s">
        <v>75</v>
      </c>
      <c r="U531" s="170"/>
      <c r="V531" s="170"/>
      <c r="W531" s="174"/>
    </row>
    <row r="532" spans="6:25" s="149" customFormat="1" ht="12" outlineLevel="2">
      <c r="F532" s="142">
        <v>9</v>
      </c>
      <c r="G532" s="143" t="s">
        <v>64</v>
      </c>
      <c r="H532" s="144" t="s">
        <v>495</v>
      </c>
      <c r="I532" s="145" t="s">
        <v>496</v>
      </c>
      <c r="J532" s="143" t="s">
        <v>72</v>
      </c>
      <c r="K532" s="146">
        <v>416.79999999999995</v>
      </c>
      <c r="L532" s="147">
        <v>0</v>
      </c>
      <c r="M532" s="146">
        <v>416.79999999999995</v>
      </c>
      <c r="N532" s="148"/>
      <c r="O532" s="148">
        <f>M532*N532</f>
        <v>0</v>
      </c>
      <c r="P532" s="148">
        <v>0.01</v>
      </c>
      <c r="Q532" s="148">
        <f>M532*P532</f>
        <v>4.167999999999999</v>
      </c>
      <c r="R532" s="148"/>
      <c r="S532" s="148">
        <f>M532*R532</f>
        <v>0</v>
      </c>
      <c r="T532" s="148">
        <v>21</v>
      </c>
      <c r="U532" s="148">
        <f>O532*T532/100</f>
        <v>0</v>
      </c>
      <c r="V532" s="148">
        <f>U532+O532</f>
        <v>0</v>
      </c>
      <c r="W532" s="148"/>
      <c r="X532" s="148"/>
      <c r="Y532" s="148">
        <v>1</v>
      </c>
    </row>
    <row r="533" spans="6:23" s="149" customFormat="1" ht="78.75" outlineLevel="2">
      <c r="F533" s="150"/>
      <c r="G533" s="151"/>
      <c r="H533" s="152" t="s">
        <v>68</v>
      </c>
      <c r="I533" s="153" t="s">
        <v>497</v>
      </c>
      <c r="J533" s="154"/>
      <c r="K533" s="154"/>
      <c r="L533" s="154"/>
      <c r="M533" s="154"/>
      <c r="N533" s="154"/>
      <c r="O533" s="154"/>
      <c r="P533" s="155"/>
      <c r="Q533" s="156"/>
      <c r="R533" s="155"/>
      <c r="S533" s="156"/>
      <c r="T533" s="157"/>
      <c r="U533" s="157"/>
      <c r="V533" s="157"/>
      <c r="W533" s="158"/>
    </row>
    <row r="534" spans="6:23" s="149" customFormat="1" ht="6" customHeight="1" outlineLevel="2">
      <c r="F534" s="150"/>
      <c r="G534" s="151"/>
      <c r="H534" s="159"/>
      <c r="I534" s="160"/>
      <c r="J534" s="160"/>
      <c r="K534" s="160"/>
      <c r="L534" s="160"/>
      <c r="M534" s="160"/>
      <c r="N534" s="160"/>
      <c r="O534" s="160"/>
      <c r="P534" s="155"/>
      <c r="Q534" s="156"/>
      <c r="R534" s="155"/>
      <c r="S534" s="156"/>
      <c r="T534" s="157"/>
      <c r="U534" s="157"/>
      <c r="V534" s="157"/>
      <c r="W534" s="158"/>
    </row>
    <row r="535" spans="6:23" s="161" customFormat="1" ht="11.25" outlineLevel="3">
      <c r="F535" s="162"/>
      <c r="G535" s="163"/>
      <c r="H535" s="164" t="str">
        <f>IF(AND(H534&lt;&gt;"Výkaz výměr:",I534=""),"Výkaz výměr:","")</f>
        <v>Výkaz výměr:</v>
      </c>
      <c r="I535" s="165" t="s">
        <v>216</v>
      </c>
      <c r="J535" s="166"/>
      <c r="K535" s="167"/>
      <c r="L535" s="168"/>
      <c r="M535" s="169">
        <v>158.2</v>
      </c>
      <c r="N535" s="170"/>
      <c r="O535" s="171"/>
      <c r="P535" s="172"/>
      <c r="Q535" s="170"/>
      <c r="R535" s="170"/>
      <c r="S535" s="170"/>
      <c r="T535" s="173" t="s">
        <v>75</v>
      </c>
      <c r="U535" s="170"/>
      <c r="V535" s="170"/>
      <c r="W535" s="174"/>
    </row>
    <row r="536" spans="6:23" s="161" customFormat="1" ht="11.25" outlineLevel="3">
      <c r="F536" s="162"/>
      <c r="G536" s="163"/>
      <c r="H536" s="164">
        <f>IF(AND(H535&lt;&gt;"Výkaz výměr:",I535=""),"Výkaz výměr:","")</f>
      </c>
      <c r="I536" s="165" t="s">
        <v>217</v>
      </c>
      <c r="J536" s="166"/>
      <c r="K536" s="167"/>
      <c r="L536" s="168"/>
      <c r="M536" s="169">
        <v>30</v>
      </c>
      <c r="N536" s="170"/>
      <c r="O536" s="171"/>
      <c r="P536" s="172"/>
      <c r="Q536" s="170"/>
      <c r="R536" s="170"/>
      <c r="S536" s="170"/>
      <c r="T536" s="173" t="s">
        <v>75</v>
      </c>
      <c r="U536" s="170"/>
      <c r="V536" s="170"/>
      <c r="W536" s="174"/>
    </row>
    <row r="537" spans="6:23" s="161" customFormat="1" ht="11.25" outlineLevel="3">
      <c r="F537" s="162"/>
      <c r="G537" s="163"/>
      <c r="H537" s="164">
        <f>IF(AND(H536&lt;&gt;"Výkaz výměr:",I536=""),"Výkaz výměr:","")</f>
      </c>
      <c r="I537" s="165" t="s">
        <v>498</v>
      </c>
      <c r="J537" s="166"/>
      <c r="K537" s="167"/>
      <c r="L537" s="168"/>
      <c r="M537" s="169">
        <v>12.6</v>
      </c>
      <c r="N537" s="170"/>
      <c r="O537" s="171"/>
      <c r="P537" s="172"/>
      <c r="Q537" s="170"/>
      <c r="R537" s="170"/>
      <c r="S537" s="170"/>
      <c r="T537" s="173" t="s">
        <v>75</v>
      </c>
      <c r="U537" s="170"/>
      <c r="V537" s="170"/>
      <c r="W537" s="174"/>
    </row>
    <row r="538" spans="6:23" s="161" customFormat="1" ht="11.25" outlineLevel="3">
      <c r="F538" s="162"/>
      <c r="G538" s="163"/>
      <c r="H538" s="164">
        <f>IF(AND(H537&lt;&gt;"Výkaz výměr:",I537=""),"Výkaz výměr:","")</f>
      </c>
      <c r="I538" s="165" t="s">
        <v>222</v>
      </c>
      <c r="J538" s="166"/>
      <c r="K538" s="167"/>
      <c r="L538" s="168"/>
      <c r="M538" s="169">
        <v>216</v>
      </c>
      <c r="N538" s="170"/>
      <c r="O538" s="171"/>
      <c r="P538" s="172"/>
      <c r="Q538" s="170"/>
      <c r="R538" s="170"/>
      <c r="S538" s="170"/>
      <c r="T538" s="173" t="s">
        <v>75</v>
      </c>
      <c r="U538" s="170"/>
      <c r="V538" s="170"/>
      <c r="W538" s="174"/>
    </row>
    <row r="539" spans="6:25" s="149" customFormat="1" ht="12" outlineLevel="2">
      <c r="F539" s="142">
        <v>10</v>
      </c>
      <c r="G539" s="143" t="s">
        <v>64</v>
      </c>
      <c r="H539" s="144" t="s">
        <v>499</v>
      </c>
      <c r="I539" s="145" t="s">
        <v>500</v>
      </c>
      <c r="J539" s="143" t="s">
        <v>72</v>
      </c>
      <c r="K539" s="146">
        <v>282.875</v>
      </c>
      <c r="L539" s="147">
        <v>0</v>
      </c>
      <c r="M539" s="146">
        <v>282.875</v>
      </c>
      <c r="N539" s="148"/>
      <c r="O539" s="148">
        <f>M539*N539</f>
        <v>0</v>
      </c>
      <c r="P539" s="148"/>
      <c r="Q539" s="148">
        <f>M539*P539</f>
        <v>0</v>
      </c>
      <c r="R539" s="148"/>
      <c r="S539" s="148">
        <f>M539*R539</f>
        <v>0</v>
      </c>
      <c r="T539" s="148">
        <v>21</v>
      </c>
      <c r="U539" s="148">
        <f>O539*T539/100</f>
        <v>0</v>
      </c>
      <c r="V539" s="148">
        <f>U539+O539</f>
        <v>0</v>
      </c>
      <c r="W539" s="148"/>
      <c r="X539" s="148"/>
      <c r="Y539" s="148">
        <v>1</v>
      </c>
    </row>
    <row r="540" spans="6:23" s="149" customFormat="1" ht="45" outlineLevel="2">
      <c r="F540" s="150"/>
      <c r="G540" s="151"/>
      <c r="H540" s="152" t="s">
        <v>68</v>
      </c>
      <c r="I540" s="153" t="s">
        <v>501</v>
      </c>
      <c r="J540" s="154"/>
      <c r="K540" s="154"/>
      <c r="L540" s="154"/>
      <c r="M540" s="154"/>
      <c r="N540" s="154"/>
      <c r="O540" s="154"/>
      <c r="P540" s="155"/>
      <c r="Q540" s="156"/>
      <c r="R540" s="155"/>
      <c r="S540" s="156"/>
      <c r="T540" s="157"/>
      <c r="U540" s="157"/>
      <c r="V540" s="157"/>
      <c r="W540" s="158"/>
    </row>
    <row r="541" spans="6:23" s="149" customFormat="1" ht="6" customHeight="1" outlineLevel="2">
      <c r="F541" s="150"/>
      <c r="G541" s="151"/>
      <c r="H541" s="159"/>
      <c r="I541" s="160"/>
      <c r="J541" s="160"/>
      <c r="K541" s="160"/>
      <c r="L541" s="160"/>
      <c r="M541" s="160"/>
      <c r="N541" s="160"/>
      <c r="O541" s="160"/>
      <c r="P541" s="155"/>
      <c r="Q541" s="156"/>
      <c r="R541" s="155"/>
      <c r="S541" s="156"/>
      <c r="T541" s="157"/>
      <c r="U541" s="157"/>
      <c r="V541" s="157"/>
      <c r="W541" s="158"/>
    </row>
    <row r="542" spans="6:23" s="161" customFormat="1" ht="11.25" outlineLevel="3">
      <c r="F542" s="162"/>
      <c r="G542" s="163"/>
      <c r="H542" s="164" t="str">
        <f>IF(AND(H541&lt;&gt;"Výkaz výměr:",I541=""),"Výkaz výměr:","")</f>
        <v>Výkaz výměr:</v>
      </c>
      <c r="I542" s="165" t="s">
        <v>502</v>
      </c>
      <c r="J542" s="166"/>
      <c r="K542" s="167"/>
      <c r="L542" s="168"/>
      <c r="M542" s="169">
        <v>93.5</v>
      </c>
      <c r="N542" s="170"/>
      <c r="O542" s="171"/>
      <c r="P542" s="172"/>
      <c r="Q542" s="170"/>
      <c r="R542" s="170"/>
      <c r="S542" s="170"/>
      <c r="T542" s="173" t="s">
        <v>75</v>
      </c>
      <c r="U542" s="170"/>
      <c r="V542" s="170"/>
      <c r="W542" s="174"/>
    </row>
    <row r="543" spans="6:23" s="161" customFormat="1" ht="11.25" outlineLevel="3">
      <c r="F543" s="162"/>
      <c r="G543" s="163"/>
      <c r="H543" s="164">
        <f>IF(AND(H542&lt;&gt;"Výkaz výměr:",I542=""),"Výkaz výměr:","")</f>
      </c>
      <c r="I543" s="165" t="s">
        <v>220</v>
      </c>
      <c r="J543" s="166"/>
      <c r="K543" s="167"/>
      <c r="L543" s="168"/>
      <c r="M543" s="169">
        <v>11.875</v>
      </c>
      <c r="N543" s="170"/>
      <c r="O543" s="171"/>
      <c r="P543" s="172"/>
      <c r="Q543" s="170"/>
      <c r="R543" s="170"/>
      <c r="S543" s="170"/>
      <c r="T543" s="173" t="s">
        <v>75</v>
      </c>
      <c r="U543" s="170"/>
      <c r="V543" s="170"/>
      <c r="W543" s="174"/>
    </row>
    <row r="544" spans="6:23" s="161" customFormat="1" ht="11.25" outlineLevel="3">
      <c r="F544" s="162"/>
      <c r="G544" s="163"/>
      <c r="H544" s="164">
        <f>IF(AND(H543&lt;&gt;"Výkaz výměr:",I543=""),"Výkaz výměr:","")</f>
      </c>
      <c r="I544" s="165" t="s">
        <v>223</v>
      </c>
      <c r="J544" s="166"/>
      <c r="K544" s="167"/>
      <c r="L544" s="168"/>
      <c r="M544" s="169">
        <v>79.5</v>
      </c>
      <c r="N544" s="170"/>
      <c r="O544" s="171"/>
      <c r="P544" s="172"/>
      <c r="Q544" s="170"/>
      <c r="R544" s="170"/>
      <c r="S544" s="170"/>
      <c r="T544" s="173" t="s">
        <v>75</v>
      </c>
      <c r="U544" s="170"/>
      <c r="V544" s="170"/>
      <c r="W544" s="174"/>
    </row>
    <row r="545" spans="6:23" s="161" customFormat="1" ht="11.25" outlineLevel="3">
      <c r="F545" s="162"/>
      <c r="G545" s="163"/>
      <c r="H545" s="164">
        <f>IF(AND(H544&lt;&gt;"Výkaz výměr:",I544=""),"Výkaz výměr:","")</f>
      </c>
      <c r="I545" s="165" t="s">
        <v>224</v>
      </c>
      <c r="J545" s="166"/>
      <c r="K545" s="167"/>
      <c r="L545" s="168"/>
      <c r="M545" s="169">
        <v>98</v>
      </c>
      <c r="N545" s="170"/>
      <c r="O545" s="171"/>
      <c r="P545" s="172"/>
      <c r="Q545" s="170"/>
      <c r="R545" s="170"/>
      <c r="S545" s="170"/>
      <c r="T545" s="173" t="s">
        <v>75</v>
      </c>
      <c r="U545" s="170"/>
      <c r="V545" s="170"/>
      <c r="W545" s="174"/>
    </row>
    <row r="546" spans="6:25" s="149" customFormat="1" ht="12" outlineLevel="2">
      <c r="F546" s="142">
        <v>11</v>
      </c>
      <c r="G546" s="143" t="s">
        <v>64</v>
      </c>
      <c r="H546" s="144" t="s">
        <v>503</v>
      </c>
      <c r="I546" s="145" t="s">
        <v>504</v>
      </c>
      <c r="J546" s="143" t="s">
        <v>72</v>
      </c>
      <c r="K546" s="146">
        <v>170.8</v>
      </c>
      <c r="L546" s="147">
        <v>0</v>
      </c>
      <c r="M546" s="146">
        <v>170.8</v>
      </c>
      <c r="N546" s="148"/>
      <c r="O546" s="148">
        <f>M546*N546</f>
        <v>0</v>
      </c>
      <c r="P546" s="148"/>
      <c r="Q546" s="148">
        <f>M546*P546</f>
        <v>0</v>
      </c>
      <c r="R546" s="148"/>
      <c r="S546" s="148">
        <f>M546*R546</f>
        <v>0</v>
      </c>
      <c r="T546" s="148">
        <v>21</v>
      </c>
      <c r="U546" s="148">
        <f>O546*T546/100</f>
        <v>0</v>
      </c>
      <c r="V546" s="148">
        <f>U546+O546</f>
        <v>0</v>
      </c>
      <c r="W546" s="148"/>
      <c r="X546" s="148"/>
      <c r="Y546" s="148">
        <v>1</v>
      </c>
    </row>
    <row r="547" spans="6:23" s="149" customFormat="1" ht="56.25" outlineLevel="2">
      <c r="F547" s="150"/>
      <c r="G547" s="151"/>
      <c r="H547" s="152" t="s">
        <v>68</v>
      </c>
      <c r="I547" s="153" t="s">
        <v>505</v>
      </c>
      <c r="J547" s="154"/>
      <c r="K547" s="154"/>
      <c r="L547" s="154"/>
      <c r="M547" s="154"/>
      <c r="N547" s="154"/>
      <c r="O547" s="154"/>
      <c r="P547" s="155"/>
      <c r="Q547" s="156"/>
      <c r="R547" s="155"/>
      <c r="S547" s="156"/>
      <c r="T547" s="157"/>
      <c r="U547" s="157"/>
      <c r="V547" s="157"/>
      <c r="W547" s="158"/>
    </row>
    <row r="548" spans="6:23" s="149" customFormat="1" ht="6" customHeight="1" outlineLevel="2">
      <c r="F548" s="150"/>
      <c r="G548" s="151"/>
      <c r="H548" s="159"/>
      <c r="I548" s="160"/>
      <c r="J548" s="160"/>
      <c r="K548" s="160"/>
      <c r="L548" s="160"/>
      <c r="M548" s="160"/>
      <c r="N548" s="160"/>
      <c r="O548" s="160"/>
      <c r="P548" s="155"/>
      <c r="Q548" s="156"/>
      <c r="R548" s="155"/>
      <c r="S548" s="156"/>
      <c r="T548" s="157"/>
      <c r="U548" s="157"/>
      <c r="V548" s="157"/>
      <c r="W548" s="158"/>
    </row>
    <row r="549" spans="6:23" s="161" customFormat="1" ht="11.25" outlineLevel="3">
      <c r="F549" s="162"/>
      <c r="G549" s="163"/>
      <c r="H549" s="164" t="str">
        <f>IF(AND(H548&lt;&gt;"Výkaz výměr:",I548=""),"Výkaz výměr:","")</f>
        <v>Výkaz výměr:</v>
      </c>
      <c r="I549" s="165" t="s">
        <v>216</v>
      </c>
      <c r="J549" s="166"/>
      <c r="K549" s="167"/>
      <c r="L549" s="168"/>
      <c r="M549" s="169">
        <v>158.2</v>
      </c>
      <c r="N549" s="170"/>
      <c r="O549" s="171"/>
      <c r="P549" s="172"/>
      <c r="Q549" s="170"/>
      <c r="R549" s="170"/>
      <c r="S549" s="170"/>
      <c r="T549" s="173" t="s">
        <v>75</v>
      </c>
      <c r="U549" s="170"/>
      <c r="V549" s="170"/>
      <c r="W549" s="174"/>
    </row>
    <row r="550" spans="6:23" s="161" customFormat="1" ht="11.25" outlineLevel="3">
      <c r="F550" s="162"/>
      <c r="G550" s="163"/>
      <c r="H550" s="164">
        <f>IF(AND(H549&lt;&gt;"Výkaz výměr:",I549=""),"Výkaz výměr:","")</f>
      </c>
      <c r="I550" s="165" t="s">
        <v>221</v>
      </c>
      <c r="J550" s="166"/>
      <c r="K550" s="167"/>
      <c r="L550" s="168"/>
      <c r="M550" s="169">
        <v>12.6</v>
      </c>
      <c r="N550" s="170"/>
      <c r="O550" s="171"/>
      <c r="P550" s="172"/>
      <c r="Q550" s="170"/>
      <c r="R550" s="170"/>
      <c r="S550" s="170"/>
      <c r="T550" s="173" t="s">
        <v>75</v>
      </c>
      <c r="U550" s="170"/>
      <c r="V550" s="170"/>
      <c r="W550" s="174"/>
    </row>
    <row r="551" spans="6:25" s="149" customFormat="1" ht="12" outlineLevel="2">
      <c r="F551" s="142">
        <v>12</v>
      </c>
      <c r="G551" s="143" t="s">
        <v>64</v>
      </c>
      <c r="H551" s="144" t="s">
        <v>506</v>
      </c>
      <c r="I551" s="145" t="s">
        <v>507</v>
      </c>
      <c r="J551" s="143" t="s">
        <v>97</v>
      </c>
      <c r="K551" s="146">
        <v>1356.5</v>
      </c>
      <c r="L551" s="147">
        <v>0</v>
      </c>
      <c r="M551" s="146">
        <v>1356.5</v>
      </c>
      <c r="N551" s="148"/>
      <c r="O551" s="148">
        <f>M551*N551</f>
        <v>0</v>
      </c>
      <c r="P551" s="148"/>
      <c r="Q551" s="148">
        <f>M551*P551</f>
        <v>0</v>
      </c>
      <c r="R551" s="148"/>
      <c r="S551" s="148">
        <f>M551*R551</f>
        <v>0</v>
      </c>
      <c r="T551" s="148">
        <v>21</v>
      </c>
      <c r="U551" s="148">
        <f>O551*T551/100</f>
        <v>0</v>
      </c>
      <c r="V551" s="148">
        <f>U551+O551</f>
        <v>0</v>
      </c>
      <c r="W551" s="148"/>
      <c r="X551" s="148"/>
      <c r="Y551" s="148">
        <v>1</v>
      </c>
    </row>
    <row r="552" spans="6:23" s="149" customFormat="1" ht="33.75" outlineLevel="2">
      <c r="F552" s="150"/>
      <c r="G552" s="151"/>
      <c r="H552" s="152" t="s">
        <v>68</v>
      </c>
      <c r="I552" s="153" t="s">
        <v>508</v>
      </c>
      <c r="J552" s="154"/>
      <c r="K552" s="154"/>
      <c r="L552" s="154"/>
      <c r="M552" s="154"/>
      <c r="N552" s="154"/>
      <c r="O552" s="154"/>
      <c r="P552" s="155"/>
      <c r="Q552" s="156"/>
      <c r="R552" s="155"/>
      <c r="S552" s="156"/>
      <c r="T552" s="157"/>
      <c r="U552" s="157"/>
      <c r="V552" s="157"/>
      <c r="W552" s="158"/>
    </row>
    <row r="553" spans="6:23" s="149" customFormat="1" ht="6" customHeight="1" outlineLevel="2">
      <c r="F553" s="150"/>
      <c r="G553" s="151"/>
      <c r="H553" s="159"/>
      <c r="I553" s="160"/>
      <c r="J553" s="160"/>
      <c r="K553" s="160"/>
      <c r="L553" s="160"/>
      <c r="M553" s="160"/>
      <c r="N553" s="160"/>
      <c r="O553" s="160"/>
      <c r="P553" s="155"/>
      <c r="Q553" s="156"/>
      <c r="R553" s="155"/>
      <c r="S553" s="156"/>
      <c r="T553" s="157"/>
      <c r="U553" s="157"/>
      <c r="V553" s="157"/>
      <c r="W553" s="158"/>
    </row>
    <row r="554" spans="6:23" s="161" customFormat="1" ht="11.25" outlineLevel="3">
      <c r="F554" s="162"/>
      <c r="G554" s="163"/>
      <c r="H554" s="164" t="str">
        <f aca="true" t="shared" si="7" ref="H554:H562">IF(AND(H553&lt;&gt;"Výkaz výměr:",I553=""),"Výkaz výměr:","")</f>
        <v>Výkaz výměr:</v>
      </c>
      <c r="I554" s="165" t="s">
        <v>509</v>
      </c>
      <c r="J554" s="166"/>
      <c r="K554" s="167"/>
      <c r="L554" s="168"/>
      <c r="M554" s="169">
        <v>242.6</v>
      </c>
      <c r="N554" s="170"/>
      <c r="O554" s="171"/>
      <c r="P554" s="172"/>
      <c r="Q554" s="170"/>
      <c r="R554" s="170"/>
      <c r="S554" s="170"/>
      <c r="T554" s="173" t="s">
        <v>75</v>
      </c>
      <c r="U554" s="170"/>
      <c r="V554" s="170"/>
      <c r="W554" s="174"/>
    </row>
    <row r="555" spans="6:23" s="161" customFormat="1" ht="11.25" outlineLevel="3">
      <c r="F555" s="162"/>
      <c r="G555" s="163"/>
      <c r="H555" s="164">
        <f t="shared" si="7"/>
      </c>
      <c r="I555" s="165" t="s">
        <v>216</v>
      </c>
      <c r="J555" s="166"/>
      <c r="K555" s="167"/>
      <c r="L555" s="168"/>
      <c r="M555" s="169">
        <v>158.2</v>
      </c>
      <c r="N555" s="170"/>
      <c r="O555" s="171"/>
      <c r="P555" s="172"/>
      <c r="Q555" s="170"/>
      <c r="R555" s="170"/>
      <c r="S555" s="170"/>
      <c r="T555" s="173" t="s">
        <v>75</v>
      </c>
      <c r="U555" s="170"/>
      <c r="V555" s="170"/>
      <c r="W555" s="174"/>
    </row>
    <row r="556" spans="6:23" s="161" customFormat="1" ht="11.25" outlineLevel="3">
      <c r="F556" s="162"/>
      <c r="G556" s="163"/>
      <c r="H556" s="164">
        <f t="shared" si="7"/>
      </c>
      <c r="I556" s="165" t="s">
        <v>221</v>
      </c>
      <c r="J556" s="166"/>
      <c r="K556" s="167"/>
      <c r="L556" s="168"/>
      <c r="M556" s="169">
        <v>12.6</v>
      </c>
      <c r="N556" s="170"/>
      <c r="O556" s="171"/>
      <c r="P556" s="172"/>
      <c r="Q556" s="170"/>
      <c r="R556" s="170"/>
      <c r="S556" s="170"/>
      <c r="T556" s="173" t="s">
        <v>75</v>
      </c>
      <c r="U556" s="170"/>
      <c r="V556" s="170"/>
      <c r="W556" s="174"/>
    </row>
    <row r="557" spans="6:23" s="161" customFormat="1" ht="11.25" outlineLevel="3">
      <c r="F557" s="162"/>
      <c r="G557" s="163"/>
      <c r="H557" s="164">
        <f t="shared" si="7"/>
      </c>
      <c r="I557" s="165" t="s">
        <v>510</v>
      </c>
      <c r="J557" s="166"/>
      <c r="K557" s="167"/>
      <c r="L557" s="168"/>
      <c r="M557" s="169">
        <v>123.1</v>
      </c>
      <c r="N557" s="170"/>
      <c r="O557" s="171"/>
      <c r="P557" s="172"/>
      <c r="Q557" s="170"/>
      <c r="R557" s="170"/>
      <c r="S557" s="170"/>
      <c r="T557" s="173" t="s">
        <v>75</v>
      </c>
      <c r="U557" s="170"/>
      <c r="V557" s="170"/>
      <c r="W557" s="174"/>
    </row>
    <row r="558" spans="6:23" s="161" customFormat="1" ht="11.25" outlineLevel="3">
      <c r="F558" s="162"/>
      <c r="G558" s="163"/>
      <c r="H558" s="164">
        <f t="shared" si="7"/>
      </c>
      <c r="I558" s="165" t="s">
        <v>511</v>
      </c>
      <c r="J558" s="166"/>
      <c r="K558" s="167"/>
      <c r="L558" s="168"/>
      <c r="M558" s="169">
        <v>404.2</v>
      </c>
      <c r="N558" s="170"/>
      <c r="O558" s="171"/>
      <c r="P558" s="172"/>
      <c r="Q558" s="170"/>
      <c r="R558" s="170"/>
      <c r="S558" s="170"/>
      <c r="T558" s="173" t="s">
        <v>75</v>
      </c>
      <c r="U558" s="170"/>
      <c r="V558" s="170"/>
      <c r="W558" s="174"/>
    </row>
    <row r="559" spans="6:23" s="161" customFormat="1" ht="11.25" outlineLevel="3">
      <c r="F559" s="162"/>
      <c r="G559" s="163"/>
      <c r="H559" s="164">
        <f t="shared" si="7"/>
      </c>
      <c r="I559" s="165" t="s">
        <v>403</v>
      </c>
      <c r="J559" s="166"/>
      <c r="K559" s="167"/>
      <c r="L559" s="168"/>
      <c r="M559" s="169">
        <v>69.3</v>
      </c>
      <c r="N559" s="170"/>
      <c r="O559" s="171"/>
      <c r="P559" s="172"/>
      <c r="Q559" s="170"/>
      <c r="R559" s="170"/>
      <c r="S559" s="170"/>
      <c r="T559" s="173" t="s">
        <v>75</v>
      </c>
      <c r="U559" s="170"/>
      <c r="V559" s="170"/>
      <c r="W559" s="174"/>
    </row>
    <row r="560" spans="6:23" s="161" customFormat="1" ht="11.25" outlineLevel="3">
      <c r="F560" s="162"/>
      <c r="G560" s="163"/>
      <c r="H560" s="164">
        <f t="shared" si="7"/>
      </c>
      <c r="I560" s="165" t="s">
        <v>512</v>
      </c>
      <c r="J560" s="166"/>
      <c r="K560" s="167"/>
      <c r="L560" s="168"/>
      <c r="M560" s="169">
        <v>42</v>
      </c>
      <c r="N560" s="170"/>
      <c r="O560" s="171"/>
      <c r="P560" s="172"/>
      <c r="Q560" s="170"/>
      <c r="R560" s="170"/>
      <c r="S560" s="170"/>
      <c r="T560" s="173" t="s">
        <v>75</v>
      </c>
      <c r="U560" s="170"/>
      <c r="V560" s="170"/>
      <c r="W560" s="174"/>
    </row>
    <row r="561" spans="6:23" s="161" customFormat="1" ht="11.25" outlineLevel="3">
      <c r="F561" s="162"/>
      <c r="G561" s="163"/>
      <c r="H561" s="164">
        <f t="shared" si="7"/>
      </c>
      <c r="I561" s="165" t="s">
        <v>406</v>
      </c>
      <c r="J561" s="166"/>
      <c r="K561" s="167"/>
      <c r="L561" s="168"/>
      <c r="M561" s="169">
        <v>108</v>
      </c>
      <c r="N561" s="170"/>
      <c r="O561" s="171"/>
      <c r="P561" s="172"/>
      <c r="Q561" s="170"/>
      <c r="R561" s="170"/>
      <c r="S561" s="170"/>
      <c r="T561" s="173" t="s">
        <v>75</v>
      </c>
      <c r="U561" s="170"/>
      <c r="V561" s="170"/>
      <c r="W561" s="174"/>
    </row>
    <row r="562" spans="6:23" s="161" customFormat="1" ht="11.25" outlineLevel="3">
      <c r="F562" s="162"/>
      <c r="G562" s="163"/>
      <c r="H562" s="164">
        <f t="shared" si="7"/>
      </c>
      <c r="I562" s="165" t="s">
        <v>407</v>
      </c>
      <c r="J562" s="166"/>
      <c r="K562" s="167"/>
      <c r="L562" s="168"/>
      <c r="M562" s="169">
        <v>196.5</v>
      </c>
      <c r="N562" s="170"/>
      <c r="O562" s="171"/>
      <c r="P562" s="172"/>
      <c r="Q562" s="170"/>
      <c r="R562" s="170"/>
      <c r="S562" s="170"/>
      <c r="T562" s="173" t="s">
        <v>75</v>
      </c>
      <c r="U562" s="170"/>
      <c r="V562" s="170"/>
      <c r="W562" s="174"/>
    </row>
    <row r="563" spans="6:25" s="149" customFormat="1" ht="12" outlineLevel="2">
      <c r="F563" s="142">
        <v>13</v>
      </c>
      <c r="G563" s="143" t="s">
        <v>64</v>
      </c>
      <c r="H563" s="144" t="s">
        <v>513</v>
      </c>
      <c r="I563" s="145" t="s">
        <v>514</v>
      </c>
      <c r="J563" s="143" t="s">
        <v>115</v>
      </c>
      <c r="K563" s="146">
        <v>27.05882</v>
      </c>
      <c r="L563" s="147">
        <v>0</v>
      </c>
      <c r="M563" s="146">
        <v>27.05882</v>
      </c>
      <c r="N563" s="148"/>
      <c r="O563" s="148">
        <f>M563*N563</f>
        <v>0</v>
      </c>
      <c r="P563" s="148">
        <v>0.02</v>
      </c>
      <c r="Q563" s="148">
        <f>M563*P563</f>
        <v>0.5411764</v>
      </c>
      <c r="R563" s="148"/>
      <c r="S563" s="148">
        <f>M563*R563</f>
        <v>0</v>
      </c>
      <c r="T563" s="148">
        <v>21</v>
      </c>
      <c r="U563" s="148">
        <f>O563*T563/100</f>
        <v>0</v>
      </c>
      <c r="V563" s="148">
        <f>U563+O563</f>
        <v>0</v>
      </c>
      <c r="W563" s="148"/>
      <c r="X563" s="148"/>
      <c r="Y563" s="148">
        <v>1</v>
      </c>
    </row>
    <row r="564" spans="6:23" s="149" customFormat="1" ht="22.5" outlineLevel="2">
      <c r="F564" s="150"/>
      <c r="G564" s="151"/>
      <c r="H564" s="152" t="s">
        <v>68</v>
      </c>
      <c r="I564" s="153" t="s">
        <v>515</v>
      </c>
      <c r="J564" s="154"/>
      <c r="K564" s="154"/>
      <c r="L564" s="154"/>
      <c r="M564" s="154"/>
      <c r="N564" s="154"/>
      <c r="O564" s="154"/>
      <c r="P564" s="155"/>
      <c r="Q564" s="156"/>
      <c r="R564" s="155"/>
      <c r="S564" s="156"/>
      <c r="T564" s="157"/>
      <c r="U564" s="157"/>
      <c r="V564" s="157"/>
      <c r="W564" s="158"/>
    </row>
    <row r="565" spans="6:23" s="149" customFormat="1" ht="6" customHeight="1" outlineLevel="2">
      <c r="F565" s="150"/>
      <c r="G565" s="151"/>
      <c r="H565" s="159"/>
      <c r="I565" s="160"/>
      <c r="J565" s="160"/>
      <c r="K565" s="160"/>
      <c r="L565" s="160"/>
      <c r="M565" s="160"/>
      <c r="N565" s="160"/>
      <c r="O565" s="160"/>
      <c r="P565" s="155"/>
      <c r="Q565" s="156"/>
      <c r="R565" s="155"/>
      <c r="S565" s="156"/>
      <c r="T565" s="157"/>
      <c r="U565" s="157"/>
      <c r="V565" s="157"/>
      <c r="W565" s="158"/>
    </row>
    <row r="566" spans="6:23" s="161" customFormat="1" ht="33.75" outlineLevel="3">
      <c r="F566" s="162"/>
      <c r="G566" s="163"/>
      <c r="H566" s="164" t="str">
        <f>IF(AND(H565&lt;&gt;"Výkaz výměr:",I565=""),"Výkaz výměr:","")</f>
        <v>Výkaz výměr:</v>
      </c>
      <c r="I566" s="165" t="s">
        <v>516</v>
      </c>
      <c r="J566" s="166"/>
      <c r="K566" s="167"/>
      <c r="L566" s="168"/>
      <c r="M566" s="169">
        <v>3.3347999999999995</v>
      </c>
      <c r="N566" s="170"/>
      <c r="O566" s="171"/>
      <c r="P566" s="172"/>
      <c r="Q566" s="170"/>
      <c r="R566" s="170"/>
      <c r="S566" s="170"/>
      <c r="T566" s="173" t="s">
        <v>75</v>
      </c>
      <c r="U566" s="170"/>
      <c r="V566" s="170"/>
      <c r="W566" s="174"/>
    </row>
    <row r="567" spans="6:23" s="161" customFormat="1" ht="11.25" outlineLevel="3">
      <c r="F567" s="162"/>
      <c r="G567" s="163"/>
      <c r="H567" s="164">
        <f>IF(AND(H566&lt;&gt;"Výkaz výměr:",I566=""),"Výkaz výměr:","")</f>
      </c>
      <c r="I567" s="165" t="s">
        <v>517</v>
      </c>
      <c r="J567" s="166"/>
      <c r="K567" s="167"/>
      <c r="L567" s="168"/>
      <c r="M567" s="169">
        <v>1.5034200000000002</v>
      </c>
      <c r="N567" s="170"/>
      <c r="O567" s="171"/>
      <c r="P567" s="172"/>
      <c r="Q567" s="170"/>
      <c r="R567" s="170"/>
      <c r="S567" s="170"/>
      <c r="T567" s="173" t="s">
        <v>75</v>
      </c>
      <c r="U567" s="170"/>
      <c r="V567" s="170"/>
      <c r="W567" s="174"/>
    </row>
    <row r="568" spans="6:23" s="161" customFormat="1" ht="11.25" outlineLevel="3">
      <c r="F568" s="162"/>
      <c r="G568" s="163"/>
      <c r="H568" s="164">
        <f>IF(AND(H567&lt;&gt;"Výkaz výměr:",I567=""),"Výkaz výměr:","")</f>
      </c>
      <c r="I568" s="165" t="s">
        <v>518</v>
      </c>
      <c r="J568" s="166"/>
      <c r="K568" s="167"/>
      <c r="L568" s="168"/>
      <c r="M568" s="169">
        <v>6.2620000000000005</v>
      </c>
      <c r="N568" s="170"/>
      <c r="O568" s="171"/>
      <c r="P568" s="172"/>
      <c r="Q568" s="170"/>
      <c r="R568" s="170"/>
      <c r="S568" s="170"/>
      <c r="T568" s="173" t="s">
        <v>75</v>
      </c>
      <c r="U568" s="170"/>
      <c r="V568" s="170"/>
      <c r="W568" s="174"/>
    </row>
    <row r="569" spans="6:23" s="161" customFormat="1" ht="11.25" outlineLevel="3">
      <c r="F569" s="162"/>
      <c r="G569" s="163"/>
      <c r="H569" s="164">
        <f>IF(AND(H568&lt;&gt;"Výkaz výměr:",I568=""),"Výkaz výměr:","")</f>
      </c>
      <c r="I569" s="165" t="s">
        <v>519</v>
      </c>
      <c r="J569" s="166"/>
      <c r="K569" s="167"/>
      <c r="L569" s="168"/>
      <c r="M569" s="169">
        <v>6.789</v>
      </c>
      <c r="N569" s="170"/>
      <c r="O569" s="171"/>
      <c r="P569" s="172"/>
      <c r="Q569" s="170"/>
      <c r="R569" s="170"/>
      <c r="S569" s="170"/>
      <c r="T569" s="173" t="s">
        <v>75</v>
      </c>
      <c r="U569" s="170"/>
      <c r="V569" s="170"/>
      <c r="W569" s="174"/>
    </row>
    <row r="570" spans="6:23" s="161" customFormat="1" ht="11.25" outlineLevel="3">
      <c r="F570" s="162"/>
      <c r="G570" s="163"/>
      <c r="H570" s="164">
        <f>IF(AND(H569&lt;&gt;"Výkaz výměr:",I569=""),"Výkaz výměr:","")</f>
      </c>
      <c r="I570" s="165" t="s">
        <v>520</v>
      </c>
      <c r="J570" s="166"/>
      <c r="K570" s="167"/>
      <c r="L570" s="168"/>
      <c r="M570" s="169">
        <v>9.169599999999999</v>
      </c>
      <c r="N570" s="170"/>
      <c r="O570" s="171"/>
      <c r="P570" s="172"/>
      <c r="Q570" s="170"/>
      <c r="R570" s="170"/>
      <c r="S570" s="170"/>
      <c r="T570" s="173" t="s">
        <v>75</v>
      </c>
      <c r="U570" s="170"/>
      <c r="V570" s="170"/>
      <c r="W570" s="174"/>
    </row>
    <row r="571" spans="6:25" s="149" customFormat="1" ht="12" outlineLevel="2">
      <c r="F571" s="142">
        <v>14</v>
      </c>
      <c r="G571" s="143" t="s">
        <v>64</v>
      </c>
      <c r="H571" s="144" t="s">
        <v>521</v>
      </c>
      <c r="I571" s="145" t="s">
        <v>522</v>
      </c>
      <c r="J571" s="143" t="s">
        <v>72</v>
      </c>
      <c r="K571" s="146">
        <v>216.9</v>
      </c>
      <c r="L571" s="147">
        <v>0</v>
      </c>
      <c r="M571" s="146">
        <v>216.9</v>
      </c>
      <c r="N571" s="148"/>
      <c r="O571" s="148">
        <f>M571*N571</f>
        <v>0</v>
      </c>
      <c r="P571" s="148">
        <v>0.02</v>
      </c>
      <c r="Q571" s="148">
        <f>M571*P571</f>
        <v>4.338</v>
      </c>
      <c r="R571" s="148"/>
      <c r="S571" s="148">
        <f>M571*R571</f>
        <v>0</v>
      </c>
      <c r="T571" s="148">
        <v>21</v>
      </c>
      <c r="U571" s="148">
        <f>O571*T571/100</f>
        <v>0</v>
      </c>
      <c r="V571" s="148">
        <f>U571+O571</f>
        <v>0</v>
      </c>
      <c r="W571" s="148"/>
      <c r="X571" s="148"/>
      <c r="Y571" s="148">
        <v>1</v>
      </c>
    </row>
    <row r="572" spans="6:23" s="149" customFormat="1" ht="67.5" outlineLevel="2">
      <c r="F572" s="150"/>
      <c r="G572" s="151"/>
      <c r="H572" s="152" t="s">
        <v>68</v>
      </c>
      <c r="I572" s="153" t="s">
        <v>523</v>
      </c>
      <c r="J572" s="154"/>
      <c r="K572" s="154"/>
      <c r="L572" s="154"/>
      <c r="M572" s="154"/>
      <c r="N572" s="154"/>
      <c r="O572" s="154"/>
      <c r="P572" s="155"/>
      <c r="Q572" s="156"/>
      <c r="R572" s="155"/>
      <c r="S572" s="156"/>
      <c r="T572" s="157"/>
      <c r="U572" s="157"/>
      <c r="V572" s="157"/>
      <c r="W572" s="158"/>
    </row>
    <row r="573" spans="6:23" s="149" customFormat="1" ht="6" customHeight="1" outlineLevel="2">
      <c r="F573" s="150"/>
      <c r="G573" s="151"/>
      <c r="H573" s="159"/>
      <c r="I573" s="160"/>
      <c r="J573" s="160"/>
      <c r="K573" s="160"/>
      <c r="L573" s="160"/>
      <c r="M573" s="160"/>
      <c r="N573" s="160"/>
      <c r="O573" s="160"/>
      <c r="P573" s="155"/>
      <c r="Q573" s="156"/>
      <c r="R573" s="155"/>
      <c r="S573" s="156"/>
      <c r="T573" s="157"/>
      <c r="U573" s="157"/>
      <c r="V573" s="157"/>
      <c r="W573" s="158"/>
    </row>
    <row r="574" spans="6:23" s="161" customFormat="1" ht="11.25" outlineLevel="3">
      <c r="F574" s="162"/>
      <c r="G574" s="163"/>
      <c r="H574" s="164" t="str">
        <f>IF(AND(H573&lt;&gt;"Výkaz výměr:",I573=""),"Výkaz výměr:","")</f>
        <v>Výkaz výměr:</v>
      </c>
      <c r="I574" s="165" t="s">
        <v>398</v>
      </c>
      <c r="J574" s="166"/>
      <c r="K574" s="167"/>
      <c r="L574" s="168"/>
      <c r="M574" s="169">
        <v>34.65</v>
      </c>
      <c r="N574" s="170"/>
      <c r="O574" s="171"/>
      <c r="P574" s="172"/>
      <c r="Q574" s="170"/>
      <c r="R574" s="170"/>
      <c r="S574" s="170"/>
      <c r="T574" s="173" t="s">
        <v>75</v>
      </c>
      <c r="U574" s="170"/>
      <c r="V574" s="170"/>
      <c r="W574" s="174"/>
    </row>
    <row r="575" spans="6:23" s="161" customFormat="1" ht="11.25" outlineLevel="3">
      <c r="F575" s="162"/>
      <c r="G575" s="163"/>
      <c r="H575" s="164">
        <f>IF(AND(H574&lt;&gt;"Výkaz výměr:",I574=""),"Výkaz výměr:","")</f>
      </c>
      <c r="I575" s="165" t="s">
        <v>219</v>
      </c>
      <c r="J575" s="166"/>
      <c r="K575" s="167"/>
      <c r="L575" s="168"/>
      <c r="M575" s="169">
        <v>30</v>
      </c>
      <c r="N575" s="170"/>
      <c r="O575" s="171"/>
      <c r="P575" s="172"/>
      <c r="Q575" s="170"/>
      <c r="R575" s="170"/>
      <c r="S575" s="170"/>
      <c r="T575" s="173" t="s">
        <v>75</v>
      </c>
      <c r="U575" s="170"/>
      <c r="V575" s="170"/>
      <c r="W575" s="174"/>
    </row>
    <row r="576" spans="6:23" s="161" customFormat="1" ht="11.25" outlineLevel="3">
      <c r="F576" s="162"/>
      <c r="G576" s="163"/>
      <c r="H576" s="164">
        <f>IF(AND(H575&lt;&gt;"Výkaz výměr:",I575=""),"Výkaz výměr:","")</f>
      </c>
      <c r="I576" s="165" t="s">
        <v>225</v>
      </c>
      <c r="J576" s="166"/>
      <c r="K576" s="167"/>
      <c r="L576" s="168"/>
      <c r="M576" s="169">
        <v>54</v>
      </c>
      <c r="N576" s="170"/>
      <c r="O576" s="171"/>
      <c r="P576" s="172"/>
      <c r="Q576" s="170"/>
      <c r="R576" s="170"/>
      <c r="S576" s="170"/>
      <c r="T576" s="173" t="s">
        <v>75</v>
      </c>
      <c r="U576" s="170"/>
      <c r="V576" s="170"/>
      <c r="W576" s="174"/>
    </row>
    <row r="577" spans="6:23" s="161" customFormat="1" ht="11.25" outlineLevel="3">
      <c r="F577" s="162"/>
      <c r="G577" s="163"/>
      <c r="H577" s="164">
        <f>IF(AND(H576&lt;&gt;"Výkaz výměr:",I576=""),"Výkaz výměr:","")</f>
      </c>
      <c r="I577" s="165" t="s">
        <v>226</v>
      </c>
      <c r="J577" s="166"/>
      <c r="K577" s="167"/>
      <c r="L577" s="168"/>
      <c r="M577" s="169">
        <v>98.25</v>
      </c>
      <c r="N577" s="170"/>
      <c r="O577" s="171"/>
      <c r="P577" s="172"/>
      <c r="Q577" s="170"/>
      <c r="R577" s="170"/>
      <c r="S577" s="170"/>
      <c r="T577" s="173" t="s">
        <v>75</v>
      </c>
      <c r="U577" s="170"/>
      <c r="V577" s="170"/>
      <c r="W577" s="174"/>
    </row>
    <row r="578" spans="6:25" s="149" customFormat="1" ht="12" outlineLevel="2">
      <c r="F578" s="142">
        <v>15</v>
      </c>
      <c r="G578" s="143" t="s">
        <v>64</v>
      </c>
      <c r="H578" s="144" t="s">
        <v>524</v>
      </c>
      <c r="I578" s="145" t="s">
        <v>525</v>
      </c>
      <c r="J578" s="143" t="s">
        <v>72</v>
      </c>
      <c r="K578" s="146">
        <v>62.7</v>
      </c>
      <c r="L578" s="147">
        <v>0</v>
      </c>
      <c r="M578" s="146">
        <v>62.7</v>
      </c>
      <c r="N578" s="148"/>
      <c r="O578" s="148">
        <f>M578*N578</f>
        <v>0</v>
      </c>
      <c r="P578" s="148">
        <v>0.01</v>
      </c>
      <c r="Q578" s="148">
        <f>M578*P578</f>
        <v>0.627</v>
      </c>
      <c r="R578" s="148"/>
      <c r="S578" s="148">
        <f>M578*R578</f>
        <v>0</v>
      </c>
      <c r="T578" s="148">
        <v>21</v>
      </c>
      <c r="U578" s="148">
        <f>O578*T578/100</f>
        <v>0</v>
      </c>
      <c r="V578" s="148">
        <f>U578+O578</f>
        <v>0</v>
      </c>
      <c r="W578" s="148"/>
      <c r="X578" s="148"/>
      <c r="Y578" s="148">
        <v>1</v>
      </c>
    </row>
    <row r="579" spans="6:23" s="149" customFormat="1" ht="67.5" outlineLevel="2">
      <c r="F579" s="150"/>
      <c r="G579" s="151"/>
      <c r="H579" s="152" t="s">
        <v>68</v>
      </c>
      <c r="I579" s="153" t="s">
        <v>526</v>
      </c>
      <c r="J579" s="154"/>
      <c r="K579" s="154"/>
      <c r="L579" s="154"/>
      <c r="M579" s="154"/>
      <c r="N579" s="154"/>
      <c r="O579" s="154"/>
      <c r="P579" s="155"/>
      <c r="Q579" s="156"/>
      <c r="R579" s="155"/>
      <c r="S579" s="156"/>
      <c r="T579" s="157"/>
      <c r="U579" s="157"/>
      <c r="V579" s="157"/>
      <c r="W579" s="158"/>
    </row>
    <row r="580" spans="6:23" s="149" customFormat="1" ht="6" customHeight="1" outlineLevel="2">
      <c r="F580" s="150"/>
      <c r="G580" s="151"/>
      <c r="H580" s="159"/>
      <c r="I580" s="160"/>
      <c r="J580" s="160"/>
      <c r="K580" s="160"/>
      <c r="L580" s="160"/>
      <c r="M580" s="160"/>
      <c r="N580" s="160"/>
      <c r="O580" s="160"/>
      <c r="P580" s="155"/>
      <c r="Q580" s="156"/>
      <c r="R580" s="155"/>
      <c r="S580" s="156"/>
      <c r="T580" s="157"/>
      <c r="U580" s="157"/>
      <c r="V580" s="157"/>
      <c r="W580" s="158"/>
    </row>
    <row r="581" spans="6:23" s="161" customFormat="1" ht="11.25" outlineLevel="3">
      <c r="F581" s="162"/>
      <c r="G581" s="163"/>
      <c r="H581" s="164" t="str">
        <f>IF(AND(H580&lt;&gt;"Výkaz výměr:",I580=""),"Výkaz výměr:","")</f>
        <v>Výkaz výměr:</v>
      </c>
      <c r="I581" s="165" t="s">
        <v>527</v>
      </c>
      <c r="J581" s="166"/>
      <c r="K581" s="167"/>
      <c r="L581" s="168"/>
      <c r="M581" s="169">
        <v>2.4</v>
      </c>
      <c r="N581" s="170"/>
      <c r="O581" s="171"/>
      <c r="P581" s="172"/>
      <c r="Q581" s="170"/>
      <c r="R581" s="170"/>
      <c r="S581" s="170"/>
      <c r="T581" s="173" t="s">
        <v>75</v>
      </c>
      <c r="U581" s="170"/>
      <c r="V581" s="170"/>
      <c r="W581" s="174"/>
    </row>
    <row r="582" spans="6:23" s="161" customFormat="1" ht="11.25" outlineLevel="3">
      <c r="F582" s="162"/>
      <c r="G582" s="163"/>
      <c r="H582" s="164">
        <f>IF(AND(H581&lt;&gt;"Výkaz výměr:",I581=""),"Výkaz výměr:","")</f>
      </c>
      <c r="I582" s="165" t="s">
        <v>528</v>
      </c>
      <c r="J582" s="166"/>
      <c r="K582" s="167"/>
      <c r="L582" s="168"/>
      <c r="M582" s="169">
        <v>21</v>
      </c>
      <c r="N582" s="170"/>
      <c r="O582" s="171"/>
      <c r="P582" s="172"/>
      <c r="Q582" s="170"/>
      <c r="R582" s="170"/>
      <c r="S582" s="170"/>
      <c r="T582" s="173" t="s">
        <v>75</v>
      </c>
      <c r="U582" s="170"/>
      <c r="V582" s="170"/>
      <c r="W582" s="174"/>
    </row>
    <row r="583" spans="6:23" s="161" customFormat="1" ht="11.25" outlineLevel="3">
      <c r="F583" s="162"/>
      <c r="G583" s="163"/>
      <c r="H583" s="164">
        <f>IF(AND(H582&lt;&gt;"Výkaz výměr:",I582=""),"Výkaz výměr:","")</f>
      </c>
      <c r="I583" s="165" t="s">
        <v>529</v>
      </c>
      <c r="J583" s="166"/>
      <c r="K583" s="167"/>
      <c r="L583" s="168"/>
      <c r="M583" s="169">
        <v>39.3</v>
      </c>
      <c r="N583" s="170"/>
      <c r="O583" s="171"/>
      <c r="P583" s="172"/>
      <c r="Q583" s="170"/>
      <c r="R583" s="170"/>
      <c r="S583" s="170"/>
      <c r="T583" s="173" t="s">
        <v>75</v>
      </c>
      <c r="U583" s="170"/>
      <c r="V583" s="170"/>
      <c r="W583" s="174"/>
    </row>
    <row r="584" spans="6:25" s="149" customFormat="1" ht="12" outlineLevel="2">
      <c r="F584" s="142">
        <v>16</v>
      </c>
      <c r="G584" s="143" t="s">
        <v>64</v>
      </c>
      <c r="H584" s="144" t="s">
        <v>530</v>
      </c>
      <c r="I584" s="145" t="s">
        <v>531</v>
      </c>
      <c r="J584" s="143" t="s">
        <v>72</v>
      </c>
      <c r="K584" s="146">
        <v>279.6</v>
      </c>
      <c r="L584" s="147">
        <v>0</v>
      </c>
      <c r="M584" s="146">
        <v>279.6</v>
      </c>
      <c r="N584" s="148"/>
      <c r="O584" s="148">
        <f>M584*N584</f>
        <v>0</v>
      </c>
      <c r="P584" s="148">
        <v>0.0002</v>
      </c>
      <c r="Q584" s="148">
        <f>M584*P584</f>
        <v>0.055920000000000004</v>
      </c>
      <c r="R584" s="148"/>
      <c r="S584" s="148">
        <f>M584*R584</f>
        <v>0</v>
      </c>
      <c r="T584" s="148">
        <v>21</v>
      </c>
      <c r="U584" s="148">
        <f>O584*T584/100</f>
        <v>0</v>
      </c>
      <c r="V584" s="148">
        <f>U584+O584</f>
        <v>0</v>
      </c>
      <c r="W584" s="148"/>
      <c r="X584" s="148"/>
      <c r="Y584" s="148">
        <v>1</v>
      </c>
    </row>
    <row r="585" spans="6:23" s="149" customFormat="1" ht="22.5" outlineLevel="2">
      <c r="F585" s="150"/>
      <c r="G585" s="151"/>
      <c r="H585" s="152" t="s">
        <v>68</v>
      </c>
      <c r="I585" s="153" t="s">
        <v>532</v>
      </c>
      <c r="J585" s="154"/>
      <c r="K585" s="154"/>
      <c r="L585" s="154"/>
      <c r="M585" s="154"/>
      <c r="N585" s="154"/>
      <c r="O585" s="154"/>
      <c r="P585" s="155"/>
      <c r="Q585" s="156"/>
      <c r="R585" s="155"/>
      <c r="S585" s="156"/>
      <c r="T585" s="157"/>
      <c r="U585" s="157"/>
      <c r="V585" s="157"/>
      <c r="W585" s="158"/>
    </row>
    <row r="586" spans="6:23" s="149" customFormat="1" ht="6" customHeight="1" outlineLevel="2">
      <c r="F586" s="150"/>
      <c r="G586" s="151"/>
      <c r="H586" s="159"/>
      <c r="I586" s="160"/>
      <c r="J586" s="160"/>
      <c r="K586" s="160"/>
      <c r="L586" s="160"/>
      <c r="M586" s="160"/>
      <c r="N586" s="160"/>
      <c r="O586" s="160"/>
      <c r="P586" s="155"/>
      <c r="Q586" s="156"/>
      <c r="R586" s="155"/>
      <c r="S586" s="156"/>
      <c r="T586" s="157"/>
      <c r="U586" s="157"/>
      <c r="V586" s="157"/>
      <c r="W586" s="158"/>
    </row>
    <row r="587" spans="6:23" s="161" customFormat="1" ht="11.25" outlineLevel="3">
      <c r="F587" s="162"/>
      <c r="G587" s="163"/>
      <c r="H587" s="164" t="str">
        <f>IF(AND(H586&lt;&gt;"Výkaz výměr:",I586=""),"Výkaz výměr:","")</f>
        <v>Výkaz výměr:</v>
      </c>
      <c r="I587" s="165" t="s">
        <v>533</v>
      </c>
      <c r="J587" s="166"/>
      <c r="K587" s="167"/>
      <c r="L587" s="168"/>
      <c r="M587" s="169">
        <v>279.6</v>
      </c>
      <c r="N587" s="170"/>
      <c r="O587" s="171"/>
      <c r="P587" s="172"/>
      <c r="Q587" s="170"/>
      <c r="R587" s="170"/>
      <c r="S587" s="170"/>
      <c r="T587" s="173" t="s">
        <v>75</v>
      </c>
      <c r="U587" s="170"/>
      <c r="V587" s="170"/>
      <c r="W587" s="174"/>
    </row>
    <row r="588" spans="6:25" s="149" customFormat="1" ht="12" outlineLevel="2">
      <c r="F588" s="142">
        <v>17</v>
      </c>
      <c r="G588" s="143" t="s">
        <v>64</v>
      </c>
      <c r="H588" s="144" t="s">
        <v>534</v>
      </c>
      <c r="I588" s="145" t="s">
        <v>535</v>
      </c>
      <c r="J588" s="143" t="s">
        <v>375</v>
      </c>
      <c r="K588" s="146">
        <v>5.79</v>
      </c>
      <c r="L588" s="147">
        <v>0</v>
      </c>
      <c r="M588" s="146">
        <v>5.79</v>
      </c>
      <c r="N588" s="148"/>
      <c r="O588" s="148">
        <f>M588*N588</f>
        <v>0</v>
      </c>
      <c r="P588" s="148"/>
      <c r="Q588" s="148">
        <f>M588*P588</f>
        <v>0</v>
      </c>
      <c r="R588" s="148"/>
      <c r="S588" s="148">
        <f>M588*R588</f>
        <v>0</v>
      </c>
      <c r="T588" s="148">
        <v>21</v>
      </c>
      <c r="U588" s="148">
        <f>O588*T588/100</f>
        <v>0</v>
      </c>
      <c r="V588" s="148">
        <f>U588+O588</f>
        <v>0</v>
      </c>
      <c r="W588" s="148"/>
      <c r="X588" s="148"/>
      <c r="Y588" s="148">
        <v>1</v>
      </c>
    </row>
    <row r="589" spans="6:23" s="149" customFormat="1" ht="56.25" outlineLevel="2">
      <c r="F589" s="150"/>
      <c r="G589" s="151"/>
      <c r="H589" s="152" t="s">
        <v>68</v>
      </c>
      <c r="I589" s="153" t="s">
        <v>536</v>
      </c>
      <c r="J589" s="154"/>
      <c r="K589" s="154"/>
      <c r="L589" s="154"/>
      <c r="M589" s="154"/>
      <c r="N589" s="154"/>
      <c r="O589" s="154"/>
      <c r="P589" s="155"/>
      <c r="Q589" s="156"/>
      <c r="R589" s="155"/>
      <c r="S589" s="156"/>
      <c r="T589" s="157"/>
      <c r="U589" s="157"/>
      <c r="V589" s="157"/>
      <c r="W589" s="158"/>
    </row>
    <row r="590" spans="6:23" s="149" customFormat="1" ht="6" customHeight="1" outlineLevel="2">
      <c r="F590" s="150"/>
      <c r="G590" s="151"/>
      <c r="H590" s="159"/>
      <c r="I590" s="160"/>
      <c r="J590" s="160"/>
      <c r="K590" s="160"/>
      <c r="L590" s="160"/>
      <c r="M590" s="160"/>
      <c r="N590" s="160"/>
      <c r="O590" s="160"/>
      <c r="P590" s="155"/>
      <c r="Q590" s="156"/>
      <c r="R590" s="155"/>
      <c r="S590" s="156"/>
      <c r="T590" s="157"/>
      <c r="U590" s="157"/>
      <c r="V590" s="157"/>
      <c r="W590" s="158"/>
    </row>
    <row r="591" spans="6:23" s="175" customFormat="1" ht="12.75" customHeight="1" outlineLevel="2">
      <c r="F591" s="176"/>
      <c r="G591" s="177"/>
      <c r="H591" s="177"/>
      <c r="I591" s="178"/>
      <c r="J591" s="177"/>
      <c r="K591" s="179"/>
      <c r="L591" s="180"/>
      <c r="M591" s="179"/>
      <c r="N591" s="180"/>
      <c r="O591" s="181"/>
      <c r="P591" s="182"/>
      <c r="Q591" s="180"/>
      <c r="R591" s="180"/>
      <c r="S591" s="180"/>
      <c r="T591" s="183" t="s">
        <v>75</v>
      </c>
      <c r="U591" s="180"/>
      <c r="V591" s="180"/>
      <c r="W591" s="180"/>
    </row>
    <row r="592" spans="6:25" s="131" customFormat="1" ht="16.5" customHeight="1" outlineLevel="1">
      <c r="F592" s="132"/>
      <c r="G592" s="133"/>
      <c r="H592" s="134"/>
      <c r="I592" s="134" t="s">
        <v>537</v>
      </c>
      <c r="J592" s="133"/>
      <c r="K592" s="135"/>
      <c r="L592" s="136"/>
      <c r="M592" s="135"/>
      <c r="N592" s="136"/>
      <c r="O592" s="137">
        <f>SUBTOTAL(9,O593:O825)</f>
        <v>0</v>
      </c>
      <c r="P592" s="138"/>
      <c r="Q592" s="137">
        <f>SUBTOTAL(9,Q593:Q825)</f>
        <v>9.859139</v>
      </c>
      <c r="R592" s="136"/>
      <c r="S592" s="137">
        <f>SUBTOTAL(9,S593:S825)</f>
        <v>0</v>
      </c>
      <c r="T592" s="139"/>
      <c r="U592" s="137">
        <f>SUBTOTAL(9,U593:U825)</f>
        <v>0</v>
      </c>
      <c r="V592" s="137">
        <f>SUBTOTAL(9,V593:V825)</f>
        <v>0</v>
      </c>
      <c r="W592" s="140"/>
      <c r="Y592" s="137">
        <f>SUBTOTAL(9,Y593:Y825)</f>
        <v>55</v>
      </c>
    </row>
    <row r="593" spans="6:25" s="149" customFormat="1" ht="24" outlineLevel="2">
      <c r="F593" s="142">
        <v>1</v>
      </c>
      <c r="G593" s="143" t="s">
        <v>64</v>
      </c>
      <c r="H593" s="144" t="s">
        <v>538</v>
      </c>
      <c r="I593" s="145" t="s">
        <v>539</v>
      </c>
      <c r="J593" s="143" t="s">
        <v>72</v>
      </c>
      <c r="K593" s="146">
        <v>570.98</v>
      </c>
      <c r="L593" s="147">
        <v>0</v>
      </c>
      <c r="M593" s="146">
        <v>570.98</v>
      </c>
      <c r="N593" s="148"/>
      <c r="O593" s="148">
        <f>M593*N593</f>
        <v>0</v>
      </c>
      <c r="P593" s="148">
        <v>0.00658</v>
      </c>
      <c r="Q593" s="148">
        <f>M593*P593</f>
        <v>3.7570484</v>
      </c>
      <c r="R593" s="148"/>
      <c r="S593" s="148">
        <f>M593*R593</f>
        <v>0</v>
      </c>
      <c r="T593" s="148">
        <v>21</v>
      </c>
      <c r="U593" s="148">
        <f>O593*T593/100</f>
        <v>0</v>
      </c>
      <c r="V593" s="148">
        <f>U593+O593</f>
        <v>0</v>
      </c>
      <c r="W593" s="148"/>
      <c r="X593" s="148"/>
      <c r="Y593" s="148">
        <v>1</v>
      </c>
    </row>
    <row r="594" spans="6:23" s="149" customFormat="1" ht="56.25" outlineLevel="2">
      <c r="F594" s="150"/>
      <c r="G594" s="151"/>
      <c r="H594" s="152" t="s">
        <v>68</v>
      </c>
      <c r="I594" s="153" t="s">
        <v>540</v>
      </c>
      <c r="J594" s="154"/>
      <c r="K594" s="154"/>
      <c r="L594" s="154"/>
      <c r="M594" s="154"/>
      <c r="N594" s="154"/>
      <c r="O594" s="154"/>
      <c r="P594" s="155"/>
      <c r="Q594" s="156"/>
      <c r="R594" s="155"/>
      <c r="S594" s="156"/>
      <c r="T594" s="157"/>
      <c r="U594" s="157"/>
      <c r="V594" s="157"/>
      <c r="W594" s="158"/>
    </row>
    <row r="595" spans="6:23" s="149" customFormat="1" ht="6" customHeight="1" outlineLevel="2">
      <c r="F595" s="150"/>
      <c r="G595" s="151"/>
      <c r="H595" s="159"/>
      <c r="I595" s="160"/>
      <c r="J595" s="160"/>
      <c r="K595" s="160"/>
      <c r="L595" s="160"/>
      <c r="M595" s="160"/>
      <c r="N595" s="160"/>
      <c r="O595" s="160"/>
      <c r="P595" s="155"/>
      <c r="Q595" s="156"/>
      <c r="R595" s="155"/>
      <c r="S595" s="156"/>
      <c r="T595" s="157"/>
      <c r="U595" s="157"/>
      <c r="V595" s="157"/>
      <c r="W595" s="158"/>
    </row>
    <row r="596" spans="6:23" s="161" customFormat="1" ht="11.25" outlineLevel="3">
      <c r="F596" s="162"/>
      <c r="G596" s="163"/>
      <c r="H596" s="164" t="str">
        <f aca="true" t="shared" si="8" ref="H596:H602">IF(AND(H595&lt;&gt;"Výkaz výměr:",I595=""),"Výkaz výměr:","")</f>
        <v>Výkaz výměr:</v>
      </c>
      <c r="I596" s="165" t="s">
        <v>541</v>
      </c>
      <c r="J596" s="166"/>
      <c r="K596" s="167"/>
      <c r="L596" s="168"/>
      <c r="M596" s="169">
        <v>7.68</v>
      </c>
      <c r="N596" s="170"/>
      <c r="O596" s="171"/>
      <c r="P596" s="172"/>
      <c r="Q596" s="170"/>
      <c r="R596" s="170"/>
      <c r="S596" s="170"/>
      <c r="T596" s="173" t="s">
        <v>75</v>
      </c>
      <c r="U596" s="170"/>
      <c r="V596" s="170"/>
      <c r="W596" s="174"/>
    </row>
    <row r="597" spans="6:23" s="161" customFormat="1" ht="11.25" outlineLevel="3">
      <c r="F597" s="162"/>
      <c r="G597" s="163"/>
      <c r="H597" s="164">
        <f t="shared" si="8"/>
      </c>
      <c r="I597" s="165" t="s">
        <v>542</v>
      </c>
      <c r="J597" s="166"/>
      <c r="K597" s="167"/>
      <c r="L597" s="168"/>
      <c r="M597" s="169">
        <v>146.7</v>
      </c>
      <c r="N597" s="170"/>
      <c r="O597" s="171"/>
      <c r="P597" s="172"/>
      <c r="Q597" s="170"/>
      <c r="R597" s="170"/>
      <c r="S597" s="170"/>
      <c r="T597" s="173" t="s">
        <v>75</v>
      </c>
      <c r="U597" s="170"/>
      <c r="V597" s="170"/>
      <c r="W597" s="174"/>
    </row>
    <row r="598" spans="6:23" s="161" customFormat="1" ht="11.25" outlineLevel="3">
      <c r="F598" s="162"/>
      <c r="G598" s="163"/>
      <c r="H598" s="164">
        <f t="shared" si="8"/>
      </c>
      <c r="I598" s="165" t="s">
        <v>543</v>
      </c>
      <c r="J598" s="166"/>
      <c r="K598" s="167"/>
      <c r="L598" s="168"/>
      <c r="M598" s="169">
        <v>54.7</v>
      </c>
      <c r="N598" s="170"/>
      <c r="O598" s="171"/>
      <c r="P598" s="172"/>
      <c r="Q598" s="170"/>
      <c r="R598" s="170"/>
      <c r="S598" s="170"/>
      <c r="T598" s="173" t="s">
        <v>75</v>
      </c>
      <c r="U598" s="170"/>
      <c r="V598" s="170"/>
      <c r="W598" s="174"/>
    </row>
    <row r="599" spans="6:23" s="161" customFormat="1" ht="11.25" outlineLevel="3">
      <c r="F599" s="162"/>
      <c r="G599" s="163"/>
      <c r="H599" s="164">
        <f t="shared" si="8"/>
      </c>
      <c r="I599" s="165" t="s">
        <v>544</v>
      </c>
      <c r="J599" s="166"/>
      <c r="K599" s="167"/>
      <c r="L599" s="168"/>
      <c r="M599" s="169">
        <v>229.1</v>
      </c>
      <c r="N599" s="170"/>
      <c r="O599" s="171"/>
      <c r="P599" s="172"/>
      <c r="Q599" s="170"/>
      <c r="R599" s="170"/>
      <c r="S599" s="170"/>
      <c r="T599" s="173" t="s">
        <v>75</v>
      </c>
      <c r="U599" s="170"/>
      <c r="V599" s="170"/>
      <c r="W599" s="174"/>
    </row>
    <row r="600" spans="6:23" s="161" customFormat="1" ht="11.25" outlineLevel="3">
      <c r="F600" s="162"/>
      <c r="G600" s="163"/>
      <c r="H600" s="164">
        <f t="shared" si="8"/>
      </c>
      <c r="I600" s="165" t="s">
        <v>545</v>
      </c>
      <c r="J600" s="166"/>
      <c r="K600" s="167"/>
      <c r="L600" s="168"/>
      <c r="M600" s="169">
        <v>120.2</v>
      </c>
      <c r="N600" s="170"/>
      <c r="O600" s="171"/>
      <c r="P600" s="172"/>
      <c r="Q600" s="170"/>
      <c r="R600" s="170"/>
      <c r="S600" s="170"/>
      <c r="T600" s="173" t="s">
        <v>75</v>
      </c>
      <c r="U600" s="170"/>
      <c r="V600" s="170"/>
      <c r="W600" s="174"/>
    </row>
    <row r="601" spans="6:23" s="161" customFormat="1" ht="11.25" outlineLevel="3">
      <c r="F601" s="162"/>
      <c r="G601" s="163"/>
      <c r="H601" s="164">
        <f t="shared" si="8"/>
      </c>
      <c r="I601" s="165" t="s">
        <v>546</v>
      </c>
      <c r="J601" s="166"/>
      <c r="K601" s="167"/>
      <c r="L601" s="168"/>
      <c r="M601" s="169">
        <v>3.6</v>
      </c>
      <c r="N601" s="170"/>
      <c r="O601" s="171"/>
      <c r="P601" s="172"/>
      <c r="Q601" s="170"/>
      <c r="R601" s="170"/>
      <c r="S601" s="170"/>
      <c r="T601" s="173" t="s">
        <v>75</v>
      </c>
      <c r="U601" s="170"/>
      <c r="V601" s="170"/>
      <c r="W601" s="174"/>
    </row>
    <row r="602" spans="6:23" s="161" customFormat="1" ht="11.25" outlineLevel="3">
      <c r="F602" s="162"/>
      <c r="G602" s="163"/>
      <c r="H602" s="164">
        <f t="shared" si="8"/>
      </c>
      <c r="I602" s="165" t="s">
        <v>547</v>
      </c>
      <c r="J602" s="166"/>
      <c r="K602" s="167"/>
      <c r="L602" s="168"/>
      <c r="M602" s="169">
        <v>9</v>
      </c>
      <c r="N602" s="170"/>
      <c r="O602" s="171"/>
      <c r="P602" s="172"/>
      <c r="Q602" s="170"/>
      <c r="R602" s="170"/>
      <c r="S602" s="170"/>
      <c r="T602" s="173" t="s">
        <v>75</v>
      </c>
      <c r="U602" s="170"/>
      <c r="V602" s="170"/>
      <c r="W602" s="174"/>
    </row>
    <row r="603" spans="6:25" s="149" customFormat="1" ht="12" outlineLevel="2">
      <c r="F603" s="142">
        <v>2</v>
      </c>
      <c r="G603" s="143" t="s">
        <v>64</v>
      </c>
      <c r="H603" s="144" t="s">
        <v>548</v>
      </c>
      <c r="I603" s="145" t="s">
        <v>549</v>
      </c>
      <c r="J603" s="143" t="s">
        <v>97</v>
      </c>
      <c r="K603" s="146">
        <v>57</v>
      </c>
      <c r="L603" s="147">
        <v>0</v>
      </c>
      <c r="M603" s="146">
        <v>57</v>
      </c>
      <c r="N603" s="148"/>
      <c r="O603" s="148">
        <f>M603*N603</f>
        <v>0</v>
      </c>
      <c r="P603" s="148">
        <v>0.00317</v>
      </c>
      <c r="Q603" s="148">
        <f>M603*P603</f>
        <v>0.18069000000000002</v>
      </c>
      <c r="R603" s="148"/>
      <c r="S603" s="148">
        <f>M603*R603</f>
        <v>0</v>
      </c>
      <c r="T603" s="148">
        <v>21</v>
      </c>
      <c r="U603" s="148">
        <f>O603*T603/100</f>
        <v>0</v>
      </c>
      <c r="V603" s="148">
        <f>U603+O603</f>
        <v>0</v>
      </c>
      <c r="W603" s="148"/>
      <c r="X603" s="148"/>
      <c r="Y603" s="148">
        <v>1</v>
      </c>
    </row>
    <row r="604" spans="6:23" s="149" customFormat="1" ht="33.75" outlineLevel="2">
      <c r="F604" s="150"/>
      <c r="G604" s="151"/>
      <c r="H604" s="152" t="s">
        <v>68</v>
      </c>
      <c r="I604" s="153" t="s">
        <v>550</v>
      </c>
      <c r="J604" s="154"/>
      <c r="K604" s="154"/>
      <c r="L604" s="154"/>
      <c r="M604" s="154"/>
      <c r="N604" s="154"/>
      <c r="O604" s="154"/>
      <c r="P604" s="155"/>
      <c r="Q604" s="156"/>
      <c r="R604" s="155"/>
      <c r="S604" s="156"/>
      <c r="T604" s="157"/>
      <c r="U604" s="157"/>
      <c r="V604" s="157"/>
      <c r="W604" s="158"/>
    </row>
    <row r="605" spans="6:23" s="149" customFormat="1" ht="6" customHeight="1" outlineLevel="2">
      <c r="F605" s="150"/>
      <c r="G605" s="151"/>
      <c r="H605" s="159"/>
      <c r="I605" s="160"/>
      <c r="J605" s="160"/>
      <c r="K605" s="160"/>
      <c r="L605" s="160"/>
      <c r="M605" s="160"/>
      <c r="N605" s="160"/>
      <c r="O605" s="160"/>
      <c r="P605" s="155"/>
      <c r="Q605" s="156"/>
      <c r="R605" s="155"/>
      <c r="S605" s="156"/>
      <c r="T605" s="157"/>
      <c r="U605" s="157"/>
      <c r="V605" s="157"/>
      <c r="W605" s="158"/>
    </row>
    <row r="606" spans="6:23" s="161" customFormat="1" ht="11.25" outlineLevel="3">
      <c r="F606" s="162"/>
      <c r="G606" s="163"/>
      <c r="H606" s="164" t="str">
        <f>IF(AND(H605&lt;&gt;"Výkaz výměr:",I605=""),"Výkaz výměr:","")</f>
        <v>Výkaz výměr:</v>
      </c>
      <c r="I606" s="165" t="s">
        <v>551</v>
      </c>
      <c r="J606" s="166"/>
      <c r="K606" s="167"/>
      <c r="L606" s="168"/>
      <c r="M606" s="169">
        <v>57</v>
      </c>
      <c r="N606" s="170"/>
      <c r="O606" s="171"/>
      <c r="P606" s="172"/>
      <c r="Q606" s="170"/>
      <c r="R606" s="170"/>
      <c r="S606" s="170"/>
      <c r="T606" s="173" t="s">
        <v>75</v>
      </c>
      <c r="U606" s="170"/>
      <c r="V606" s="170"/>
      <c r="W606" s="174"/>
    </row>
    <row r="607" spans="6:25" s="149" customFormat="1" ht="12" outlineLevel="2">
      <c r="F607" s="142">
        <v>3</v>
      </c>
      <c r="G607" s="143" t="s">
        <v>64</v>
      </c>
      <c r="H607" s="144" t="s">
        <v>552</v>
      </c>
      <c r="I607" s="145" t="s">
        <v>553</v>
      </c>
      <c r="J607" s="143" t="s">
        <v>97</v>
      </c>
      <c r="K607" s="146">
        <v>1.43</v>
      </c>
      <c r="L607" s="147">
        <v>0</v>
      </c>
      <c r="M607" s="146">
        <v>1.43</v>
      </c>
      <c r="N607" s="148"/>
      <c r="O607" s="148">
        <f>M607*N607</f>
        <v>0</v>
      </c>
      <c r="P607" s="148">
        <v>0.00352</v>
      </c>
      <c r="Q607" s="148">
        <f>M607*P607</f>
        <v>0.0050336</v>
      </c>
      <c r="R607" s="148"/>
      <c r="S607" s="148">
        <f>M607*R607</f>
        <v>0</v>
      </c>
      <c r="T607" s="148">
        <v>21</v>
      </c>
      <c r="U607" s="148">
        <f>O607*T607/100</f>
        <v>0</v>
      </c>
      <c r="V607" s="148">
        <f>U607+O607</f>
        <v>0</v>
      </c>
      <c r="W607" s="148"/>
      <c r="X607" s="148"/>
      <c r="Y607" s="148">
        <v>1</v>
      </c>
    </row>
    <row r="608" spans="6:23" s="149" customFormat="1" ht="33.75" outlineLevel="2">
      <c r="F608" s="150"/>
      <c r="G608" s="151"/>
      <c r="H608" s="152" t="s">
        <v>68</v>
      </c>
      <c r="I608" s="153" t="s">
        <v>554</v>
      </c>
      <c r="J608" s="154"/>
      <c r="K608" s="154"/>
      <c r="L608" s="154"/>
      <c r="M608" s="154"/>
      <c r="N608" s="154"/>
      <c r="O608" s="154"/>
      <c r="P608" s="155"/>
      <c r="Q608" s="156"/>
      <c r="R608" s="155"/>
      <c r="S608" s="156"/>
      <c r="T608" s="157"/>
      <c r="U608" s="157"/>
      <c r="V608" s="157"/>
      <c r="W608" s="158"/>
    </row>
    <row r="609" spans="6:23" s="149" customFormat="1" ht="6" customHeight="1" outlineLevel="2">
      <c r="F609" s="150"/>
      <c r="G609" s="151"/>
      <c r="H609" s="159"/>
      <c r="I609" s="160"/>
      <c r="J609" s="160"/>
      <c r="K609" s="160"/>
      <c r="L609" s="160"/>
      <c r="M609" s="160"/>
      <c r="N609" s="160"/>
      <c r="O609" s="160"/>
      <c r="P609" s="155"/>
      <c r="Q609" s="156"/>
      <c r="R609" s="155"/>
      <c r="S609" s="156"/>
      <c r="T609" s="157"/>
      <c r="U609" s="157"/>
      <c r="V609" s="157"/>
      <c r="W609" s="158"/>
    </row>
    <row r="610" spans="6:23" s="161" customFormat="1" ht="11.25" outlineLevel="3">
      <c r="F610" s="162"/>
      <c r="G610" s="163"/>
      <c r="H610" s="164" t="str">
        <f>IF(AND(H609&lt;&gt;"Výkaz výměr:",I609=""),"Výkaz výměr:","")</f>
        <v>Výkaz výměr:</v>
      </c>
      <c r="I610" s="165" t="s">
        <v>555</v>
      </c>
      <c r="J610" s="166"/>
      <c r="K610" s="167"/>
      <c r="L610" s="168"/>
      <c r="M610" s="169">
        <v>1.43</v>
      </c>
      <c r="N610" s="170"/>
      <c r="O610" s="171"/>
      <c r="P610" s="172"/>
      <c r="Q610" s="170"/>
      <c r="R610" s="170"/>
      <c r="S610" s="170"/>
      <c r="T610" s="173" t="s">
        <v>75</v>
      </c>
      <c r="U610" s="170"/>
      <c r="V610" s="170"/>
      <c r="W610" s="174"/>
    </row>
    <row r="611" spans="6:25" s="149" customFormat="1" ht="12" outlineLevel="2">
      <c r="F611" s="142">
        <v>4</v>
      </c>
      <c r="G611" s="143" t="s">
        <v>64</v>
      </c>
      <c r="H611" s="144" t="s">
        <v>556</v>
      </c>
      <c r="I611" s="145" t="s">
        <v>557</v>
      </c>
      <c r="J611" s="143" t="s">
        <v>97</v>
      </c>
      <c r="K611" s="146">
        <v>152.5</v>
      </c>
      <c r="L611" s="147">
        <v>0</v>
      </c>
      <c r="M611" s="146">
        <v>152.5</v>
      </c>
      <c r="N611" s="148"/>
      <c r="O611" s="148">
        <f>M611*N611</f>
        <v>0</v>
      </c>
      <c r="P611" s="148">
        <v>0.00404</v>
      </c>
      <c r="Q611" s="148">
        <f>M611*P611</f>
        <v>0.6161</v>
      </c>
      <c r="R611" s="148"/>
      <c r="S611" s="148">
        <f>M611*R611</f>
        <v>0</v>
      </c>
      <c r="T611" s="148">
        <v>21</v>
      </c>
      <c r="U611" s="148">
        <f>O611*T611/100</f>
        <v>0</v>
      </c>
      <c r="V611" s="148">
        <f>U611+O611</f>
        <v>0</v>
      </c>
      <c r="W611" s="148"/>
      <c r="X611" s="148"/>
      <c r="Y611" s="148">
        <v>1</v>
      </c>
    </row>
    <row r="612" spans="6:23" s="149" customFormat="1" ht="33.75" outlineLevel="2">
      <c r="F612" s="150"/>
      <c r="G612" s="151"/>
      <c r="H612" s="152" t="s">
        <v>68</v>
      </c>
      <c r="I612" s="153" t="s">
        <v>558</v>
      </c>
      <c r="J612" s="154"/>
      <c r="K612" s="154"/>
      <c r="L612" s="154"/>
      <c r="M612" s="154"/>
      <c r="N612" s="154"/>
      <c r="O612" s="154"/>
      <c r="P612" s="155"/>
      <c r="Q612" s="156"/>
      <c r="R612" s="155"/>
      <c r="S612" s="156"/>
      <c r="T612" s="157"/>
      <c r="U612" s="157"/>
      <c r="V612" s="157"/>
      <c r="W612" s="158"/>
    </row>
    <row r="613" spans="6:23" s="149" customFormat="1" ht="6" customHeight="1" outlineLevel="2">
      <c r="F613" s="150"/>
      <c r="G613" s="151"/>
      <c r="H613" s="159"/>
      <c r="I613" s="160"/>
      <c r="J613" s="160"/>
      <c r="K613" s="160"/>
      <c r="L613" s="160"/>
      <c r="M613" s="160"/>
      <c r="N613" s="160"/>
      <c r="O613" s="160"/>
      <c r="P613" s="155"/>
      <c r="Q613" s="156"/>
      <c r="R613" s="155"/>
      <c r="S613" s="156"/>
      <c r="T613" s="157"/>
      <c r="U613" s="157"/>
      <c r="V613" s="157"/>
      <c r="W613" s="158"/>
    </row>
    <row r="614" spans="6:23" s="161" customFormat="1" ht="11.25" outlineLevel="3">
      <c r="F614" s="162"/>
      <c r="G614" s="163"/>
      <c r="H614" s="164" t="str">
        <f>IF(AND(H613&lt;&gt;"Výkaz výměr:",I613=""),"Výkaz výměr:","")</f>
        <v>Výkaz výměr:</v>
      </c>
      <c r="I614" s="165" t="s">
        <v>559</v>
      </c>
      <c r="J614" s="166"/>
      <c r="K614" s="167"/>
      <c r="L614" s="168"/>
      <c r="M614" s="169">
        <v>57.5</v>
      </c>
      <c r="N614" s="170"/>
      <c r="O614" s="171"/>
      <c r="P614" s="172"/>
      <c r="Q614" s="170"/>
      <c r="R614" s="170"/>
      <c r="S614" s="170"/>
      <c r="T614" s="173" t="s">
        <v>75</v>
      </c>
      <c r="U614" s="170"/>
      <c r="V614" s="170"/>
      <c r="W614" s="174"/>
    </row>
    <row r="615" spans="6:23" s="161" customFormat="1" ht="11.25" outlineLevel="3">
      <c r="F615" s="162"/>
      <c r="G615" s="163"/>
      <c r="H615" s="164">
        <f>IF(AND(H614&lt;&gt;"Výkaz výměr:",I614=""),"Výkaz výměr:","")</f>
      </c>
      <c r="I615" s="165" t="s">
        <v>560</v>
      </c>
      <c r="J615" s="166"/>
      <c r="K615" s="167"/>
      <c r="L615" s="168"/>
      <c r="M615" s="169">
        <v>95</v>
      </c>
      <c r="N615" s="170"/>
      <c r="O615" s="171"/>
      <c r="P615" s="172"/>
      <c r="Q615" s="170"/>
      <c r="R615" s="170"/>
      <c r="S615" s="170"/>
      <c r="T615" s="173" t="s">
        <v>75</v>
      </c>
      <c r="U615" s="170"/>
      <c r="V615" s="170"/>
      <c r="W615" s="174"/>
    </row>
    <row r="616" spans="6:25" s="149" customFormat="1" ht="12" outlineLevel="2">
      <c r="F616" s="142">
        <v>5</v>
      </c>
      <c r="G616" s="143" t="s">
        <v>64</v>
      </c>
      <c r="H616" s="144" t="s">
        <v>561</v>
      </c>
      <c r="I616" s="145" t="s">
        <v>562</v>
      </c>
      <c r="J616" s="143" t="s">
        <v>67</v>
      </c>
      <c r="K616" s="146">
        <v>72</v>
      </c>
      <c r="L616" s="147">
        <v>0</v>
      </c>
      <c r="M616" s="146">
        <v>72</v>
      </c>
      <c r="N616" s="148"/>
      <c r="O616" s="148">
        <f>M616*N616</f>
        <v>0</v>
      </c>
      <c r="P616" s="148">
        <v>0.00252</v>
      </c>
      <c r="Q616" s="148">
        <f>M616*P616</f>
        <v>0.18144000000000002</v>
      </c>
      <c r="R616" s="148"/>
      <c r="S616" s="148">
        <f>M616*R616</f>
        <v>0</v>
      </c>
      <c r="T616" s="148">
        <v>21</v>
      </c>
      <c r="U616" s="148">
        <f>O616*T616/100</f>
        <v>0</v>
      </c>
      <c r="V616" s="148">
        <f>U616+O616</f>
        <v>0</v>
      </c>
      <c r="W616" s="148"/>
      <c r="X616" s="148"/>
      <c r="Y616" s="148">
        <v>1</v>
      </c>
    </row>
    <row r="617" spans="6:23" s="149" customFormat="1" ht="56.25" outlineLevel="2">
      <c r="F617" s="150"/>
      <c r="G617" s="151"/>
      <c r="H617" s="152" t="s">
        <v>68</v>
      </c>
      <c r="I617" s="153" t="s">
        <v>563</v>
      </c>
      <c r="J617" s="154"/>
      <c r="K617" s="154"/>
      <c r="L617" s="154"/>
      <c r="M617" s="154"/>
      <c r="N617" s="154"/>
      <c r="O617" s="154"/>
      <c r="P617" s="155"/>
      <c r="Q617" s="156"/>
      <c r="R617" s="155"/>
      <c r="S617" s="156"/>
      <c r="T617" s="157"/>
      <c r="U617" s="157"/>
      <c r="V617" s="157"/>
      <c r="W617" s="158"/>
    </row>
    <row r="618" spans="6:23" s="149" customFormat="1" ht="6" customHeight="1" outlineLevel="2">
      <c r="F618" s="150"/>
      <c r="G618" s="151"/>
      <c r="H618" s="159"/>
      <c r="I618" s="160"/>
      <c r="J618" s="160"/>
      <c r="K618" s="160"/>
      <c r="L618" s="160"/>
      <c r="M618" s="160"/>
      <c r="N618" s="160"/>
      <c r="O618" s="160"/>
      <c r="P618" s="155"/>
      <c r="Q618" s="156"/>
      <c r="R618" s="155"/>
      <c r="S618" s="156"/>
      <c r="T618" s="157"/>
      <c r="U618" s="157"/>
      <c r="V618" s="157"/>
      <c r="W618" s="158"/>
    </row>
    <row r="619" spans="6:23" s="161" customFormat="1" ht="11.25" outlineLevel="3">
      <c r="F619" s="162"/>
      <c r="G619" s="163"/>
      <c r="H619" s="164" t="str">
        <f>IF(AND(H618&lt;&gt;"Výkaz výměr:",I618=""),"Výkaz výměr:","")</f>
        <v>Výkaz výměr:</v>
      </c>
      <c r="I619" s="165" t="s">
        <v>564</v>
      </c>
      <c r="J619" s="166"/>
      <c r="K619" s="167"/>
      <c r="L619" s="168"/>
      <c r="M619" s="169">
        <v>2</v>
      </c>
      <c r="N619" s="170"/>
      <c r="O619" s="171"/>
      <c r="P619" s="172"/>
      <c r="Q619" s="170"/>
      <c r="R619" s="170"/>
      <c r="S619" s="170"/>
      <c r="T619" s="173" t="s">
        <v>75</v>
      </c>
      <c r="U619" s="170"/>
      <c r="V619" s="170"/>
      <c r="W619" s="174"/>
    </row>
    <row r="620" spans="6:23" s="161" customFormat="1" ht="11.25" outlineLevel="3">
      <c r="F620" s="162"/>
      <c r="G620" s="163"/>
      <c r="H620" s="164">
        <f>IF(AND(H619&lt;&gt;"Výkaz výměr:",I619=""),"Výkaz výměr:","")</f>
      </c>
      <c r="I620" s="165" t="s">
        <v>565</v>
      </c>
      <c r="J620" s="166"/>
      <c r="K620" s="167"/>
      <c r="L620" s="168"/>
      <c r="M620" s="169">
        <v>2</v>
      </c>
      <c r="N620" s="170"/>
      <c r="O620" s="171"/>
      <c r="P620" s="172"/>
      <c r="Q620" s="170"/>
      <c r="R620" s="170"/>
      <c r="S620" s="170"/>
      <c r="T620" s="173" t="s">
        <v>75</v>
      </c>
      <c r="U620" s="170"/>
      <c r="V620" s="170"/>
      <c r="W620" s="174"/>
    </row>
    <row r="621" spans="6:23" s="161" customFormat="1" ht="11.25" outlineLevel="3">
      <c r="F621" s="162"/>
      <c r="G621" s="163"/>
      <c r="H621" s="164">
        <f>IF(AND(H620&lt;&gt;"Výkaz výměr:",I620=""),"Výkaz výměr:","")</f>
      </c>
      <c r="I621" s="165" t="s">
        <v>566</v>
      </c>
      <c r="J621" s="166"/>
      <c r="K621" s="167"/>
      <c r="L621" s="168"/>
      <c r="M621" s="169">
        <v>8</v>
      </c>
      <c r="N621" s="170"/>
      <c r="O621" s="171"/>
      <c r="P621" s="172"/>
      <c r="Q621" s="170"/>
      <c r="R621" s="170"/>
      <c r="S621" s="170"/>
      <c r="T621" s="173" t="s">
        <v>75</v>
      </c>
      <c r="U621" s="170"/>
      <c r="V621" s="170"/>
      <c r="W621" s="174"/>
    </row>
    <row r="622" spans="6:23" s="161" customFormat="1" ht="11.25" outlineLevel="3">
      <c r="F622" s="162"/>
      <c r="G622" s="163"/>
      <c r="H622" s="164">
        <f>IF(AND(H621&lt;&gt;"Výkaz výměr:",I621=""),"Výkaz výměr:","")</f>
      </c>
      <c r="I622" s="165" t="s">
        <v>567</v>
      </c>
      <c r="J622" s="166"/>
      <c r="K622" s="167"/>
      <c r="L622" s="168"/>
      <c r="M622" s="169">
        <v>54</v>
      </c>
      <c r="N622" s="170"/>
      <c r="O622" s="171"/>
      <c r="P622" s="172"/>
      <c r="Q622" s="170"/>
      <c r="R622" s="170"/>
      <c r="S622" s="170"/>
      <c r="T622" s="173" t="s">
        <v>75</v>
      </c>
      <c r="U622" s="170"/>
      <c r="V622" s="170"/>
      <c r="W622" s="174"/>
    </row>
    <row r="623" spans="6:23" s="161" customFormat="1" ht="11.25" outlineLevel="3">
      <c r="F623" s="162"/>
      <c r="G623" s="163"/>
      <c r="H623" s="164">
        <f>IF(AND(H622&lt;&gt;"Výkaz výměr:",I622=""),"Výkaz výměr:","")</f>
      </c>
      <c r="I623" s="165" t="s">
        <v>568</v>
      </c>
      <c r="J623" s="166"/>
      <c r="K623" s="167"/>
      <c r="L623" s="168"/>
      <c r="M623" s="169">
        <v>6</v>
      </c>
      <c r="N623" s="170"/>
      <c r="O623" s="171"/>
      <c r="P623" s="172"/>
      <c r="Q623" s="170"/>
      <c r="R623" s="170"/>
      <c r="S623" s="170"/>
      <c r="T623" s="173" t="s">
        <v>75</v>
      </c>
      <c r="U623" s="170"/>
      <c r="V623" s="170"/>
      <c r="W623" s="174"/>
    </row>
    <row r="624" spans="6:25" s="149" customFormat="1" ht="12" outlineLevel="2">
      <c r="F624" s="142">
        <v>6</v>
      </c>
      <c r="G624" s="143" t="s">
        <v>64</v>
      </c>
      <c r="H624" s="144" t="s">
        <v>569</v>
      </c>
      <c r="I624" s="145" t="s">
        <v>570</v>
      </c>
      <c r="J624" s="143" t="s">
        <v>67</v>
      </c>
      <c r="K624" s="146">
        <v>342</v>
      </c>
      <c r="L624" s="147">
        <v>0</v>
      </c>
      <c r="M624" s="146">
        <v>342</v>
      </c>
      <c r="N624" s="148"/>
      <c r="O624" s="148">
        <f>M624*N624</f>
        <v>0</v>
      </c>
      <c r="P624" s="148">
        <v>0.00382</v>
      </c>
      <c r="Q624" s="148">
        <f>M624*P624</f>
        <v>1.30644</v>
      </c>
      <c r="R624" s="148"/>
      <c r="S624" s="148">
        <f>M624*R624</f>
        <v>0</v>
      </c>
      <c r="T624" s="148">
        <v>21</v>
      </c>
      <c r="U624" s="148">
        <f>O624*T624/100</f>
        <v>0</v>
      </c>
      <c r="V624" s="148">
        <f>U624+O624</f>
        <v>0</v>
      </c>
      <c r="W624" s="148"/>
      <c r="X624" s="148"/>
      <c r="Y624" s="148">
        <v>1</v>
      </c>
    </row>
    <row r="625" spans="6:23" s="149" customFormat="1" ht="56.25" outlineLevel="2">
      <c r="F625" s="150"/>
      <c r="G625" s="151"/>
      <c r="H625" s="152" t="s">
        <v>68</v>
      </c>
      <c r="I625" s="153" t="s">
        <v>571</v>
      </c>
      <c r="J625" s="154"/>
      <c r="K625" s="154"/>
      <c r="L625" s="154"/>
      <c r="M625" s="154"/>
      <c r="N625" s="154"/>
      <c r="O625" s="154"/>
      <c r="P625" s="155"/>
      <c r="Q625" s="156"/>
      <c r="R625" s="155"/>
      <c r="S625" s="156"/>
      <c r="T625" s="157"/>
      <c r="U625" s="157"/>
      <c r="V625" s="157"/>
      <c r="W625" s="158"/>
    </row>
    <row r="626" spans="6:23" s="149" customFormat="1" ht="6" customHeight="1" outlineLevel="2">
      <c r="F626" s="150"/>
      <c r="G626" s="151"/>
      <c r="H626" s="159"/>
      <c r="I626" s="160"/>
      <c r="J626" s="160"/>
      <c r="K626" s="160"/>
      <c r="L626" s="160"/>
      <c r="M626" s="160"/>
      <c r="N626" s="160"/>
      <c r="O626" s="160"/>
      <c r="P626" s="155"/>
      <c r="Q626" s="156"/>
      <c r="R626" s="155"/>
      <c r="S626" s="156"/>
      <c r="T626" s="157"/>
      <c r="U626" s="157"/>
      <c r="V626" s="157"/>
      <c r="W626" s="158"/>
    </row>
    <row r="627" spans="6:23" s="161" customFormat="1" ht="11.25" outlineLevel="3">
      <c r="F627" s="162"/>
      <c r="G627" s="163"/>
      <c r="H627" s="164" t="str">
        <f aca="true" t="shared" si="9" ref="H627:H632">IF(AND(H626&lt;&gt;"Výkaz výměr:",I626=""),"Výkaz výměr:","")</f>
        <v>Výkaz výměr:</v>
      </c>
      <c r="I627" s="165" t="s">
        <v>566</v>
      </c>
      <c r="J627" s="166"/>
      <c r="K627" s="167"/>
      <c r="L627" s="168"/>
      <c r="M627" s="169">
        <v>8</v>
      </c>
      <c r="N627" s="170"/>
      <c r="O627" s="171"/>
      <c r="P627" s="172"/>
      <c r="Q627" s="170"/>
      <c r="R627" s="170"/>
      <c r="S627" s="170"/>
      <c r="T627" s="173" t="s">
        <v>75</v>
      </c>
      <c r="U627" s="170"/>
      <c r="V627" s="170"/>
      <c r="W627" s="174"/>
    </row>
    <row r="628" spans="6:23" s="161" customFormat="1" ht="11.25" outlineLevel="3">
      <c r="F628" s="162"/>
      <c r="G628" s="163"/>
      <c r="H628" s="164">
        <f t="shared" si="9"/>
      </c>
      <c r="I628" s="165" t="s">
        <v>567</v>
      </c>
      <c r="J628" s="166"/>
      <c r="K628" s="167"/>
      <c r="L628" s="168"/>
      <c r="M628" s="169">
        <v>54</v>
      </c>
      <c r="N628" s="170"/>
      <c r="O628" s="171"/>
      <c r="P628" s="172"/>
      <c r="Q628" s="170"/>
      <c r="R628" s="170"/>
      <c r="S628" s="170"/>
      <c r="T628" s="173" t="s">
        <v>75</v>
      </c>
      <c r="U628" s="170"/>
      <c r="V628" s="170"/>
      <c r="W628" s="174"/>
    </row>
    <row r="629" spans="6:23" s="161" customFormat="1" ht="11.25" outlineLevel="3">
      <c r="F629" s="162"/>
      <c r="G629" s="163"/>
      <c r="H629" s="164">
        <f t="shared" si="9"/>
      </c>
      <c r="I629" s="165" t="s">
        <v>572</v>
      </c>
      <c r="J629" s="166"/>
      <c r="K629" s="167"/>
      <c r="L629" s="168"/>
      <c r="M629" s="169">
        <v>96</v>
      </c>
      <c r="N629" s="170"/>
      <c r="O629" s="171"/>
      <c r="P629" s="172"/>
      <c r="Q629" s="170"/>
      <c r="R629" s="170"/>
      <c r="S629" s="170"/>
      <c r="T629" s="173" t="s">
        <v>75</v>
      </c>
      <c r="U629" s="170"/>
      <c r="V629" s="170"/>
      <c r="W629" s="174"/>
    </row>
    <row r="630" spans="6:23" s="161" customFormat="1" ht="11.25" outlineLevel="3">
      <c r="F630" s="162"/>
      <c r="G630" s="163"/>
      <c r="H630" s="164">
        <f t="shared" si="9"/>
      </c>
      <c r="I630" s="165" t="s">
        <v>573</v>
      </c>
      <c r="J630" s="166"/>
      <c r="K630" s="167"/>
      <c r="L630" s="168"/>
      <c r="M630" s="169">
        <v>4</v>
      </c>
      <c r="N630" s="170"/>
      <c r="O630" s="171"/>
      <c r="P630" s="172"/>
      <c r="Q630" s="170"/>
      <c r="R630" s="170"/>
      <c r="S630" s="170"/>
      <c r="T630" s="173" t="s">
        <v>75</v>
      </c>
      <c r="U630" s="170"/>
      <c r="V630" s="170"/>
      <c r="W630" s="174"/>
    </row>
    <row r="631" spans="6:23" s="161" customFormat="1" ht="11.25" outlineLevel="3">
      <c r="F631" s="162"/>
      <c r="G631" s="163"/>
      <c r="H631" s="164">
        <f t="shared" si="9"/>
      </c>
      <c r="I631" s="165" t="s">
        <v>574</v>
      </c>
      <c r="J631" s="166"/>
      <c r="K631" s="167"/>
      <c r="L631" s="168"/>
      <c r="M631" s="169">
        <v>56</v>
      </c>
      <c r="N631" s="170"/>
      <c r="O631" s="171"/>
      <c r="P631" s="172"/>
      <c r="Q631" s="170"/>
      <c r="R631" s="170"/>
      <c r="S631" s="170"/>
      <c r="T631" s="173" t="s">
        <v>75</v>
      </c>
      <c r="U631" s="170"/>
      <c r="V631" s="170"/>
      <c r="W631" s="174"/>
    </row>
    <row r="632" spans="6:23" s="161" customFormat="1" ht="11.25" outlineLevel="3">
      <c r="F632" s="162"/>
      <c r="G632" s="163"/>
      <c r="H632" s="164">
        <f t="shared" si="9"/>
      </c>
      <c r="I632" s="165" t="s">
        <v>575</v>
      </c>
      <c r="J632" s="166"/>
      <c r="K632" s="167"/>
      <c r="L632" s="168"/>
      <c r="M632" s="169">
        <v>124</v>
      </c>
      <c r="N632" s="170"/>
      <c r="O632" s="171"/>
      <c r="P632" s="172"/>
      <c r="Q632" s="170"/>
      <c r="R632" s="170"/>
      <c r="S632" s="170"/>
      <c r="T632" s="173" t="s">
        <v>75</v>
      </c>
      <c r="U632" s="170"/>
      <c r="V632" s="170"/>
      <c r="W632" s="174"/>
    </row>
    <row r="633" spans="6:25" s="149" customFormat="1" ht="12" outlineLevel="2">
      <c r="F633" s="142">
        <v>7</v>
      </c>
      <c r="G633" s="143" t="s">
        <v>64</v>
      </c>
      <c r="H633" s="144" t="s">
        <v>576</v>
      </c>
      <c r="I633" s="145" t="s">
        <v>577</v>
      </c>
      <c r="J633" s="143" t="s">
        <v>67</v>
      </c>
      <c r="K633" s="146">
        <v>8</v>
      </c>
      <c r="L633" s="147">
        <v>0</v>
      </c>
      <c r="M633" s="146">
        <v>8</v>
      </c>
      <c r="N633" s="148"/>
      <c r="O633" s="148">
        <f>M633*N633</f>
        <v>0</v>
      </c>
      <c r="P633" s="148">
        <v>0.00441</v>
      </c>
      <c r="Q633" s="148">
        <f>M633*P633</f>
        <v>0.03528</v>
      </c>
      <c r="R633" s="148"/>
      <c r="S633" s="148">
        <f>M633*R633</f>
        <v>0</v>
      </c>
      <c r="T633" s="148">
        <v>21</v>
      </c>
      <c r="U633" s="148">
        <f>O633*T633/100</f>
        <v>0</v>
      </c>
      <c r="V633" s="148">
        <f>U633+O633</f>
        <v>0</v>
      </c>
      <c r="W633" s="148"/>
      <c r="X633" s="148"/>
      <c r="Y633" s="148">
        <v>1</v>
      </c>
    </row>
    <row r="634" spans="6:23" s="149" customFormat="1" ht="56.25" outlineLevel="2">
      <c r="F634" s="150"/>
      <c r="G634" s="151"/>
      <c r="H634" s="152" t="s">
        <v>68</v>
      </c>
      <c r="I634" s="153" t="s">
        <v>578</v>
      </c>
      <c r="J634" s="154"/>
      <c r="K634" s="154"/>
      <c r="L634" s="154"/>
      <c r="M634" s="154"/>
      <c r="N634" s="154"/>
      <c r="O634" s="154"/>
      <c r="P634" s="155"/>
      <c r="Q634" s="156"/>
      <c r="R634" s="155"/>
      <c r="S634" s="156"/>
      <c r="T634" s="157"/>
      <c r="U634" s="157"/>
      <c r="V634" s="157"/>
      <c r="W634" s="158"/>
    </row>
    <row r="635" spans="6:23" s="149" customFormat="1" ht="6" customHeight="1" outlineLevel="2">
      <c r="F635" s="150"/>
      <c r="G635" s="151"/>
      <c r="H635" s="159"/>
      <c r="I635" s="160"/>
      <c r="J635" s="160"/>
      <c r="K635" s="160"/>
      <c r="L635" s="160"/>
      <c r="M635" s="160"/>
      <c r="N635" s="160"/>
      <c r="O635" s="160"/>
      <c r="P635" s="155"/>
      <c r="Q635" s="156"/>
      <c r="R635" s="155"/>
      <c r="S635" s="156"/>
      <c r="T635" s="157"/>
      <c r="U635" s="157"/>
      <c r="V635" s="157"/>
      <c r="W635" s="158"/>
    </row>
    <row r="636" spans="6:23" s="161" customFormat="1" ht="11.25" outlineLevel="3">
      <c r="F636" s="162"/>
      <c r="G636" s="163"/>
      <c r="H636" s="164" t="str">
        <f>IF(AND(H635&lt;&gt;"Výkaz výměr:",I635=""),"Výkaz výměr:","")</f>
        <v>Výkaz výměr:</v>
      </c>
      <c r="I636" s="165" t="s">
        <v>565</v>
      </c>
      <c r="J636" s="166"/>
      <c r="K636" s="167"/>
      <c r="L636" s="168"/>
      <c r="M636" s="169">
        <v>2</v>
      </c>
      <c r="N636" s="170"/>
      <c r="O636" s="171"/>
      <c r="P636" s="172"/>
      <c r="Q636" s="170"/>
      <c r="R636" s="170"/>
      <c r="S636" s="170"/>
      <c r="T636" s="173" t="s">
        <v>75</v>
      </c>
      <c r="U636" s="170"/>
      <c r="V636" s="170"/>
      <c r="W636" s="174"/>
    </row>
    <row r="637" spans="6:23" s="161" customFormat="1" ht="11.25" outlineLevel="3">
      <c r="F637" s="162"/>
      <c r="G637" s="163"/>
      <c r="H637" s="164">
        <f>IF(AND(H636&lt;&gt;"Výkaz výměr:",I636=""),"Výkaz výměr:","")</f>
      </c>
      <c r="I637" s="165" t="s">
        <v>579</v>
      </c>
      <c r="J637" s="166"/>
      <c r="K637" s="167"/>
      <c r="L637" s="168"/>
      <c r="M637" s="169">
        <v>6</v>
      </c>
      <c r="N637" s="170"/>
      <c r="O637" s="171"/>
      <c r="P637" s="172"/>
      <c r="Q637" s="170"/>
      <c r="R637" s="170"/>
      <c r="S637" s="170"/>
      <c r="T637" s="173" t="s">
        <v>75</v>
      </c>
      <c r="U637" s="170"/>
      <c r="V637" s="170"/>
      <c r="W637" s="174"/>
    </row>
    <row r="638" spans="6:25" s="149" customFormat="1" ht="12" outlineLevel="2">
      <c r="F638" s="142">
        <v>8</v>
      </c>
      <c r="G638" s="143" t="s">
        <v>64</v>
      </c>
      <c r="H638" s="144" t="s">
        <v>580</v>
      </c>
      <c r="I638" s="145" t="s">
        <v>581</v>
      </c>
      <c r="J638" s="143" t="s">
        <v>67</v>
      </c>
      <c r="K638" s="146">
        <v>184</v>
      </c>
      <c r="L638" s="147">
        <v>0</v>
      </c>
      <c r="M638" s="146">
        <v>184</v>
      </c>
      <c r="N638" s="148"/>
      <c r="O638" s="148">
        <f>M638*N638</f>
        <v>0</v>
      </c>
      <c r="P638" s="148">
        <v>0.0064</v>
      </c>
      <c r="Q638" s="148">
        <f>M638*P638</f>
        <v>1.1776</v>
      </c>
      <c r="R638" s="148"/>
      <c r="S638" s="148">
        <f>M638*R638</f>
        <v>0</v>
      </c>
      <c r="T638" s="148">
        <v>21</v>
      </c>
      <c r="U638" s="148">
        <f>O638*T638/100</f>
        <v>0</v>
      </c>
      <c r="V638" s="148">
        <f>U638+O638</f>
        <v>0</v>
      </c>
      <c r="W638" s="148"/>
      <c r="X638" s="148"/>
      <c r="Y638" s="148">
        <v>1</v>
      </c>
    </row>
    <row r="639" spans="6:23" s="149" customFormat="1" ht="45" outlineLevel="2">
      <c r="F639" s="150"/>
      <c r="G639" s="151"/>
      <c r="H639" s="152" t="s">
        <v>68</v>
      </c>
      <c r="I639" s="153" t="s">
        <v>582</v>
      </c>
      <c r="J639" s="154"/>
      <c r="K639" s="154"/>
      <c r="L639" s="154"/>
      <c r="M639" s="154"/>
      <c r="N639" s="154"/>
      <c r="O639" s="154"/>
      <c r="P639" s="155"/>
      <c r="Q639" s="156"/>
      <c r="R639" s="155"/>
      <c r="S639" s="156"/>
      <c r="T639" s="157"/>
      <c r="U639" s="157"/>
      <c r="V639" s="157"/>
      <c r="W639" s="158"/>
    </row>
    <row r="640" spans="6:23" s="149" customFormat="1" ht="6" customHeight="1" outlineLevel="2">
      <c r="F640" s="150"/>
      <c r="G640" s="151"/>
      <c r="H640" s="159"/>
      <c r="I640" s="160"/>
      <c r="J640" s="160"/>
      <c r="K640" s="160"/>
      <c r="L640" s="160"/>
      <c r="M640" s="160"/>
      <c r="N640" s="160"/>
      <c r="O640" s="160"/>
      <c r="P640" s="155"/>
      <c r="Q640" s="156"/>
      <c r="R640" s="155"/>
      <c r="S640" s="156"/>
      <c r="T640" s="157"/>
      <c r="U640" s="157"/>
      <c r="V640" s="157"/>
      <c r="W640" s="158"/>
    </row>
    <row r="641" spans="6:23" s="161" customFormat="1" ht="11.25" outlineLevel="3">
      <c r="F641" s="162"/>
      <c r="G641" s="163"/>
      <c r="H641" s="164" t="str">
        <f>IF(AND(H640&lt;&gt;"Výkaz výměr:",I640=""),"Výkaz výměr:","")</f>
        <v>Výkaz výměr:</v>
      </c>
      <c r="I641" s="165" t="s">
        <v>573</v>
      </c>
      <c r="J641" s="166"/>
      <c r="K641" s="167"/>
      <c r="L641" s="168"/>
      <c r="M641" s="169">
        <v>4</v>
      </c>
      <c r="N641" s="170"/>
      <c r="O641" s="171"/>
      <c r="P641" s="172"/>
      <c r="Q641" s="170"/>
      <c r="R641" s="170"/>
      <c r="S641" s="170"/>
      <c r="T641" s="173" t="s">
        <v>75</v>
      </c>
      <c r="U641" s="170"/>
      <c r="V641" s="170"/>
      <c r="W641" s="174"/>
    </row>
    <row r="642" spans="6:23" s="161" customFormat="1" ht="11.25" outlineLevel="3">
      <c r="F642" s="162"/>
      <c r="G642" s="163"/>
      <c r="H642" s="164">
        <f>IF(AND(H641&lt;&gt;"Výkaz výměr:",I641=""),"Výkaz výměr:","")</f>
      </c>
      <c r="I642" s="165" t="s">
        <v>574</v>
      </c>
      <c r="J642" s="166"/>
      <c r="K642" s="167"/>
      <c r="L642" s="168"/>
      <c r="M642" s="169">
        <v>56</v>
      </c>
      <c r="N642" s="170"/>
      <c r="O642" s="171"/>
      <c r="P642" s="172"/>
      <c r="Q642" s="170"/>
      <c r="R642" s="170"/>
      <c r="S642" s="170"/>
      <c r="T642" s="173" t="s">
        <v>75</v>
      </c>
      <c r="U642" s="170"/>
      <c r="V642" s="170"/>
      <c r="W642" s="174"/>
    </row>
    <row r="643" spans="6:23" s="161" customFormat="1" ht="11.25" outlineLevel="3">
      <c r="F643" s="162"/>
      <c r="G643" s="163"/>
      <c r="H643" s="164">
        <f>IF(AND(H642&lt;&gt;"Výkaz výměr:",I642=""),"Výkaz výměr:","")</f>
      </c>
      <c r="I643" s="165" t="s">
        <v>575</v>
      </c>
      <c r="J643" s="166"/>
      <c r="K643" s="167"/>
      <c r="L643" s="168"/>
      <c r="M643" s="169">
        <v>124</v>
      </c>
      <c r="N643" s="170"/>
      <c r="O643" s="171"/>
      <c r="P643" s="172"/>
      <c r="Q643" s="170"/>
      <c r="R643" s="170"/>
      <c r="S643" s="170"/>
      <c r="T643" s="173" t="s">
        <v>75</v>
      </c>
      <c r="U643" s="170"/>
      <c r="V643" s="170"/>
      <c r="W643" s="174"/>
    </row>
    <row r="644" spans="6:25" s="149" customFormat="1" ht="12" outlineLevel="2">
      <c r="F644" s="142">
        <v>9</v>
      </c>
      <c r="G644" s="143" t="s">
        <v>64</v>
      </c>
      <c r="H644" s="144" t="s">
        <v>583</v>
      </c>
      <c r="I644" s="145" t="s">
        <v>584</v>
      </c>
      <c r="J644" s="143" t="s">
        <v>67</v>
      </c>
      <c r="K644" s="146">
        <v>4</v>
      </c>
      <c r="L644" s="147">
        <v>0</v>
      </c>
      <c r="M644" s="146">
        <v>4</v>
      </c>
      <c r="N644" s="148"/>
      <c r="O644" s="148">
        <f>M644*N644</f>
        <v>0</v>
      </c>
      <c r="P644" s="148">
        <v>0.00055</v>
      </c>
      <c r="Q644" s="148">
        <f>M644*P644</f>
        <v>0.0022</v>
      </c>
      <c r="R644" s="148"/>
      <c r="S644" s="148">
        <f>M644*R644</f>
        <v>0</v>
      </c>
      <c r="T644" s="148">
        <v>21</v>
      </c>
      <c r="U644" s="148">
        <f>O644*T644/100</f>
        <v>0</v>
      </c>
      <c r="V644" s="148">
        <f>U644+O644</f>
        <v>0</v>
      </c>
      <c r="W644" s="148"/>
      <c r="X644" s="148"/>
      <c r="Y644" s="148">
        <v>1</v>
      </c>
    </row>
    <row r="645" spans="6:23" s="149" customFormat="1" ht="33.75" outlineLevel="2">
      <c r="F645" s="150"/>
      <c r="G645" s="151"/>
      <c r="H645" s="152" t="s">
        <v>68</v>
      </c>
      <c r="I645" s="153" t="s">
        <v>585</v>
      </c>
      <c r="J645" s="154"/>
      <c r="K645" s="154"/>
      <c r="L645" s="154"/>
      <c r="M645" s="154"/>
      <c r="N645" s="154"/>
      <c r="O645" s="154"/>
      <c r="P645" s="155"/>
      <c r="Q645" s="156"/>
      <c r="R645" s="155"/>
      <c r="S645" s="156"/>
      <c r="T645" s="157"/>
      <c r="U645" s="157"/>
      <c r="V645" s="157"/>
      <c r="W645" s="158"/>
    </row>
    <row r="646" spans="6:23" s="149" customFormat="1" ht="6" customHeight="1" outlineLevel="2">
      <c r="F646" s="150"/>
      <c r="G646" s="151"/>
      <c r="H646" s="159"/>
      <c r="I646" s="160"/>
      <c r="J646" s="160"/>
      <c r="K646" s="160"/>
      <c r="L646" s="160"/>
      <c r="M646" s="160"/>
      <c r="N646" s="160"/>
      <c r="O646" s="160"/>
      <c r="P646" s="155"/>
      <c r="Q646" s="156"/>
      <c r="R646" s="155"/>
      <c r="S646" s="156"/>
      <c r="T646" s="157"/>
      <c r="U646" s="157"/>
      <c r="V646" s="157"/>
      <c r="W646" s="158"/>
    </row>
    <row r="647" spans="6:23" s="161" customFormat="1" ht="11.25" outlineLevel="3">
      <c r="F647" s="162"/>
      <c r="G647" s="163"/>
      <c r="H647" s="164" t="str">
        <f>IF(AND(H646&lt;&gt;"Výkaz výměr:",I646=""),"Výkaz výměr:","")</f>
        <v>Výkaz výměr:</v>
      </c>
      <c r="I647" s="165" t="s">
        <v>573</v>
      </c>
      <c r="J647" s="166"/>
      <c r="K647" s="167"/>
      <c r="L647" s="168"/>
      <c r="M647" s="169">
        <v>4</v>
      </c>
      <c r="N647" s="170"/>
      <c r="O647" s="171"/>
      <c r="P647" s="172"/>
      <c r="Q647" s="170"/>
      <c r="R647" s="170"/>
      <c r="S647" s="170"/>
      <c r="T647" s="173" t="s">
        <v>75</v>
      </c>
      <c r="U647" s="170"/>
      <c r="V647" s="170"/>
      <c r="W647" s="174"/>
    </row>
    <row r="648" spans="6:25" s="149" customFormat="1" ht="12" outlineLevel="2">
      <c r="F648" s="142">
        <v>10</v>
      </c>
      <c r="G648" s="143" t="s">
        <v>64</v>
      </c>
      <c r="H648" s="144" t="s">
        <v>586</v>
      </c>
      <c r="I648" s="145" t="s">
        <v>587</v>
      </c>
      <c r="J648" s="143" t="s">
        <v>97</v>
      </c>
      <c r="K648" s="146">
        <v>52</v>
      </c>
      <c r="L648" s="147">
        <v>0</v>
      </c>
      <c r="M648" s="146">
        <v>52</v>
      </c>
      <c r="N648" s="148"/>
      <c r="O648" s="148">
        <f>M648*N648</f>
        <v>0</v>
      </c>
      <c r="P648" s="148">
        <v>0.00121</v>
      </c>
      <c r="Q648" s="148">
        <f>M648*P648</f>
        <v>0.06291999999999999</v>
      </c>
      <c r="R648" s="148"/>
      <c r="S648" s="148">
        <f>M648*R648</f>
        <v>0</v>
      </c>
      <c r="T648" s="148">
        <v>21</v>
      </c>
      <c r="U648" s="148">
        <f>O648*T648/100</f>
        <v>0</v>
      </c>
      <c r="V648" s="148">
        <f>U648+O648</f>
        <v>0</v>
      </c>
      <c r="W648" s="148"/>
      <c r="X648" s="148"/>
      <c r="Y648" s="148">
        <v>1</v>
      </c>
    </row>
    <row r="649" spans="6:23" s="149" customFormat="1" ht="45" outlineLevel="2">
      <c r="F649" s="150"/>
      <c r="G649" s="151"/>
      <c r="H649" s="152" t="s">
        <v>68</v>
      </c>
      <c r="I649" s="153" t="s">
        <v>588</v>
      </c>
      <c r="J649" s="154"/>
      <c r="K649" s="154"/>
      <c r="L649" s="154"/>
      <c r="M649" s="154"/>
      <c r="N649" s="154"/>
      <c r="O649" s="154"/>
      <c r="P649" s="155"/>
      <c r="Q649" s="156"/>
      <c r="R649" s="155"/>
      <c r="S649" s="156"/>
      <c r="T649" s="157"/>
      <c r="U649" s="157"/>
      <c r="V649" s="157"/>
      <c r="W649" s="158"/>
    </row>
    <row r="650" spans="6:23" s="149" customFormat="1" ht="6" customHeight="1" outlineLevel="2">
      <c r="F650" s="150"/>
      <c r="G650" s="151"/>
      <c r="H650" s="159"/>
      <c r="I650" s="160"/>
      <c r="J650" s="160"/>
      <c r="K650" s="160"/>
      <c r="L650" s="160"/>
      <c r="M650" s="160"/>
      <c r="N650" s="160"/>
      <c r="O650" s="160"/>
      <c r="P650" s="155"/>
      <c r="Q650" s="156"/>
      <c r="R650" s="155"/>
      <c r="S650" s="156"/>
      <c r="T650" s="157"/>
      <c r="U650" s="157"/>
      <c r="V650" s="157"/>
      <c r="W650" s="158"/>
    </row>
    <row r="651" spans="6:23" s="161" customFormat="1" ht="11.25" outlineLevel="3">
      <c r="F651" s="162"/>
      <c r="G651" s="163"/>
      <c r="H651" s="164" t="str">
        <f>IF(AND(H650&lt;&gt;"Výkaz výměr:",I650=""),"Výkaz výměr:","")</f>
        <v>Výkaz výměr:</v>
      </c>
      <c r="I651" s="165" t="s">
        <v>589</v>
      </c>
      <c r="J651" s="166"/>
      <c r="K651" s="167"/>
      <c r="L651" s="168"/>
      <c r="M651" s="169">
        <v>52</v>
      </c>
      <c r="N651" s="170"/>
      <c r="O651" s="171"/>
      <c r="P651" s="172"/>
      <c r="Q651" s="170"/>
      <c r="R651" s="170"/>
      <c r="S651" s="170"/>
      <c r="T651" s="173" t="s">
        <v>75</v>
      </c>
      <c r="U651" s="170"/>
      <c r="V651" s="170"/>
      <c r="W651" s="174"/>
    </row>
    <row r="652" spans="6:25" s="149" customFormat="1" ht="12" outlineLevel="2">
      <c r="F652" s="142">
        <v>11</v>
      </c>
      <c r="G652" s="143" t="s">
        <v>64</v>
      </c>
      <c r="H652" s="144" t="s">
        <v>590</v>
      </c>
      <c r="I652" s="145" t="s">
        <v>591</v>
      </c>
      <c r="J652" s="143" t="s">
        <v>97</v>
      </c>
      <c r="K652" s="146">
        <v>125</v>
      </c>
      <c r="L652" s="147">
        <v>0</v>
      </c>
      <c r="M652" s="146">
        <v>125</v>
      </c>
      <c r="N652" s="148"/>
      <c r="O652" s="148">
        <f>M652*N652</f>
        <v>0</v>
      </c>
      <c r="P652" s="148">
        <v>0.0019</v>
      </c>
      <c r="Q652" s="148">
        <f>M652*P652</f>
        <v>0.2375</v>
      </c>
      <c r="R652" s="148"/>
      <c r="S652" s="148">
        <f>M652*R652</f>
        <v>0</v>
      </c>
      <c r="T652" s="148">
        <v>21</v>
      </c>
      <c r="U652" s="148">
        <f>O652*T652/100</f>
        <v>0</v>
      </c>
      <c r="V652" s="148">
        <f>U652+O652</f>
        <v>0</v>
      </c>
      <c r="W652" s="148"/>
      <c r="X652" s="148"/>
      <c r="Y652" s="148">
        <v>1</v>
      </c>
    </row>
    <row r="653" spans="6:23" s="149" customFormat="1" ht="45" outlineLevel="2">
      <c r="F653" s="150"/>
      <c r="G653" s="151"/>
      <c r="H653" s="152" t="s">
        <v>68</v>
      </c>
      <c r="I653" s="153" t="s">
        <v>592</v>
      </c>
      <c r="J653" s="154"/>
      <c r="K653" s="154"/>
      <c r="L653" s="154"/>
      <c r="M653" s="154"/>
      <c r="N653" s="154"/>
      <c r="O653" s="154"/>
      <c r="P653" s="155"/>
      <c r="Q653" s="156"/>
      <c r="R653" s="155"/>
      <c r="S653" s="156"/>
      <c r="T653" s="157"/>
      <c r="U653" s="157"/>
      <c r="V653" s="157"/>
      <c r="W653" s="158"/>
    </row>
    <row r="654" spans="6:23" s="149" customFormat="1" ht="6" customHeight="1" outlineLevel="2">
      <c r="F654" s="150"/>
      <c r="G654" s="151"/>
      <c r="H654" s="159"/>
      <c r="I654" s="160"/>
      <c r="J654" s="160"/>
      <c r="K654" s="160"/>
      <c r="L654" s="160"/>
      <c r="M654" s="160"/>
      <c r="N654" s="160"/>
      <c r="O654" s="160"/>
      <c r="P654" s="155"/>
      <c r="Q654" s="156"/>
      <c r="R654" s="155"/>
      <c r="S654" s="156"/>
      <c r="T654" s="157"/>
      <c r="U654" s="157"/>
      <c r="V654" s="157"/>
      <c r="W654" s="158"/>
    </row>
    <row r="655" spans="6:23" s="161" customFormat="1" ht="11.25" outlineLevel="3">
      <c r="F655" s="162"/>
      <c r="G655" s="163"/>
      <c r="H655" s="164" t="str">
        <f>IF(AND(H654&lt;&gt;"Výkaz výměr:",I654=""),"Výkaz výměr:","")</f>
        <v>Výkaz výměr:</v>
      </c>
      <c r="I655" s="165" t="s">
        <v>593</v>
      </c>
      <c r="J655" s="166"/>
      <c r="K655" s="167"/>
      <c r="L655" s="168"/>
      <c r="M655" s="169">
        <v>92</v>
      </c>
      <c r="N655" s="170"/>
      <c r="O655" s="171"/>
      <c r="P655" s="172"/>
      <c r="Q655" s="170"/>
      <c r="R655" s="170"/>
      <c r="S655" s="170"/>
      <c r="T655" s="173" t="s">
        <v>75</v>
      </c>
      <c r="U655" s="170"/>
      <c r="V655" s="170"/>
      <c r="W655" s="174"/>
    </row>
    <row r="656" spans="6:23" s="161" customFormat="1" ht="11.25" outlineLevel="3">
      <c r="F656" s="162"/>
      <c r="G656" s="163"/>
      <c r="H656" s="164">
        <f>IF(AND(H655&lt;&gt;"Výkaz výměr:",I655=""),"Výkaz výměr:","")</f>
      </c>
      <c r="I656" s="165" t="s">
        <v>594</v>
      </c>
      <c r="J656" s="166"/>
      <c r="K656" s="167"/>
      <c r="L656" s="168"/>
      <c r="M656" s="169">
        <v>33</v>
      </c>
      <c r="N656" s="170"/>
      <c r="O656" s="171"/>
      <c r="P656" s="172"/>
      <c r="Q656" s="170"/>
      <c r="R656" s="170"/>
      <c r="S656" s="170"/>
      <c r="T656" s="173" t="s">
        <v>75</v>
      </c>
      <c r="U656" s="170"/>
      <c r="V656" s="170"/>
      <c r="W656" s="174"/>
    </row>
    <row r="657" spans="6:25" s="149" customFormat="1" ht="12" outlineLevel="2">
      <c r="F657" s="142">
        <v>12</v>
      </c>
      <c r="G657" s="143" t="s">
        <v>64</v>
      </c>
      <c r="H657" s="144" t="s">
        <v>595</v>
      </c>
      <c r="I657" s="145" t="s">
        <v>596</v>
      </c>
      <c r="J657" s="143" t="s">
        <v>97</v>
      </c>
      <c r="K657" s="146">
        <v>46</v>
      </c>
      <c r="L657" s="147">
        <v>0</v>
      </c>
      <c r="M657" s="146">
        <v>46</v>
      </c>
      <c r="N657" s="148"/>
      <c r="O657" s="148">
        <f>M657*N657</f>
        <v>0</v>
      </c>
      <c r="P657" s="148">
        <v>0.00198</v>
      </c>
      <c r="Q657" s="148">
        <f>M657*P657</f>
        <v>0.09108</v>
      </c>
      <c r="R657" s="148"/>
      <c r="S657" s="148">
        <f>M657*R657</f>
        <v>0</v>
      </c>
      <c r="T657" s="148">
        <v>21</v>
      </c>
      <c r="U657" s="148">
        <f>O657*T657/100</f>
        <v>0</v>
      </c>
      <c r="V657" s="148">
        <f>U657+O657</f>
        <v>0</v>
      </c>
      <c r="W657" s="148"/>
      <c r="X657" s="148"/>
      <c r="Y657" s="148">
        <v>1</v>
      </c>
    </row>
    <row r="658" spans="6:23" s="149" customFormat="1" ht="33.75" outlineLevel="2">
      <c r="F658" s="150"/>
      <c r="G658" s="151"/>
      <c r="H658" s="152" t="s">
        <v>68</v>
      </c>
      <c r="I658" s="153" t="s">
        <v>597</v>
      </c>
      <c r="J658" s="154"/>
      <c r="K658" s="154"/>
      <c r="L658" s="154"/>
      <c r="M658" s="154"/>
      <c r="N658" s="154"/>
      <c r="O658" s="154"/>
      <c r="P658" s="155"/>
      <c r="Q658" s="156"/>
      <c r="R658" s="155"/>
      <c r="S658" s="156"/>
      <c r="T658" s="157"/>
      <c r="U658" s="157"/>
      <c r="V658" s="157"/>
      <c r="W658" s="158"/>
    </row>
    <row r="659" spans="6:23" s="149" customFormat="1" ht="6" customHeight="1" outlineLevel="2">
      <c r="F659" s="150"/>
      <c r="G659" s="151"/>
      <c r="H659" s="159"/>
      <c r="I659" s="160"/>
      <c r="J659" s="160"/>
      <c r="K659" s="160"/>
      <c r="L659" s="160"/>
      <c r="M659" s="160"/>
      <c r="N659" s="160"/>
      <c r="O659" s="160"/>
      <c r="P659" s="155"/>
      <c r="Q659" s="156"/>
      <c r="R659" s="155"/>
      <c r="S659" s="156"/>
      <c r="T659" s="157"/>
      <c r="U659" s="157"/>
      <c r="V659" s="157"/>
      <c r="W659" s="158"/>
    </row>
    <row r="660" spans="6:23" s="161" customFormat="1" ht="11.25" outlineLevel="3">
      <c r="F660" s="162"/>
      <c r="G660" s="163"/>
      <c r="H660" s="164" t="str">
        <f>IF(AND(H659&lt;&gt;"Výkaz výměr:",I659=""),"Výkaz výměr:","")</f>
        <v>Výkaz výměr:</v>
      </c>
      <c r="I660" s="165" t="s">
        <v>598</v>
      </c>
      <c r="J660" s="166"/>
      <c r="K660" s="167"/>
      <c r="L660" s="168"/>
      <c r="M660" s="169">
        <v>14.4</v>
      </c>
      <c r="N660" s="170"/>
      <c r="O660" s="171"/>
      <c r="P660" s="172"/>
      <c r="Q660" s="170"/>
      <c r="R660" s="170"/>
      <c r="S660" s="170"/>
      <c r="T660" s="173" t="s">
        <v>75</v>
      </c>
      <c r="U660" s="170"/>
      <c r="V660" s="170"/>
      <c r="W660" s="174"/>
    </row>
    <row r="661" spans="6:23" s="161" customFormat="1" ht="11.25" outlineLevel="3">
      <c r="F661" s="162"/>
      <c r="G661" s="163"/>
      <c r="H661" s="164">
        <f>IF(AND(H660&lt;&gt;"Výkaz výměr:",I660=""),"Výkaz výměr:","")</f>
      </c>
      <c r="I661" s="165" t="s">
        <v>599</v>
      </c>
      <c r="J661" s="166"/>
      <c r="K661" s="167"/>
      <c r="L661" s="168"/>
      <c r="M661" s="169">
        <v>13.6</v>
      </c>
      <c r="N661" s="170"/>
      <c r="O661" s="171"/>
      <c r="P661" s="172"/>
      <c r="Q661" s="170"/>
      <c r="R661" s="170"/>
      <c r="S661" s="170"/>
      <c r="T661" s="173" t="s">
        <v>75</v>
      </c>
      <c r="U661" s="170"/>
      <c r="V661" s="170"/>
      <c r="W661" s="174"/>
    </row>
    <row r="662" spans="6:23" s="161" customFormat="1" ht="11.25" outlineLevel="3">
      <c r="F662" s="162"/>
      <c r="G662" s="163"/>
      <c r="H662" s="164">
        <f>IF(AND(H661&lt;&gt;"Výkaz výměr:",I661=""),"Výkaz výměr:","")</f>
      </c>
      <c r="I662" s="165" t="s">
        <v>600</v>
      </c>
      <c r="J662" s="166"/>
      <c r="K662" s="167"/>
      <c r="L662" s="168"/>
      <c r="M662" s="169">
        <v>18</v>
      </c>
      <c r="N662" s="170"/>
      <c r="O662" s="171"/>
      <c r="P662" s="172"/>
      <c r="Q662" s="170"/>
      <c r="R662" s="170"/>
      <c r="S662" s="170"/>
      <c r="T662" s="173" t="s">
        <v>75</v>
      </c>
      <c r="U662" s="170"/>
      <c r="V662" s="170"/>
      <c r="W662" s="174"/>
    </row>
    <row r="663" spans="6:25" s="149" customFormat="1" ht="12" outlineLevel="2">
      <c r="F663" s="142">
        <v>13</v>
      </c>
      <c r="G663" s="143" t="s">
        <v>64</v>
      </c>
      <c r="H663" s="144" t="s">
        <v>601</v>
      </c>
      <c r="I663" s="145" t="s">
        <v>602</v>
      </c>
      <c r="J663" s="143" t="s">
        <v>97</v>
      </c>
      <c r="K663" s="146">
        <v>6.2</v>
      </c>
      <c r="L663" s="147">
        <v>0</v>
      </c>
      <c r="M663" s="146">
        <v>6.2</v>
      </c>
      <c r="N663" s="148"/>
      <c r="O663" s="148">
        <f>M663*N663</f>
        <v>0</v>
      </c>
      <c r="P663" s="148">
        <v>0.00064</v>
      </c>
      <c r="Q663" s="148">
        <f>M663*P663</f>
        <v>0.003968</v>
      </c>
      <c r="R663" s="148"/>
      <c r="S663" s="148">
        <f>M663*R663</f>
        <v>0</v>
      </c>
      <c r="T663" s="148">
        <v>21</v>
      </c>
      <c r="U663" s="148">
        <f>O663*T663/100</f>
        <v>0</v>
      </c>
      <c r="V663" s="148">
        <f>U663+O663</f>
        <v>0</v>
      </c>
      <c r="W663" s="148"/>
      <c r="X663" s="148"/>
      <c r="Y663" s="148">
        <v>1</v>
      </c>
    </row>
    <row r="664" spans="6:23" s="149" customFormat="1" ht="33.75" outlineLevel="2">
      <c r="F664" s="150"/>
      <c r="G664" s="151"/>
      <c r="H664" s="152" t="s">
        <v>68</v>
      </c>
      <c r="I664" s="153" t="s">
        <v>603</v>
      </c>
      <c r="J664" s="154"/>
      <c r="K664" s="154"/>
      <c r="L664" s="154"/>
      <c r="M664" s="154"/>
      <c r="N664" s="154"/>
      <c r="O664" s="154"/>
      <c r="P664" s="155"/>
      <c r="Q664" s="156"/>
      <c r="R664" s="155"/>
      <c r="S664" s="156"/>
      <c r="T664" s="157"/>
      <c r="U664" s="157"/>
      <c r="V664" s="157"/>
      <c r="W664" s="158"/>
    </row>
    <row r="665" spans="6:23" s="149" customFormat="1" ht="6" customHeight="1" outlineLevel="2">
      <c r="F665" s="150"/>
      <c r="G665" s="151"/>
      <c r="H665" s="159"/>
      <c r="I665" s="160"/>
      <c r="J665" s="160"/>
      <c r="K665" s="160"/>
      <c r="L665" s="160"/>
      <c r="M665" s="160"/>
      <c r="N665" s="160"/>
      <c r="O665" s="160"/>
      <c r="P665" s="155"/>
      <c r="Q665" s="156"/>
      <c r="R665" s="155"/>
      <c r="S665" s="156"/>
      <c r="T665" s="157"/>
      <c r="U665" s="157"/>
      <c r="V665" s="157"/>
      <c r="W665" s="158"/>
    </row>
    <row r="666" spans="6:23" s="161" customFormat="1" ht="11.25" outlineLevel="3">
      <c r="F666" s="162"/>
      <c r="G666" s="163"/>
      <c r="H666" s="164" t="str">
        <f>IF(AND(H665&lt;&gt;"Výkaz výměr:",I665=""),"Výkaz výměr:","")</f>
        <v>Výkaz výměr:</v>
      </c>
      <c r="I666" s="165" t="s">
        <v>604</v>
      </c>
      <c r="J666" s="166"/>
      <c r="K666" s="167"/>
      <c r="L666" s="168"/>
      <c r="M666" s="169">
        <v>6.2</v>
      </c>
      <c r="N666" s="170"/>
      <c r="O666" s="171"/>
      <c r="P666" s="172"/>
      <c r="Q666" s="170"/>
      <c r="R666" s="170"/>
      <c r="S666" s="170"/>
      <c r="T666" s="173" t="s">
        <v>75</v>
      </c>
      <c r="U666" s="170"/>
      <c r="V666" s="170"/>
      <c r="W666" s="174"/>
    </row>
    <row r="667" spans="6:25" s="149" customFormat="1" ht="12" outlineLevel="2">
      <c r="F667" s="142">
        <v>14</v>
      </c>
      <c r="G667" s="143" t="s">
        <v>64</v>
      </c>
      <c r="H667" s="144" t="s">
        <v>605</v>
      </c>
      <c r="I667" s="145" t="s">
        <v>606</v>
      </c>
      <c r="J667" s="143" t="s">
        <v>97</v>
      </c>
      <c r="K667" s="146">
        <v>171.7</v>
      </c>
      <c r="L667" s="147">
        <v>0</v>
      </c>
      <c r="M667" s="146">
        <v>171.7</v>
      </c>
      <c r="N667" s="148"/>
      <c r="O667" s="148">
        <f>M667*N667</f>
        <v>0</v>
      </c>
      <c r="P667" s="148">
        <v>0.00152</v>
      </c>
      <c r="Q667" s="148">
        <f>M667*P667</f>
        <v>0.260984</v>
      </c>
      <c r="R667" s="148"/>
      <c r="S667" s="148">
        <f>M667*R667</f>
        <v>0</v>
      </c>
      <c r="T667" s="148">
        <v>21</v>
      </c>
      <c r="U667" s="148">
        <f>O667*T667/100</f>
        <v>0</v>
      </c>
      <c r="V667" s="148">
        <f>U667+O667</f>
        <v>0</v>
      </c>
      <c r="W667" s="148"/>
      <c r="X667" s="148"/>
      <c r="Y667" s="148">
        <v>1</v>
      </c>
    </row>
    <row r="668" spans="6:23" s="149" customFormat="1" ht="33.75" outlineLevel="2">
      <c r="F668" s="150"/>
      <c r="G668" s="151"/>
      <c r="H668" s="152" t="s">
        <v>68</v>
      </c>
      <c r="I668" s="153" t="s">
        <v>607</v>
      </c>
      <c r="J668" s="154"/>
      <c r="K668" s="154"/>
      <c r="L668" s="154"/>
      <c r="M668" s="154"/>
      <c r="N668" s="154"/>
      <c r="O668" s="154"/>
      <c r="P668" s="155"/>
      <c r="Q668" s="156"/>
      <c r="R668" s="155"/>
      <c r="S668" s="156"/>
      <c r="T668" s="157"/>
      <c r="U668" s="157"/>
      <c r="V668" s="157"/>
      <c r="W668" s="158"/>
    </row>
    <row r="669" spans="6:23" s="149" customFormat="1" ht="6" customHeight="1" outlineLevel="2">
      <c r="F669" s="150"/>
      <c r="G669" s="151"/>
      <c r="H669" s="159"/>
      <c r="I669" s="160"/>
      <c r="J669" s="160"/>
      <c r="K669" s="160"/>
      <c r="L669" s="160"/>
      <c r="M669" s="160"/>
      <c r="N669" s="160"/>
      <c r="O669" s="160"/>
      <c r="P669" s="155"/>
      <c r="Q669" s="156"/>
      <c r="R669" s="155"/>
      <c r="S669" s="156"/>
      <c r="T669" s="157"/>
      <c r="U669" s="157"/>
      <c r="V669" s="157"/>
      <c r="W669" s="158"/>
    </row>
    <row r="670" spans="6:23" s="161" customFormat="1" ht="11.25" outlineLevel="3">
      <c r="F670" s="162"/>
      <c r="G670" s="163"/>
      <c r="H670" s="164" t="str">
        <f>IF(AND(H669&lt;&gt;"Výkaz výměr:",I669=""),"Výkaz výměr:","")</f>
        <v>Výkaz výměr:</v>
      </c>
      <c r="I670" s="165" t="s">
        <v>608</v>
      </c>
      <c r="J670" s="166"/>
      <c r="K670" s="167"/>
      <c r="L670" s="168"/>
      <c r="M670" s="169">
        <v>19.2</v>
      </c>
      <c r="N670" s="170"/>
      <c r="O670" s="171"/>
      <c r="P670" s="172"/>
      <c r="Q670" s="170"/>
      <c r="R670" s="170"/>
      <c r="S670" s="170"/>
      <c r="T670" s="173" t="s">
        <v>75</v>
      </c>
      <c r="U670" s="170"/>
      <c r="V670" s="170"/>
      <c r="W670" s="174"/>
    </row>
    <row r="671" spans="6:23" s="161" customFormat="1" ht="11.25" outlineLevel="3">
      <c r="F671" s="162"/>
      <c r="G671" s="163"/>
      <c r="H671" s="164">
        <f>IF(AND(H670&lt;&gt;"Výkaz výměr:",I670=""),"Výkaz výměr:","")</f>
      </c>
      <c r="I671" s="165" t="s">
        <v>559</v>
      </c>
      <c r="J671" s="166"/>
      <c r="K671" s="167"/>
      <c r="L671" s="168"/>
      <c r="M671" s="169">
        <v>57.5</v>
      </c>
      <c r="N671" s="170"/>
      <c r="O671" s="171"/>
      <c r="P671" s="172"/>
      <c r="Q671" s="170"/>
      <c r="R671" s="170"/>
      <c r="S671" s="170"/>
      <c r="T671" s="173" t="s">
        <v>75</v>
      </c>
      <c r="U671" s="170"/>
      <c r="V671" s="170"/>
      <c r="W671" s="174"/>
    </row>
    <row r="672" spans="6:23" s="161" customFormat="1" ht="11.25" outlineLevel="3">
      <c r="F672" s="162"/>
      <c r="G672" s="163"/>
      <c r="H672" s="164">
        <f>IF(AND(H671&lt;&gt;"Výkaz výměr:",I671=""),"Výkaz výměr:","")</f>
      </c>
      <c r="I672" s="165" t="s">
        <v>560</v>
      </c>
      <c r="J672" s="166"/>
      <c r="K672" s="167"/>
      <c r="L672" s="168"/>
      <c r="M672" s="169">
        <v>95</v>
      </c>
      <c r="N672" s="170"/>
      <c r="O672" s="171"/>
      <c r="P672" s="172"/>
      <c r="Q672" s="170"/>
      <c r="R672" s="170"/>
      <c r="S672" s="170"/>
      <c r="T672" s="173" t="s">
        <v>75</v>
      </c>
      <c r="U672" s="170"/>
      <c r="V672" s="170"/>
      <c r="W672" s="174"/>
    </row>
    <row r="673" spans="6:25" s="149" customFormat="1" ht="12" outlineLevel="2">
      <c r="F673" s="142">
        <v>15</v>
      </c>
      <c r="G673" s="143" t="s">
        <v>64</v>
      </c>
      <c r="H673" s="144" t="s">
        <v>609</v>
      </c>
      <c r="I673" s="145" t="s">
        <v>610</v>
      </c>
      <c r="J673" s="143" t="s">
        <v>97</v>
      </c>
      <c r="K673" s="146">
        <v>33</v>
      </c>
      <c r="L673" s="147">
        <v>0</v>
      </c>
      <c r="M673" s="146">
        <v>33</v>
      </c>
      <c r="N673" s="148"/>
      <c r="O673" s="148">
        <f>M673*N673</f>
        <v>0</v>
      </c>
      <c r="P673" s="148">
        <v>0.00135</v>
      </c>
      <c r="Q673" s="148">
        <f>M673*P673</f>
        <v>0.04455</v>
      </c>
      <c r="R673" s="148"/>
      <c r="S673" s="148">
        <f>M673*R673</f>
        <v>0</v>
      </c>
      <c r="T673" s="148">
        <v>21</v>
      </c>
      <c r="U673" s="148">
        <f>O673*T673/100</f>
        <v>0</v>
      </c>
      <c r="V673" s="148">
        <f>U673+O673</f>
        <v>0</v>
      </c>
      <c r="W673" s="148"/>
      <c r="X673" s="148"/>
      <c r="Y673" s="148">
        <v>1</v>
      </c>
    </row>
    <row r="674" spans="6:23" s="149" customFormat="1" ht="45" outlineLevel="2">
      <c r="F674" s="150"/>
      <c r="G674" s="151"/>
      <c r="H674" s="152" t="s">
        <v>68</v>
      </c>
      <c r="I674" s="153" t="s">
        <v>611</v>
      </c>
      <c r="J674" s="154"/>
      <c r="K674" s="154"/>
      <c r="L674" s="154"/>
      <c r="M674" s="154"/>
      <c r="N674" s="154"/>
      <c r="O674" s="154"/>
      <c r="P674" s="155"/>
      <c r="Q674" s="156"/>
      <c r="R674" s="155"/>
      <c r="S674" s="156"/>
      <c r="T674" s="157"/>
      <c r="U674" s="157"/>
      <c r="V674" s="157"/>
      <c r="W674" s="158"/>
    </row>
    <row r="675" spans="6:23" s="149" customFormat="1" ht="6" customHeight="1" outlineLevel="2">
      <c r="F675" s="150"/>
      <c r="G675" s="151"/>
      <c r="H675" s="159"/>
      <c r="I675" s="160"/>
      <c r="J675" s="160"/>
      <c r="K675" s="160"/>
      <c r="L675" s="160"/>
      <c r="M675" s="160"/>
      <c r="N675" s="160"/>
      <c r="O675" s="160"/>
      <c r="P675" s="155"/>
      <c r="Q675" s="156"/>
      <c r="R675" s="155"/>
      <c r="S675" s="156"/>
      <c r="T675" s="157"/>
      <c r="U675" s="157"/>
      <c r="V675" s="157"/>
      <c r="W675" s="158"/>
    </row>
    <row r="676" spans="6:23" s="161" customFormat="1" ht="11.25" outlineLevel="3">
      <c r="F676" s="162"/>
      <c r="G676" s="163"/>
      <c r="H676" s="164" t="str">
        <f>IF(AND(H675&lt;&gt;"Výkaz výměr:",I675=""),"Výkaz výměr:","")</f>
        <v>Výkaz výměr:</v>
      </c>
      <c r="I676" s="165" t="s">
        <v>594</v>
      </c>
      <c r="J676" s="166"/>
      <c r="K676" s="167"/>
      <c r="L676" s="168"/>
      <c r="M676" s="169">
        <v>33</v>
      </c>
      <c r="N676" s="170"/>
      <c r="O676" s="171"/>
      <c r="P676" s="172"/>
      <c r="Q676" s="170"/>
      <c r="R676" s="170"/>
      <c r="S676" s="170"/>
      <c r="T676" s="173" t="s">
        <v>75</v>
      </c>
      <c r="U676" s="170"/>
      <c r="V676" s="170"/>
      <c r="W676" s="174"/>
    </row>
    <row r="677" spans="6:25" s="149" customFormat="1" ht="12" outlineLevel="2">
      <c r="F677" s="142">
        <v>16</v>
      </c>
      <c r="G677" s="143" t="s">
        <v>64</v>
      </c>
      <c r="H677" s="144" t="s">
        <v>612</v>
      </c>
      <c r="I677" s="145" t="s">
        <v>613</v>
      </c>
      <c r="J677" s="143" t="s">
        <v>97</v>
      </c>
      <c r="K677" s="146">
        <v>92</v>
      </c>
      <c r="L677" s="147">
        <v>0</v>
      </c>
      <c r="M677" s="146">
        <v>92</v>
      </c>
      <c r="N677" s="148"/>
      <c r="O677" s="148">
        <f>M677*N677</f>
        <v>0</v>
      </c>
      <c r="P677" s="148">
        <v>0.00108</v>
      </c>
      <c r="Q677" s="148">
        <f>M677*P677</f>
        <v>0.09936</v>
      </c>
      <c r="R677" s="148"/>
      <c r="S677" s="148">
        <f>M677*R677</f>
        <v>0</v>
      </c>
      <c r="T677" s="148">
        <v>21</v>
      </c>
      <c r="U677" s="148">
        <f>O677*T677/100</f>
        <v>0</v>
      </c>
      <c r="V677" s="148">
        <f>U677+O677</f>
        <v>0</v>
      </c>
      <c r="W677" s="148"/>
      <c r="X677" s="148"/>
      <c r="Y677" s="148">
        <v>1</v>
      </c>
    </row>
    <row r="678" spans="6:23" s="149" customFormat="1" ht="45" outlineLevel="2">
      <c r="F678" s="150"/>
      <c r="G678" s="151"/>
      <c r="H678" s="152" t="s">
        <v>68</v>
      </c>
      <c r="I678" s="153" t="s">
        <v>614</v>
      </c>
      <c r="J678" s="154"/>
      <c r="K678" s="154"/>
      <c r="L678" s="154"/>
      <c r="M678" s="154"/>
      <c r="N678" s="154"/>
      <c r="O678" s="154"/>
      <c r="P678" s="155"/>
      <c r="Q678" s="156"/>
      <c r="R678" s="155"/>
      <c r="S678" s="156"/>
      <c r="T678" s="157"/>
      <c r="U678" s="157"/>
      <c r="V678" s="157"/>
      <c r="W678" s="158"/>
    </row>
    <row r="679" spans="6:23" s="149" customFormat="1" ht="6" customHeight="1" outlineLevel="2">
      <c r="F679" s="150"/>
      <c r="G679" s="151"/>
      <c r="H679" s="159"/>
      <c r="I679" s="160"/>
      <c r="J679" s="160"/>
      <c r="K679" s="160"/>
      <c r="L679" s="160"/>
      <c r="M679" s="160"/>
      <c r="N679" s="160"/>
      <c r="O679" s="160"/>
      <c r="P679" s="155"/>
      <c r="Q679" s="156"/>
      <c r="R679" s="155"/>
      <c r="S679" s="156"/>
      <c r="T679" s="157"/>
      <c r="U679" s="157"/>
      <c r="V679" s="157"/>
      <c r="W679" s="158"/>
    </row>
    <row r="680" spans="6:23" s="161" customFormat="1" ht="11.25" outlineLevel="3">
      <c r="F680" s="162"/>
      <c r="G680" s="163"/>
      <c r="H680" s="164" t="str">
        <f>IF(AND(H679&lt;&gt;"Výkaz výměr:",I679=""),"Výkaz výměr:","")</f>
        <v>Výkaz výměr:</v>
      </c>
      <c r="I680" s="165" t="s">
        <v>615</v>
      </c>
      <c r="J680" s="166"/>
      <c r="K680" s="167"/>
      <c r="L680" s="168"/>
      <c r="M680" s="169">
        <v>28.8</v>
      </c>
      <c r="N680" s="170"/>
      <c r="O680" s="171"/>
      <c r="P680" s="172"/>
      <c r="Q680" s="170"/>
      <c r="R680" s="170"/>
      <c r="S680" s="170"/>
      <c r="T680" s="173" t="s">
        <v>75</v>
      </c>
      <c r="U680" s="170"/>
      <c r="V680" s="170"/>
      <c r="W680" s="174"/>
    </row>
    <row r="681" spans="6:23" s="161" customFormat="1" ht="11.25" outlineLevel="3">
      <c r="F681" s="162"/>
      <c r="G681" s="163"/>
      <c r="H681" s="164">
        <f>IF(AND(H680&lt;&gt;"Výkaz výměr:",I680=""),"Výkaz výměr:","")</f>
      </c>
      <c r="I681" s="165" t="s">
        <v>616</v>
      </c>
      <c r="J681" s="166"/>
      <c r="K681" s="167"/>
      <c r="L681" s="168"/>
      <c r="M681" s="169">
        <v>27.2</v>
      </c>
      <c r="N681" s="170"/>
      <c r="O681" s="171"/>
      <c r="P681" s="172"/>
      <c r="Q681" s="170"/>
      <c r="R681" s="170"/>
      <c r="S681" s="170"/>
      <c r="T681" s="173" t="s">
        <v>75</v>
      </c>
      <c r="U681" s="170"/>
      <c r="V681" s="170"/>
      <c r="W681" s="174"/>
    </row>
    <row r="682" spans="6:23" s="161" customFormat="1" ht="11.25" outlineLevel="3">
      <c r="F682" s="162"/>
      <c r="G682" s="163"/>
      <c r="H682" s="164">
        <f>IF(AND(H681&lt;&gt;"Výkaz výměr:",I681=""),"Výkaz výměr:","")</f>
      </c>
      <c r="I682" s="165" t="s">
        <v>617</v>
      </c>
      <c r="J682" s="166"/>
      <c r="K682" s="167"/>
      <c r="L682" s="168"/>
      <c r="M682" s="169">
        <v>36</v>
      </c>
      <c r="N682" s="170"/>
      <c r="O682" s="171"/>
      <c r="P682" s="172"/>
      <c r="Q682" s="170"/>
      <c r="R682" s="170"/>
      <c r="S682" s="170"/>
      <c r="T682" s="173" t="s">
        <v>75</v>
      </c>
      <c r="U682" s="170"/>
      <c r="V682" s="170"/>
      <c r="W682" s="174"/>
    </row>
    <row r="683" spans="6:25" s="149" customFormat="1" ht="12" outlineLevel="2">
      <c r="F683" s="142">
        <v>17</v>
      </c>
      <c r="G683" s="143" t="s">
        <v>64</v>
      </c>
      <c r="H683" s="144" t="s">
        <v>618</v>
      </c>
      <c r="I683" s="145" t="s">
        <v>619</v>
      </c>
      <c r="J683" s="143" t="s">
        <v>97</v>
      </c>
      <c r="K683" s="146">
        <v>247.8</v>
      </c>
      <c r="L683" s="147">
        <v>0</v>
      </c>
      <c r="M683" s="146">
        <v>247.8</v>
      </c>
      <c r="N683" s="148"/>
      <c r="O683" s="148">
        <f>M683*N683</f>
        <v>0</v>
      </c>
      <c r="P683" s="148">
        <v>0.00085</v>
      </c>
      <c r="Q683" s="148">
        <f>M683*P683</f>
        <v>0.21063</v>
      </c>
      <c r="R683" s="148"/>
      <c r="S683" s="148">
        <f>M683*R683</f>
        <v>0</v>
      </c>
      <c r="T683" s="148">
        <v>21</v>
      </c>
      <c r="U683" s="148">
        <f>O683*T683/100</f>
        <v>0</v>
      </c>
      <c r="V683" s="148">
        <f>U683+O683</f>
        <v>0</v>
      </c>
      <c r="W683" s="148"/>
      <c r="X683" s="148"/>
      <c r="Y683" s="148">
        <v>1</v>
      </c>
    </row>
    <row r="684" spans="6:23" s="149" customFormat="1" ht="33.75" outlineLevel="2">
      <c r="F684" s="150"/>
      <c r="G684" s="151"/>
      <c r="H684" s="152" t="s">
        <v>68</v>
      </c>
      <c r="I684" s="153" t="s">
        <v>620</v>
      </c>
      <c r="J684" s="154"/>
      <c r="K684" s="154"/>
      <c r="L684" s="154"/>
      <c r="M684" s="154"/>
      <c r="N684" s="154"/>
      <c r="O684" s="154"/>
      <c r="P684" s="155"/>
      <c r="Q684" s="156"/>
      <c r="R684" s="155"/>
      <c r="S684" s="156"/>
      <c r="T684" s="157"/>
      <c r="U684" s="157"/>
      <c r="V684" s="157"/>
      <c r="W684" s="158"/>
    </row>
    <row r="685" spans="6:23" s="149" customFormat="1" ht="6" customHeight="1" outlineLevel="2">
      <c r="F685" s="150"/>
      <c r="G685" s="151"/>
      <c r="H685" s="159"/>
      <c r="I685" s="160"/>
      <c r="J685" s="160"/>
      <c r="K685" s="160"/>
      <c r="L685" s="160"/>
      <c r="M685" s="160"/>
      <c r="N685" s="160"/>
      <c r="O685" s="160"/>
      <c r="P685" s="155"/>
      <c r="Q685" s="156"/>
      <c r="R685" s="155"/>
      <c r="S685" s="156"/>
      <c r="T685" s="157"/>
      <c r="U685" s="157"/>
      <c r="V685" s="157"/>
      <c r="W685" s="158"/>
    </row>
    <row r="686" spans="6:23" s="161" customFormat="1" ht="11.25" outlineLevel="3">
      <c r="F686" s="162"/>
      <c r="G686" s="163"/>
      <c r="H686" s="164" t="str">
        <f>IF(AND(H685&lt;&gt;"Výkaz výměr:",I685=""),"Výkaz výměr:","")</f>
        <v>Výkaz výměr:</v>
      </c>
      <c r="I686" s="165" t="s">
        <v>621</v>
      </c>
      <c r="J686" s="166"/>
      <c r="K686" s="167"/>
      <c r="L686" s="168"/>
      <c r="M686" s="169">
        <v>64.7</v>
      </c>
      <c r="N686" s="170"/>
      <c r="O686" s="171"/>
      <c r="P686" s="172"/>
      <c r="Q686" s="170"/>
      <c r="R686" s="170"/>
      <c r="S686" s="170"/>
      <c r="T686" s="173" t="s">
        <v>75</v>
      </c>
      <c r="U686" s="170"/>
      <c r="V686" s="170"/>
      <c r="W686" s="174"/>
    </row>
    <row r="687" spans="6:23" s="161" customFormat="1" ht="11.25" outlineLevel="3">
      <c r="F687" s="162"/>
      <c r="G687" s="163"/>
      <c r="H687" s="164">
        <f>IF(AND(H686&lt;&gt;"Výkaz výměr:",I686=""),"Výkaz výměr:","")</f>
      </c>
      <c r="I687" s="165" t="s">
        <v>622</v>
      </c>
      <c r="J687" s="166"/>
      <c r="K687" s="167"/>
      <c r="L687" s="168"/>
      <c r="M687" s="169">
        <v>67.5</v>
      </c>
      <c r="N687" s="170"/>
      <c r="O687" s="171"/>
      <c r="P687" s="172"/>
      <c r="Q687" s="170"/>
      <c r="R687" s="170"/>
      <c r="S687" s="170"/>
      <c r="T687" s="173" t="s">
        <v>75</v>
      </c>
      <c r="U687" s="170"/>
      <c r="V687" s="170"/>
      <c r="W687" s="174"/>
    </row>
    <row r="688" spans="6:23" s="161" customFormat="1" ht="11.25" outlineLevel="3">
      <c r="F688" s="162"/>
      <c r="G688" s="163"/>
      <c r="H688" s="164">
        <f>IF(AND(H687&lt;&gt;"Výkaz výměr:",I687=""),"Výkaz výměr:","")</f>
      </c>
      <c r="I688" s="165" t="s">
        <v>623</v>
      </c>
      <c r="J688" s="166"/>
      <c r="K688" s="167"/>
      <c r="L688" s="168"/>
      <c r="M688" s="169">
        <v>44</v>
      </c>
      <c r="N688" s="170"/>
      <c r="O688" s="171"/>
      <c r="P688" s="172"/>
      <c r="Q688" s="170"/>
      <c r="R688" s="170"/>
      <c r="S688" s="170"/>
      <c r="T688" s="173" t="s">
        <v>75</v>
      </c>
      <c r="U688" s="170"/>
      <c r="V688" s="170"/>
      <c r="W688" s="174"/>
    </row>
    <row r="689" spans="6:23" s="161" customFormat="1" ht="11.25" outlineLevel="3">
      <c r="F689" s="162"/>
      <c r="G689" s="163"/>
      <c r="H689" s="164">
        <f>IF(AND(H688&lt;&gt;"Výkaz výměr:",I688=""),"Výkaz výměr:","")</f>
      </c>
      <c r="I689" s="165" t="s">
        <v>624</v>
      </c>
      <c r="J689" s="166"/>
      <c r="K689" s="167"/>
      <c r="L689" s="168"/>
      <c r="M689" s="169">
        <v>71.6</v>
      </c>
      <c r="N689" s="170"/>
      <c r="O689" s="171"/>
      <c r="P689" s="172"/>
      <c r="Q689" s="170"/>
      <c r="R689" s="170"/>
      <c r="S689" s="170"/>
      <c r="T689" s="173" t="s">
        <v>75</v>
      </c>
      <c r="U689" s="170"/>
      <c r="V689" s="170"/>
      <c r="W689" s="174"/>
    </row>
    <row r="690" spans="6:25" s="149" customFormat="1" ht="12" outlineLevel="2">
      <c r="F690" s="142">
        <v>18</v>
      </c>
      <c r="G690" s="143" t="s">
        <v>64</v>
      </c>
      <c r="H690" s="144" t="s">
        <v>625</v>
      </c>
      <c r="I690" s="145" t="s">
        <v>626</v>
      </c>
      <c r="J690" s="143" t="s">
        <v>97</v>
      </c>
      <c r="K690" s="146">
        <v>132.2</v>
      </c>
      <c r="L690" s="147">
        <v>0</v>
      </c>
      <c r="M690" s="146">
        <v>132.2</v>
      </c>
      <c r="N690" s="148"/>
      <c r="O690" s="148">
        <f>M690*N690</f>
        <v>0</v>
      </c>
      <c r="P690" s="148">
        <v>0.00141</v>
      </c>
      <c r="Q690" s="148">
        <f>M690*P690</f>
        <v>0.18640199999999998</v>
      </c>
      <c r="R690" s="148"/>
      <c r="S690" s="148">
        <f>M690*R690</f>
        <v>0</v>
      </c>
      <c r="T690" s="148">
        <v>21</v>
      </c>
      <c r="U690" s="148">
        <f>O690*T690/100</f>
        <v>0</v>
      </c>
      <c r="V690" s="148">
        <f>U690+O690</f>
        <v>0</v>
      </c>
      <c r="W690" s="148"/>
      <c r="X690" s="148"/>
      <c r="Y690" s="148">
        <v>1</v>
      </c>
    </row>
    <row r="691" spans="6:23" s="149" customFormat="1" ht="33.75" outlineLevel="2">
      <c r="F691" s="150"/>
      <c r="G691" s="151"/>
      <c r="H691" s="152" t="s">
        <v>68</v>
      </c>
      <c r="I691" s="153" t="s">
        <v>627</v>
      </c>
      <c r="J691" s="154"/>
      <c r="K691" s="154"/>
      <c r="L691" s="154"/>
      <c r="M691" s="154"/>
      <c r="N691" s="154"/>
      <c r="O691" s="154"/>
      <c r="P691" s="155"/>
      <c r="Q691" s="156"/>
      <c r="R691" s="155"/>
      <c r="S691" s="156"/>
      <c r="T691" s="157"/>
      <c r="U691" s="157"/>
      <c r="V691" s="157"/>
      <c r="W691" s="158"/>
    </row>
    <row r="692" spans="6:23" s="149" customFormat="1" ht="6" customHeight="1" outlineLevel="2">
      <c r="F692" s="150"/>
      <c r="G692" s="151"/>
      <c r="H692" s="159"/>
      <c r="I692" s="160"/>
      <c r="J692" s="160"/>
      <c r="K692" s="160"/>
      <c r="L692" s="160"/>
      <c r="M692" s="160"/>
      <c r="N692" s="160"/>
      <c r="O692" s="160"/>
      <c r="P692" s="155"/>
      <c r="Q692" s="156"/>
      <c r="R692" s="155"/>
      <c r="S692" s="156"/>
      <c r="T692" s="157"/>
      <c r="U692" s="157"/>
      <c r="V692" s="157"/>
      <c r="W692" s="158"/>
    </row>
    <row r="693" spans="6:23" s="161" customFormat="1" ht="11.25" outlineLevel="3">
      <c r="F693" s="162"/>
      <c r="G693" s="163"/>
      <c r="H693" s="164" t="str">
        <f>IF(AND(H692&lt;&gt;"Výkaz výměr:",I692=""),"Výkaz výměr:","")</f>
        <v>Výkaz výměr:</v>
      </c>
      <c r="I693" s="165" t="s">
        <v>628</v>
      </c>
      <c r="J693" s="166"/>
      <c r="K693" s="167"/>
      <c r="L693" s="168"/>
      <c r="M693" s="169">
        <v>64.7</v>
      </c>
      <c r="N693" s="170"/>
      <c r="O693" s="171"/>
      <c r="P693" s="172"/>
      <c r="Q693" s="170"/>
      <c r="R693" s="170"/>
      <c r="S693" s="170"/>
      <c r="T693" s="173" t="s">
        <v>75</v>
      </c>
      <c r="U693" s="170"/>
      <c r="V693" s="170"/>
      <c r="W693" s="174"/>
    </row>
    <row r="694" spans="6:23" s="161" customFormat="1" ht="11.25" outlineLevel="3">
      <c r="F694" s="162"/>
      <c r="G694" s="163"/>
      <c r="H694" s="164">
        <f>IF(AND(H693&lt;&gt;"Výkaz výměr:",I693=""),"Výkaz výměr:","")</f>
      </c>
      <c r="I694" s="165" t="s">
        <v>622</v>
      </c>
      <c r="J694" s="166"/>
      <c r="K694" s="167"/>
      <c r="L694" s="168"/>
      <c r="M694" s="169">
        <v>67.5</v>
      </c>
      <c r="N694" s="170"/>
      <c r="O694" s="171"/>
      <c r="P694" s="172"/>
      <c r="Q694" s="170"/>
      <c r="R694" s="170"/>
      <c r="S694" s="170"/>
      <c r="T694" s="173" t="s">
        <v>75</v>
      </c>
      <c r="U694" s="170"/>
      <c r="V694" s="170"/>
      <c r="W694" s="174"/>
    </row>
    <row r="695" spans="6:25" s="149" customFormat="1" ht="12" outlineLevel="2">
      <c r="F695" s="142">
        <v>19</v>
      </c>
      <c r="G695" s="143" t="s">
        <v>64</v>
      </c>
      <c r="H695" s="144" t="s">
        <v>629</v>
      </c>
      <c r="I695" s="145" t="s">
        <v>630</v>
      </c>
      <c r="J695" s="143" t="s">
        <v>97</v>
      </c>
      <c r="K695" s="146">
        <v>70</v>
      </c>
      <c r="L695" s="147">
        <v>0</v>
      </c>
      <c r="M695" s="146">
        <v>70</v>
      </c>
      <c r="N695" s="148"/>
      <c r="O695" s="148">
        <f>M695*N695</f>
        <v>0</v>
      </c>
      <c r="P695" s="148">
        <v>0.00186</v>
      </c>
      <c r="Q695" s="148">
        <f>M695*P695</f>
        <v>0.1302</v>
      </c>
      <c r="R695" s="148"/>
      <c r="S695" s="148">
        <f>M695*R695</f>
        <v>0</v>
      </c>
      <c r="T695" s="148">
        <v>21</v>
      </c>
      <c r="U695" s="148">
        <f>O695*T695/100</f>
        <v>0</v>
      </c>
      <c r="V695" s="148">
        <f>U695+O695</f>
        <v>0</v>
      </c>
      <c r="W695" s="148"/>
      <c r="X695" s="148"/>
      <c r="Y695" s="148">
        <v>1</v>
      </c>
    </row>
    <row r="696" spans="6:23" s="149" customFormat="1" ht="33.75" outlineLevel="2">
      <c r="F696" s="150"/>
      <c r="G696" s="151"/>
      <c r="H696" s="152" t="s">
        <v>68</v>
      </c>
      <c r="I696" s="153" t="s">
        <v>631</v>
      </c>
      <c r="J696" s="154"/>
      <c r="K696" s="154"/>
      <c r="L696" s="154"/>
      <c r="M696" s="154"/>
      <c r="N696" s="154"/>
      <c r="O696" s="154"/>
      <c r="P696" s="155"/>
      <c r="Q696" s="156"/>
      <c r="R696" s="155"/>
      <c r="S696" s="156"/>
      <c r="T696" s="157"/>
      <c r="U696" s="157"/>
      <c r="V696" s="157"/>
      <c r="W696" s="158"/>
    </row>
    <row r="697" spans="6:23" s="149" customFormat="1" ht="6" customHeight="1" outlineLevel="2">
      <c r="F697" s="150"/>
      <c r="G697" s="151"/>
      <c r="H697" s="159"/>
      <c r="I697" s="160"/>
      <c r="J697" s="160"/>
      <c r="K697" s="160"/>
      <c r="L697" s="160"/>
      <c r="M697" s="160"/>
      <c r="N697" s="160"/>
      <c r="O697" s="160"/>
      <c r="P697" s="155"/>
      <c r="Q697" s="156"/>
      <c r="R697" s="155"/>
      <c r="S697" s="156"/>
      <c r="T697" s="157"/>
      <c r="U697" s="157"/>
      <c r="V697" s="157"/>
      <c r="W697" s="158"/>
    </row>
    <row r="698" spans="6:23" s="161" customFormat="1" ht="11.25" outlineLevel="3">
      <c r="F698" s="162"/>
      <c r="G698" s="163"/>
      <c r="H698" s="164" t="str">
        <f>IF(AND(H697&lt;&gt;"Výkaz výměr:",I697=""),"Výkaz výměr:","")</f>
        <v>Výkaz výměr:</v>
      </c>
      <c r="I698" s="165" t="s">
        <v>632</v>
      </c>
      <c r="J698" s="166"/>
      <c r="K698" s="167"/>
      <c r="L698" s="168"/>
      <c r="M698" s="169">
        <v>70</v>
      </c>
      <c r="N698" s="170"/>
      <c r="O698" s="171"/>
      <c r="P698" s="172"/>
      <c r="Q698" s="170"/>
      <c r="R698" s="170"/>
      <c r="S698" s="170"/>
      <c r="T698" s="173" t="s">
        <v>75</v>
      </c>
      <c r="U698" s="170"/>
      <c r="V698" s="170"/>
      <c r="W698" s="174"/>
    </row>
    <row r="699" spans="6:25" s="149" customFormat="1" ht="12" outlineLevel="2">
      <c r="F699" s="142">
        <v>20</v>
      </c>
      <c r="G699" s="143" t="s">
        <v>64</v>
      </c>
      <c r="H699" s="144" t="s">
        <v>633</v>
      </c>
      <c r="I699" s="145" t="s">
        <v>634</v>
      </c>
      <c r="J699" s="143" t="s">
        <v>97</v>
      </c>
      <c r="K699" s="146">
        <v>52</v>
      </c>
      <c r="L699" s="147">
        <v>0</v>
      </c>
      <c r="M699" s="146">
        <v>52</v>
      </c>
      <c r="N699" s="148"/>
      <c r="O699" s="148">
        <f>M699*N699</f>
        <v>0</v>
      </c>
      <c r="P699" s="148">
        <v>0.00141</v>
      </c>
      <c r="Q699" s="148">
        <f>M699*P699</f>
        <v>0.07332</v>
      </c>
      <c r="R699" s="148"/>
      <c r="S699" s="148">
        <f>M699*R699</f>
        <v>0</v>
      </c>
      <c r="T699" s="148">
        <v>21</v>
      </c>
      <c r="U699" s="148">
        <f>O699*T699/100</f>
        <v>0</v>
      </c>
      <c r="V699" s="148">
        <f>U699+O699</f>
        <v>0</v>
      </c>
      <c r="W699" s="148"/>
      <c r="X699" s="148"/>
      <c r="Y699" s="148">
        <v>1</v>
      </c>
    </row>
    <row r="700" spans="6:23" s="149" customFormat="1" ht="33.75" outlineLevel="2">
      <c r="F700" s="150"/>
      <c r="G700" s="151"/>
      <c r="H700" s="152" t="s">
        <v>68</v>
      </c>
      <c r="I700" s="153" t="s">
        <v>635</v>
      </c>
      <c r="J700" s="154"/>
      <c r="K700" s="154"/>
      <c r="L700" s="154"/>
      <c r="M700" s="154"/>
      <c r="N700" s="154"/>
      <c r="O700" s="154"/>
      <c r="P700" s="155"/>
      <c r="Q700" s="156"/>
      <c r="R700" s="155"/>
      <c r="S700" s="156"/>
      <c r="T700" s="157"/>
      <c r="U700" s="157"/>
      <c r="V700" s="157"/>
      <c r="W700" s="158"/>
    </row>
    <row r="701" spans="6:23" s="149" customFormat="1" ht="6" customHeight="1" outlineLevel="2">
      <c r="F701" s="150"/>
      <c r="G701" s="151"/>
      <c r="H701" s="159"/>
      <c r="I701" s="160"/>
      <c r="J701" s="160"/>
      <c r="K701" s="160"/>
      <c r="L701" s="160"/>
      <c r="M701" s="160"/>
      <c r="N701" s="160"/>
      <c r="O701" s="160"/>
      <c r="P701" s="155"/>
      <c r="Q701" s="156"/>
      <c r="R701" s="155"/>
      <c r="S701" s="156"/>
      <c r="T701" s="157"/>
      <c r="U701" s="157"/>
      <c r="V701" s="157"/>
      <c r="W701" s="158"/>
    </row>
    <row r="702" spans="6:23" s="161" customFormat="1" ht="11.25" outlineLevel="3">
      <c r="F702" s="162"/>
      <c r="G702" s="163"/>
      <c r="H702" s="164" t="str">
        <f>IF(AND(H701&lt;&gt;"Výkaz výměr:",I701=""),"Výkaz výměr:","")</f>
        <v>Výkaz výměr:</v>
      </c>
      <c r="I702" s="165" t="s">
        <v>636</v>
      </c>
      <c r="J702" s="166"/>
      <c r="K702" s="167"/>
      <c r="L702" s="168"/>
      <c r="M702" s="169">
        <v>52</v>
      </c>
      <c r="N702" s="170"/>
      <c r="O702" s="171"/>
      <c r="P702" s="172"/>
      <c r="Q702" s="170"/>
      <c r="R702" s="170"/>
      <c r="S702" s="170"/>
      <c r="T702" s="173" t="s">
        <v>75</v>
      </c>
      <c r="U702" s="170"/>
      <c r="V702" s="170"/>
      <c r="W702" s="174"/>
    </row>
    <row r="703" spans="6:25" s="149" customFormat="1" ht="12" outlineLevel="2">
      <c r="F703" s="142">
        <v>21</v>
      </c>
      <c r="G703" s="143" t="s">
        <v>64</v>
      </c>
      <c r="H703" s="144" t="s">
        <v>637</v>
      </c>
      <c r="I703" s="145" t="s">
        <v>638</v>
      </c>
      <c r="J703" s="143" t="s">
        <v>97</v>
      </c>
      <c r="K703" s="146">
        <v>52</v>
      </c>
      <c r="L703" s="147">
        <v>0</v>
      </c>
      <c r="M703" s="146">
        <v>52</v>
      </c>
      <c r="N703" s="148"/>
      <c r="O703" s="148">
        <f>M703*N703</f>
        <v>0</v>
      </c>
      <c r="P703" s="148">
        <v>0.00186</v>
      </c>
      <c r="Q703" s="148">
        <f>M703*P703</f>
        <v>0.09672</v>
      </c>
      <c r="R703" s="148"/>
      <c r="S703" s="148">
        <f>M703*R703</f>
        <v>0</v>
      </c>
      <c r="T703" s="148">
        <v>21</v>
      </c>
      <c r="U703" s="148">
        <f>O703*T703/100</f>
        <v>0</v>
      </c>
      <c r="V703" s="148">
        <f>U703+O703</f>
        <v>0</v>
      </c>
      <c r="W703" s="148"/>
      <c r="X703" s="148"/>
      <c r="Y703" s="148">
        <v>1</v>
      </c>
    </row>
    <row r="704" spans="6:23" s="149" customFormat="1" ht="33.75" outlineLevel="2">
      <c r="F704" s="150"/>
      <c r="G704" s="151"/>
      <c r="H704" s="152" t="s">
        <v>68</v>
      </c>
      <c r="I704" s="153" t="s">
        <v>639</v>
      </c>
      <c r="J704" s="154"/>
      <c r="K704" s="154"/>
      <c r="L704" s="154"/>
      <c r="M704" s="154"/>
      <c r="N704" s="154"/>
      <c r="O704" s="154"/>
      <c r="P704" s="155"/>
      <c r="Q704" s="156"/>
      <c r="R704" s="155"/>
      <c r="S704" s="156"/>
      <c r="T704" s="157"/>
      <c r="U704" s="157"/>
      <c r="V704" s="157"/>
      <c r="W704" s="158"/>
    </row>
    <row r="705" spans="6:23" s="149" customFormat="1" ht="6" customHeight="1" outlineLevel="2">
      <c r="F705" s="150"/>
      <c r="G705" s="151"/>
      <c r="H705" s="159"/>
      <c r="I705" s="160"/>
      <c r="J705" s="160"/>
      <c r="K705" s="160"/>
      <c r="L705" s="160"/>
      <c r="M705" s="160"/>
      <c r="N705" s="160"/>
      <c r="O705" s="160"/>
      <c r="P705" s="155"/>
      <c r="Q705" s="156"/>
      <c r="R705" s="155"/>
      <c r="S705" s="156"/>
      <c r="T705" s="157"/>
      <c r="U705" s="157"/>
      <c r="V705" s="157"/>
      <c r="W705" s="158"/>
    </row>
    <row r="706" spans="6:23" s="161" customFormat="1" ht="11.25" outlineLevel="3">
      <c r="F706" s="162"/>
      <c r="G706" s="163"/>
      <c r="H706" s="164" t="str">
        <f>IF(AND(H705&lt;&gt;"Výkaz výměr:",I705=""),"Výkaz výměr:","")</f>
        <v>Výkaz výměr:</v>
      </c>
      <c r="I706" s="165" t="s">
        <v>640</v>
      </c>
      <c r="J706" s="166"/>
      <c r="K706" s="167"/>
      <c r="L706" s="168"/>
      <c r="M706" s="169">
        <v>52</v>
      </c>
      <c r="N706" s="170"/>
      <c r="O706" s="171"/>
      <c r="P706" s="172"/>
      <c r="Q706" s="170"/>
      <c r="R706" s="170"/>
      <c r="S706" s="170"/>
      <c r="T706" s="173" t="s">
        <v>75</v>
      </c>
      <c r="U706" s="170"/>
      <c r="V706" s="170"/>
      <c r="W706" s="174"/>
    </row>
    <row r="707" spans="6:25" s="149" customFormat="1" ht="12" outlineLevel="2">
      <c r="F707" s="142">
        <v>22</v>
      </c>
      <c r="G707" s="143" t="s">
        <v>64</v>
      </c>
      <c r="H707" s="144" t="s">
        <v>641</v>
      </c>
      <c r="I707" s="145" t="s">
        <v>642</v>
      </c>
      <c r="J707" s="143" t="s">
        <v>97</v>
      </c>
      <c r="K707" s="146">
        <v>12</v>
      </c>
      <c r="L707" s="147">
        <v>0</v>
      </c>
      <c r="M707" s="146">
        <v>12</v>
      </c>
      <c r="N707" s="148"/>
      <c r="O707" s="148">
        <f>M707*N707</f>
        <v>0</v>
      </c>
      <c r="P707" s="148">
        <v>0.00283</v>
      </c>
      <c r="Q707" s="148">
        <f>M707*P707</f>
        <v>0.033960000000000004</v>
      </c>
      <c r="R707" s="148"/>
      <c r="S707" s="148">
        <f>M707*R707</f>
        <v>0</v>
      </c>
      <c r="T707" s="148">
        <v>21</v>
      </c>
      <c r="U707" s="148">
        <f>O707*T707/100</f>
        <v>0</v>
      </c>
      <c r="V707" s="148">
        <f>U707+O707</f>
        <v>0</v>
      </c>
      <c r="W707" s="148"/>
      <c r="X707" s="148"/>
      <c r="Y707" s="148">
        <v>1</v>
      </c>
    </row>
    <row r="708" spans="6:23" s="149" customFormat="1" ht="33.75" outlineLevel="2">
      <c r="F708" s="150"/>
      <c r="G708" s="151"/>
      <c r="H708" s="152" t="s">
        <v>68</v>
      </c>
      <c r="I708" s="153" t="s">
        <v>643</v>
      </c>
      <c r="J708" s="154"/>
      <c r="K708" s="154"/>
      <c r="L708" s="154"/>
      <c r="M708" s="154"/>
      <c r="N708" s="154"/>
      <c r="O708" s="154"/>
      <c r="P708" s="155"/>
      <c r="Q708" s="156"/>
      <c r="R708" s="155"/>
      <c r="S708" s="156"/>
      <c r="T708" s="157"/>
      <c r="U708" s="157"/>
      <c r="V708" s="157"/>
      <c r="W708" s="158"/>
    </row>
    <row r="709" spans="6:23" s="149" customFormat="1" ht="6" customHeight="1" outlineLevel="2">
      <c r="F709" s="150"/>
      <c r="G709" s="151"/>
      <c r="H709" s="159"/>
      <c r="I709" s="160"/>
      <c r="J709" s="160"/>
      <c r="K709" s="160"/>
      <c r="L709" s="160"/>
      <c r="M709" s="160"/>
      <c r="N709" s="160"/>
      <c r="O709" s="160"/>
      <c r="P709" s="155"/>
      <c r="Q709" s="156"/>
      <c r="R709" s="155"/>
      <c r="S709" s="156"/>
      <c r="T709" s="157"/>
      <c r="U709" s="157"/>
      <c r="V709" s="157"/>
      <c r="W709" s="158"/>
    </row>
    <row r="710" spans="6:23" s="161" customFormat="1" ht="11.25" outlineLevel="3">
      <c r="F710" s="162"/>
      <c r="G710" s="163"/>
      <c r="H710" s="164" t="str">
        <f>IF(AND(H709&lt;&gt;"Výkaz výměr:",I709=""),"Výkaz výměr:","")</f>
        <v>Výkaz výměr:</v>
      </c>
      <c r="I710" s="165" t="s">
        <v>644</v>
      </c>
      <c r="J710" s="166"/>
      <c r="K710" s="167"/>
      <c r="L710" s="168"/>
      <c r="M710" s="169">
        <v>12</v>
      </c>
      <c r="N710" s="170"/>
      <c r="O710" s="171"/>
      <c r="P710" s="172"/>
      <c r="Q710" s="170"/>
      <c r="R710" s="170"/>
      <c r="S710" s="170"/>
      <c r="T710" s="173" t="s">
        <v>75</v>
      </c>
      <c r="U710" s="170"/>
      <c r="V710" s="170"/>
      <c r="W710" s="174"/>
    </row>
    <row r="711" spans="6:25" s="149" customFormat="1" ht="12" outlineLevel="2">
      <c r="F711" s="142">
        <v>23</v>
      </c>
      <c r="G711" s="143" t="s">
        <v>64</v>
      </c>
      <c r="H711" s="144" t="s">
        <v>645</v>
      </c>
      <c r="I711" s="145" t="s">
        <v>646</v>
      </c>
      <c r="J711" s="143" t="s">
        <v>67</v>
      </c>
      <c r="K711" s="146">
        <v>4</v>
      </c>
      <c r="L711" s="147">
        <v>0</v>
      </c>
      <c r="M711" s="146">
        <v>4</v>
      </c>
      <c r="N711" s="148"/>
      <c r="O711" s="148">
        <f>M711*N711</f>
        <v>0</v>
      </c>
      <c r="P711" s="148"/>
      <c r="Q711" s="148">
        <f>M711*P711</f>
        <v>0</v>
      </c>
      <c r="R711" s="148"/>
      <c r="S711" s="148">
        <f>M711*R711</f>
        <v>0</v>
      </c>
      <c r="T711" s="148">
        <v>21</v>
      </c>
      <c r="U711" s="148">
        <f>O711*T711/100</f>
        <v>0</v>
      </c>
      <c r="V711" s="148">
        <f>U711+O711</f>
        <v>0</v>
      </c>
      <c r="W711" s="148"/>
      <c r="X711" s="148"/>
      <c r="Y711" s="148">
        <v>1</v>
      </c>
    </row>
    <row r="712" spans="6:23" s="149" customFormat="1" ht="12" outlineLevel="2">
      <c r="F712" s="150"/>
      <c r="G712" s="151"/>
      <c r="H712" s="152" t="s">
        <v>68</v>
      </c>
      <c r="I712" s="153"/>
      <c r="J712" s="154"/>
      <c r="K712" s="154"/>
      <c r="L712" s="154"/>
      <c r="M712" s="154"/>
      <c r="N712" s="154"/>
      <c r="O712" s="154"/>
      <c r="P712" s="155"/>
      <c r="Q712" s="156"/>
      <c r="R712" s="155"/>
      <c r="S712" s="156"/>
      <c r="T712" s="157"/>
      <c r="U712" s="157"/>
      <c r="V712" s="157"/>
      <c r="W712" s="158"/>
    </row>
    <row r="713" spans="6:23" s="149" customFormat="1" ht="6" customHeight="1" outlineLevel="2">
      <c r="F713" s="150"/>
      <c r="G713" s="151"/>
      <c r="H713" s="159"/>
      <c r="I713" s="160"/>
      <c r="J713" s="160"/>
      <c r="K713" s="160"/>
      <c r="L713" s="160"/>
      <c r="M713" s="160"/>
      <c r="N713" s="160"/>
      <c r="O713" s="160"/>
      <c r="P713" s="155"/>
      <c r="Q713" s="156"/>
      <c r="R713" s="155"/>
      <c r="S713" s="156"/>
      <c r="T713" s="157"/>
      <c r="U713" s="157"/>
      <c r="V713" s="157"/>
      <c r="W713" s="158"/>
    </row>
    <row r="714" spans="6:25" s="149" customFormat="1" ht="12" outlineLevel="2">
      <c r="F714" s="142">
        <v>24</v>
      </c>
      <c r="G714" s="143" t="s">
        <v>64</v>
      </c>
      <c r="H714" s="144" t="s">
        <v>647</v>
      </c>
      <c r="I714" s="145" t="s">
        <v>648</v>
      </c>
      <c r="J714" s="143" t="s">
        <v>67</v>
      </c>
      <c r="K714" s="146">
        <v>54</v>
      </c>
      <c r="L714" s="147">
        <v>0</v>
      </c>
      <c r="M714" s="146">
        <v>54</v>
      </c>
      <c r="N714" s="148"/>
      <c r="O714" s="148">
        <f>M714*N714</f>
        <v>0</v>
      </c>
      <c r="P714" s="148"/>
      <c r="Q714" s="148">
        <f>M714*P714</f>
        <v>0</v>
      </c>
      <c r="R714" s="148"/>
      <c r="S714" s="148">
        <f>M714*R714</f>
        <v>0</v>
      </c>
      <c r="T714" s="148">
        <v>21</v>
      </c>
      <c r="U714" s="148">
        <f>O714*T714/100</f>
        <v>0</v>
      </c>
      <c r="V714" s="148">
        <f>U714+O714</f>
        <v>0</v>
      </c>
      <c r="W714" s="148"/>
      <c r="X714" s="148"/>
      <c r="Y714" s="148">
        <v>1</v>
      </c>
    </row>
    <row r="715" spans="6:23" s="149" customFormat="1" ht="12" outlineLevel="2">
      <c r="F715" s="150"/>
      <c r="G715" s="151"/>
      <c r="H715" s="152" t="s">
        <v>68</v>
      </c>
      <c r="I715" s="153"/>
      <c r="J715" s="154"/>
      <c r="K715" s="154"/>
      <c r="L715" s="154"/>
      <c r="M715" s="154"/>
      <c r="N715" s="154"/>
      <c r="O715" s="154"/>
      <c r="P715" s="155"/>
      <c r="Q715" s="156"/>
      <c r="R715" s="155"/>
      <c r="S715" s="156"/>
      <c r="T715" s="157"/>
      <c r="U715" s="157"/>
      <c r="V715" s="157"/>
      <c r="W715" s="158"/>
    </row>
    <row r="716" spans="6:23" s="149" customFormat="1" ht="6" customHeight="1" outlineLevel="2">
      <c r="F716" s="150"/>
      <c r="G716" s="151"/>
      <c r="H716" s="159"/>
      <c r="I716" s="160"/>
      <c r="J716" s="160"/>
      <c r="K716" s="160"/>
      <c r="L716" s="160"/>
      <c r="M716" s="160"/>
      <c r="N716" s="160"/>
      <c r="O716" s="160"/>
      <c r="P716" s="155"/>
      <c r="Q716" s="156"/>
      <c r="R716" s="155"/>
      <c r="S716" s="156"/>
      <c r="T716" s="157"/>
      <c r="U716" s="157"/>
      <c r="V716" s="157"/>
      <c r="W716" s="158"/>
    </row>
    <row r="717" spans="6:25" s="149" customFormat="1" ht="24" outlineLevel="2">
      <c r="F717" s="142">
        <v>25</v>
      </c>
      <c r="G717" s="143" t="s">
        <v>64</v>
      </c>
      <c r="H717" s="144" t="s">
        <v>649</v>
      </c>
      <c r="I717" s="145" t="s">
        <v>650</v>
      </c>
      <c r="J717" s="143" t="s">
        <v>97</v>
      </c>
      <c r="K717" s="146">
        <v>86</v>
      </c>
      <c r="L717" s="147">
        <v>0</v>
      </c>
      <c r="M717" s="146">
        <v>86</v>
      </c>
      <c r="N717" s="148"/>
      <c r="O717" s="148">
        <f>M717*N717</f>
        <v>0</v>
      </c>
      <c r="P717" s="148"/>
      <c r="Q717" s="148">
        <f>M717*P717</f>
        <v>0</v>
      </c>
      <c r="R717" s="148"/>
      <c r="S717" s="148">
        <f>M717*R717</f>
        <v>0</v>
      </c>
      <c r="T717" s="148">
        <v>21</v>
      </c>
      <c r="U717" s="148">
        <f>O717*T717/100</f>
        <v>0</v>
      </c>
      <c r="V717" s="148">
        <f>U717+O717</f>
        <v>0</v>
      </c>
      <c r="W717" s="148"/>
      <c r="X717" s="148"/>
      <c r="Y717" s="148">
        <v>1</v>
      </c>
    </row>
    <row r="718" spans="6:23" s="149" customFormat="1" ht="12" outlineLevel="2">
      <c r="F718" s="150"/>
      <c r="G718" s="151"/>
      <c r="H718" s="152" t="s">
        <v>68</v>
      </c>
      <c r="I718" s="153"/>
      <c r="J718" s="154"/>
      <c r="K718" s="154"/>
      <c r="L718" s="154"/>
      <c r="M718" s="154"/>
      <c r="N718" s="154"/>
      <c r="O718" s="154"/>
      <c r="P718" s="155"/>
      <c r="Q718" s="156"/>
      <c r="R718" s="155"/>
      <c r="S718" s="156"/>
      <c r="T718" s="157"/>
      <c r="U718" s="157"/>
      <c r="V718" s="157"/>
      <c r="W718" s="158"/>
    </row>
    <row r="719" spans="6:23" s="149" customFormat="1" ht="6" customHeight="1" outlineLevel="2">
      <c r="F719" s="150"/>
      <c r="G719" s="151"/>
      <c r="H719" s="159"/>
      <c r="I719" s="160"/>
      <c r="J719" s="160"/>
      <c r="K719" s="160"/>
      <c r="L719" s="160"/>
      <c r="M719" s="160"/>
      <c r="N719" s="160"/>
      <c r="O719" s="160"/>
      <c r="P719" s="155"/>
      <c r="Q719" s="156"/>
      <c r="R719" s="155"/>
      <c r="S719" s="156"/>
      <c r="T719" s="157"/>
      <c r="U719" s="157"/>
      <c r="V719" s="157"/>
      <c r="W719" s="158"/>
    </row>
    <row r="720" spans="6:25" s="149" customFormat="1" ht="12" outlineLevel="2">
      <c r="F720" s="142">
        <v>26</v>
      </c>
      <c r="G720" s="143" t="s">
        <v>64</v>
      </c>
      <c r="H720" s="144" t="s">
        <v>651</v>
      </c>
      <c r="I720" s="145" t="s">
        <v>652</v>
      </c>
      <c r="J720" s="143" t="s">
        <v>97</v>
      </c>
      <c r="K720" s="146">
        <v>70.5</v>
      </c>
      <c r="L720" s="147">
        <v>0</v>
      </c>
      <c r="M720" s="146">
        <v>70.5</v>
      </c>
      <c r="N720" s="148"/>
      <c r="O720" s="148">
        <f>M720*N720</f>
        <v>0</v>
      </c>
      <c r="P720" s="148"/>
      <c r="Q720" s="148">
        <f>M720*P720</f>
        <v>0</v>
      </c>
      <c r="R720" s="148"/>
      <c r="S720" s="148">
        <f>M720*R720</f>
        <v>0</v>
      </c>
      <c r="T720" s="148">
        <v>21</v>
      </c>
      <c r="U720" s="148">
        <f>O720*T720/100</f>
        <v>0</v>
      </c>
      <c r="V720" s="148">
        <f>U720+O720</f>
        <v>0</v>
      </c>
      <c r="W720" s="148"/>
      <c r="X720" s="148"/>
      <c r="Y720" s="148">
        <v>1</v>
      </c>
    </row>
    <row r="721" spans="6:23" s="149" customFormat="1" ht="12" outlineLevel="2">
      <c r="F721" s="150"/>
      <c r="G721" s="151"/>
      <c r="H721" s="152" t="s">
        <v>68</v>
      </c>
      <c r="I721" s="153"/>
      <c r="J721" s="154"/>
      <c r="K721" s="154"/>
      <c r="L721" s="154"/>
      <c r="M721" s="154"/>
      <c r="N721" s="154"/>
      <c r="O721" s="154"/>
      <c r="P721" s="155"/>
      <c r="Q721" s="156"/>
      <c r="R721" s="155"/>
      <c r="S721" s="156"/>
      <c r="T721" s="157"/>
      <c r="U721" s="157"/>
      <c r="V721" s="157"/>
      <c r="W721" s="158"/>
    </row>
    <row r="722" spans="6:23" s="149" customFormat="1" ht="6" customHeight="1" outlineLevel="2">
      <c r="F722" s="150"/>
      <c r="G722" s="151"/>
      <c r="H722" s="159"/>
      <c r="I722" s="160"/>
      <c r="J722" s="160"/>
      <c r="K722" s="160"/>
      <c r="L722" s="160"/>
      <c r="M722" s="160"/>
      <c r="N722" s="160"/>
      <c r="O722" s="160"/>
      <c r="P722" s="155"/>
      <c r="Q722" s="156"/>
      <c r="R722" s="155"/>
      <c r="S722" s="156"/>
      <c r="T722" s="157"/>
      <c r="U722" s="157"/>
      <c r="V722" s="157"/>
      <c r="W722" s="158"/>
    </row>
    <row r="723" spans="6:25" s="149" customFormat="1" ht="12" outlineLevel="2">
      <c r="F723" s="142">
        <v>27</v>
      </c>
      <c r="G723" s="143" t="s">
        <v>64</v>
      </c>
      <c r="H723" s="144" t="s">
        <v>653</v>
      </c>
      <c r="I723" s="145" t="s">
        <v>654</v>
      </c>
      <c r="J723" s="143" t="s">
        <v>67</v>
      </c>
      <c r="K723" s="146">
        <v>15</v>
      </c>
      <c r="L723" s="147">
        <v>0</v>
      </c>
      <c r="M723" s="146">
        <v>15</v>
      </c>
      <c r="N723" s="148"/>
      <c r="O723" s="148">
        <f>M723*N723</f>
        <v>0</v>
      </c>
      <c r="P723" s="148"/>
      <c r="Q723" s="148">
        <f>M723*P723</f>
        <v>0</v>
      </c>
      <c r="R723" s="148"/>
      <c r="S723" s="148">
        <f>M723*R723</f>
        <v>0</v>
      </c>
      <c r="T723" s="148">
        <v>21</v>
      </c>
      <c r="U723" s="148">
        <f>O723*T723/100</f>
        <v>0</v>
      </c>
      <c r="V723" s="148">
        <f>U723+O723</f>
        <v>0</v>
      </c>
      <c r="W723" s="148"/>
      <c r="X723" s="148"/>
      <c r="Y723" s="148">
        <v>1</v>
      </c>
    </row>
    <row r="724" spans="6:23" s="149" customFormat="1" ht="12" outlineLevel="2">
      <c r="F724" s="150"/>
      <c r="G724" s="151"/>
      <c r="H724" s="152" t="s">
        <v>68</v>
      </c>
      <c r="I724" s="153"/>
      <c r="J724" s="154"/>
      <c r="K724" s="154"/>
      <c r="L724" s="154"/>
      <c r="M724" s="154"/>
      <c r="N724" s="154"/>
      <c r="O724" s="154"/>
      <c r="P724" s="155"/>
      <c r="Q724" s="156"/>
      <c r="R724" s="155"/>
      <c r="S724" s="156"/>
      <c r="T724" s="157"/>
      <c r="U724" s="157"/>
      <c r="V724" s="157"/>
      <c r="W724" s="158"/>
    </row>
    <row r="725" spans="6:23" s="149" customFormat="1" ht="6" customHeight="1" outlineLevel="2">
      <c r="F725" s="150"/>
      <c r="G725" s="151"/>
      <c r="H725" s="159"/>
      <c r="I725" s="160"/>
      <c r="J725" s="160"/>
      <c r="K725" s="160"/>
      <c r="L725" s="160"/>
      <c r="M725" s="160"/>
      <c r="N725" s="160"/>
      <c r="O725" s="160"/>
      <c r="P725" s="155"/>
      <c r="Q725" s="156"/>
      <c r="R725" s="155"/>
      <c r="S725" s="156"/>
      <c r="T725" s="157"/>
      <c r="U725" s="157"/>
      <c r="V725" s="157"/>
      <c r="W725" s="158"/>
    </row>
    <row r="726" spans="6:23" s="161" customFormat="1" ht="11.25" outlineLevel="3">
      <c r="F726" s="162"/>
      <c r="G726" s="163"/>
      <c r="H726" s="164" t="str">
        <f>IF(AND(H725&lt;&gt;"Výkaz výměr:",I725=""),"Výkaz výměr:","")</f>
        <v>Výkaz výměr:</v>
      </c>
      <c r="I726" s="165" t="s">
        <v>246</v>
      </c>
      <c r="J726" s="166"/>
      <c r="K726" s="167"/>
      <c r="L726" s="168"/>
      <c r="M726" s="169">
        <v>15</v>
      </c>
      <c r="N726" s="170"/>
      <c r="O726" s="171"/>
      <c r="P726" s="172"/>
      <c r="Q726" s="170"/>
      <c r="R726" s="170"/>
      <c r="S726" s="170"/>
      <c r="T726" s="173" t="s">
        <v>75</v>
      </c>
      <c r="U726" s="170"/>
      <c r="V726" s="170"/>
      <c r="W726" s="174"/>
    </row>
    <row r="727" spans="6:25" s="149" customFormat="1" ht="12" outlineLevel="2">
      <c r="F727" s="142">
        <v>28</v>
      </c>
      <c r="G727" s="143" t="s">
        <v>64</v>
      </c>
      <c r="H727" s="144" t="s">
        <v>655</v>
      </c>
      <c r="I727" s="145" t="s">
        <v>656</v>
      </c>
      <c r="J727" s="143" t="s">
        <v>67</v>
      </c>
      <c r="K727" s="146">
        <v>4</v>
      </c>
      <c r="L727" s="147">
        <v>0</v>
      </c>
      <c r="M727" s="146">
        <v>4</v>
      </c>
      <c r="N727" s="148"/>
      <c r="O727" s="148">
        <f>M727*N727</f>
        <v>0</v>
      </c>
      <c r="P727" s="148"/>
      <c r="Q727" s="148">
        <f>M727*P727</f>
        <v>0</v>
      </c>
      <c r="R727" s="148"/>
      <c r="S727" s="148">
        <f>M727*R727</f>
        <v>0</v>
      </c>
      <c r="T727" s="148">
        <v>21</v>
      </c>
      <c r="U727" s="148">
        <f>O727*T727/100</f>
        <v>0</v>
      </c>
      <c r="V727" s="148">
        <f>U727+O727</f>
        <v>0</v>
      </c>
      <c r="W727" s="148"/>
      <c r="X727" s="148"/>
      <c r="Y727" s="148">
        <v>1</v>
      </c>
    </row>
    <row r="728" spans="6:23" s="149" customFormat="1" ht="12" outlineLevel="2">
      <c r="F728" s="150"/>
      <c r="G728" s="151"/>
      <c r="H728" s="152" t="s">
        <v>68</v>
      </c>
      <c r="I728" s="153"/>
      <c r="J728" s="154"/>
      <c r="K728" s="154"/>
      <c r="L728" s="154"/>
      <c r="M728" s="154"/>
      <c r="N728" s="154"/>
      <c r="O728" s="154"/>
      <c r="P728" s="155"/>
      <c r="Q728" s="156"/>
      <c r="R728" s="155"/>
      <c r="S728" s="156"/>
      <c r="T728" s="157"/>
      <c r="U728" s="157"/>
      <c r="V728" s="157"/>
      <c r="W728" s="158"/>
    </row>
    <row r="729" spans="6:23" s="149" customFormat="1" ht="6" customHeight="1" outlineLevel="2">
      <c r="F729" s="150"/>
      <c r="G729" s="151"/>
      <c r="H729" s="159"/>
      <c r="I729" s="160"/>
      <c r="J729" s="160"/>
      <c r="K729" s="160"/>
      <c r="L729" s="160"/>
      <c r="M729" s="160"/>
      <c r="N729" s="160"/>
      <c r="O729" s="160"/>
      <c r="P729" s="155"/>
      <c r="Q729" s="156"/>
      <c r="R729" s="155"/>
      <c r="S729" s="156"/>
      <c r="T729" s="157"/>
      <c r="U729" s="157"/>
      <c r="V729" s="157"/>
      <c r="W729" s="158"/>
    </row>
    <row r="730" spans="6:25" s="149" customFormat="1" ht="12" outlineLevel="2">
      <c r="F730" s="142">
        <v>29</v>
      </c>
      <c r="G730" s="143" t="s">
        <v>64</v>
      </c>
      <c r="H730" s="144" t="s">
        <v>657</v>
      </c>
      <c r="I730" s="145" t="s">
        <v>658</v>
      </c>
      <c r="J730" s="143" t="s">
        <v>67</v>
      </c>
      <c r="K730" s="146">
        <v>10</v>
      </c>
      <c r="L730" s="147">
        <v>0</v>
      </c>
      <c r="M730" s="146">
        <v>10</v>
      </c>
      <c r="N730" s="148"/>
      <c r="O730" s="148">
        <f>M730*N730</f>
        <v>0</v>
      </c>
      <c r="P730" s="148"/>
      <c r="Q730" s="148">
        <f>M730*P730</f>
        <v>0</v>
      </c>
      <c r="R730" s="148"/>
      <c r="S730" s="148">
        <f>M730*R730</f>
        <v>0</v>
      </c>
      <c r="T730" s="148">
        <v>21</v>
      </c>
      <c r="U730" s="148">
        <f>O730*T730/100</f>
        <v>0</v>
      </c>
      <c r="V730" s="148">
        <f>U730+O730</f>
        <v>0</v>
      </c>
      <c r="W730" s="148"/>
      <c r="X730" s="148"/>
      <c r="Y730" s="148">
        <v>1</v>
      </c>
    </row>
    <row r="731" spans="6:23" s="149" customFormat="1" ht="12" outlineLevel="2">
      <c r="F731" s="150"/>
      <c r="G731" s="151"/>
      <c r="H731" s="152" t="s">
        <v>68</v>
      </c>
      <c r="I731" s="153"/>
      <c r="J731" s="154"/>
      <c r="K731" s="154"/>
      <c r="L731" s="154"/>
      <c r="M731" s="154"/>
      <c r="N731" s="154"/>
      <c r="O731" s="154"/>
      <c r="P731" s="155"/>
      <c r="Q731" s="156"/>
      <c r="R731" s="155"/>
      <c r="S731" s="156"/>
      <c r="T731" s="157"/>
      <c r="U731" s="157"/>
      <c r="V731" s="157"/>
      <c r="W731" s="158"/>
    </row>
    <row r="732" spans="6:23" s="149" customFormat="1" ht="6" customHeight="1" outlineLevel="2">
      <c r="F732" s="150"/>
      <c r="G732" s="151"/>
      <c r="H732" s="159"/>
      <c r="I732" s="160"/>
      <c r="J732" s="160"/>
      <c r="K732" s="160"/>
      <c r="L732" s="160"/>
      <c r="M732" s="160"/>
      <c r="N732" s="160"/>
      <c r="O732" s="160"/>
      <c r="P732" s="155"/>
      <c r="Q732" s="156"/>
      <c r="R732" s="155"/>
      <c r="S732" s="156"/>
      <c r="T732" s="157"/>
      <c r="U732" s="157"/>
      <c r="V732" s="157"/>
      <c r="W732" s="158"/>
    </row>
    <row r="733" spans="6:25" s="149" customFormat="1" ht="12" outlineLevel="2">
      <c r="F733" s="142">
        <v>30</v>
      </c>
      <c r="G733" s="143" t="s">
        <v>64</v>
      </c>
      <c r="H733" s="144" t="s">
        <v>659</v>
      </c>
      <c r="I733" s="145" t="s">
        <v>660</v>
      </c>
      <c r="J733" s="143" t="s">
        <v>97</v>
      </c>
      <c r="K733" s="146">
        <v>104.8</v>
      </c>
      <c r="L733" s="147">
        <v>0</v>
      </c>
      <c r="M733" s="146">
        <v>104.8</v>
      </c>
      <c r="N733" s="148"/>
      <c r="O733" s="148">
        <f>M733*N733</f>
        <v>0</v>
      </c>
      <c r="P733" s="148"/>
      <c r="Q733" s="148">
        <f>M733*P733</f>
        <v>0</v>
      </c>
      <c r="R733" s="148"/>
      <c r="S733" s="148">
        <f>M733*R733</f>
        <v>0</v>
      </c>
      <c r="T733" s="148">
        <v>21</v>
      </c>
      <c r="U733" s="148">
        <f>O733*T733/100</f>
        <v>0</v>
      </c>
      <c r="V733" s="148">
        <f>U733+O733</f>
        <v>0</v>
      </c>
      <c r="W733" s="148"/>
      <c r="X733" s="148"/>
      <c r="Y733" s="148">
        <v>1</v>
      </c>
    </row>
    <row r="734" spans="6:23" s="149" customFormat="1" ht="12" outlineLevel="2">
      <c r="F734" s="150"/>
      <c r="G734" s="151"/>
      <c r="H734" s="152" t="s">
        <v>68</v>
      </c>
      <c r="I734" s="153"/>
      <c r="J734" s="154"/>
      <c r="K734" s="154"/>
      <c r="L734" s="154"/>
      <c r="M734" s="154"/>
      <c r="N734" s="154"/>
      <c r="O734" s="154"/>
      <c r="P734" s="155"/>
      <c r="Q734" s="156"/>
      <c r="R734" s="155"/>
      <c r="S734" s="156"/>
      <c r="T734" s="157"/>
      <c r="U734" s="157"/>
      <c r="V734" s="157"/>
      <c r="W734" s="158"/>
    </row>
    <row r="735" spans="6:23" s="149" customFormat="1" ht="6" customHeight="1" outlineLevel="2">
      <c r="F735" s="150"/>
      <c r="G735" s="151"/>
      <c r="H735" s="159"/>
      <c r="I735" s="160"/>
      <c r="J735" s="160"/>
      <c r="K735" s="160"/>
      <c r="L735" s="160"/>
      <c r="M735" s="160"/>
      <c r="N735" s="160"/>
      <c r="O735" s="160"/>
      <c r="P735" s="155"/>
      <c r="Q735" s="156"/>
      <c r="R735" s="155"/>
      <c r="S735" s="156"/>
      <c r="T735" s="157"/>
      <c r="U735" s="157"/>
      <c r="V735" s="157"/>
      <c r="W735" s="158"/>
    </row>
    <row r="736" spans="6:25" s="149" customFormat="1" ht="12" outlineLevel="2">
      <c r="F736" s="142">
        <v>31</v>
      </c>
      <c r="G736" s="143" t="s">
        <v>64</v>
      </c>
      <c r="H736" s="144" t="s">
        <v>661</v>
      </c>
      <c r="I736" s="145" t="s">
        <v>662</v>
      </c>
      <c r="J736" s="143" t="s">
        <v>97</v>
      </c>
      <c r="K736" s="146">
        <v>136.1</v>
      </c>
      <c r="L736" s="147">
        <v>0</v>
      </c>
      <c r="M736" s="146">
        <v>136.1</v>
      </c>
      <c r="N736" s="148"/>
      <c r="O736" s="148">
        <f>M736*N736</f>
        <v>0</v>
      </c>
      <c r="P736" s="148"/>
      <c r="Q736" s="148">
        <f>M736*P736</f>
        <v>0</v>
      </c>
      <c r="R736" s="148"/>
      <c r="S736" s="148">
        <f>M736*R736</f>
        <v>0</v>
      </c>
      <c r="T736" s="148">
        <v>21</v>
      </c>
      <c r="U736" s="148">
        <f>O736*T736/100</f>
        <v>0</v>
      </c>
      <c r="V736" s="148">
        <f>U736+O736</f>
        <v>0</v>
      </c>
      <c r="W736" s="148"/>
      <c r="X736" s="148"/>
      <c r="Y736" s="148">
        <v>1</v>
      </c>
    </row>
    <row r="737" spans="6:23" s="149" customFormat="1" ht="12" outlineLevel="2">
      <c r="F737" s="150"/>
      <c r="G737" s="151"/>
      <c r="H737" s="152" t="s">
        <v>68</v>
      </c>
      <c r="I737" s="153"/>
      <c r="J737" s="154"/>
      <c r="K737" s="154"/>
      <c r="L737" s="154"/>
      <c r="M737" s="154"/>
      <c r="N737" s="154"/>
      <c r="O737" s="154"/>
      <c r="P737" s="155"/>
      <c r="Q737" s="156"/>
      <c r="R737" s="155"/>
      <c r="S737" s="156"/>
      <c r="T737" s="157"/>
      <c r="U737" s="157"/>
      <c r="V737" s="157"/>
      <c r="W737" s="158"/>
    </row>
    <row r="738" spans="6:23" s="149" customFormat="1" ht="6" customHeight="1" outlineLevel="2">
      <c r="F738" s="150"/>
      <c r="G738" s="151"/>
      <c r="H738" s="159"/>
      <c r="I738" s="160"/>
      <c r="J738" s="160"/>
      <c r="K738" s="160"/>
      <c r="L738" s="160"/>
      <c r="M738" s="160"/>
      <c r="N738" s="160"/>
      <c r="O738" s="160"/>
      <c r="P738" s="155"/>
      <c r="Q738" s="156"/>
      <c r="R738" s="155"/>
      <c r="S738" s="156"/>
      <c r="T738" s="157"/>
      <c r="U738" s="157"/>
      <c r="V738" s="157"/>
      <c r="W738" s="158"/>
    </row>
    <row r="739" spans="6:25" s="149" customFormat="1" ht="12" outlineLevel="2">
      <c r="F739" s="142">
        <v>32</v>
      </c>
      <c r="G739" s="143" t="s">
        <v>64</v>
      </c>
      <c r="H739" s="144" t="s">
        <v>663</v>
      </c>
      <c r="I739" s="145" t="s">
        <v>664</v>
      </c>
      <c r="J739" s="143" t="s">
        <v>97</v>
      </c>
      <c r="K739" s="146">
        <v>155.6</v>
      </c>
      <c r="L739" s="147">
        <v>0</v>
      </c>
      <c r="M739" s="146">
        <v>155.6</v>
      </c>
      <c r="N739" s="148"/>
      <c r="O739" s="148">
        <f>M739*N739</f>
        <v>0</v>
      </c>
      <c r="P739" s="148"/>
      <c r="Q739" s="148">
        <f>M739*P739</f>
        <v>0</v>
      </c>
      <c r="R739" s="148"/>
      <c r="S739" s="148">
        <f>M739*R739</f>
        <v>0</v>
      </c>
      <c r="T739" s="148">
        <v>21</v>
      </c>
      <c r="U739" s="148">
        <f>O739*T739/100</f>
        <v>0</v>
      </c>
      <c r="V739" s="148">
        <f>U739+O739</f>
        <v>0</v>
      </c>
      <c r="W739" s="148"/>
      <c r="X739" s="148"/>
      <c r="Y739" s="148">
        <v>1</v>
      </c>
    </row>
    <row r="740" spans="6:23" s="149" customFormat="1" ht="12" outlineLevel="2">
      <c r="F740" s="150"/>
      <c r="G740" s="151"/>
      <c r="H740" s="152" t="s">
        <v>68</v>
      </c>
      <c r="I740" s="153"/>
      <c r="J740" s="154"/>
      <c r="K740" s="154"/>
      <c r="L740" s="154"/>
      <c r="M740" s="154"/>
      <c r="N740" s="154"/>
      <c r="O740" s="154"/>
      <c r="P740" s="155"/>
      <c r="Q740" s="156"/>
      <c r="R740" s="155"/>
      <c r="S740" s="156"/>
      <c r="T740" s="157"/>
      <c r="U740" s="157"/>
      <c r="V740" s="157"/>
      <c r="W740" s="158"/>
    </row>
    <row r="741" spans="6:23" s="149" customFormat="1" ht="6" customHeight="1" outlineLevel="2">
      <c r="F741" s="150"/>
      <c r="G741" s="151"/>
      <c r="H741" s="159"/>
      <c r="I741" s="160"/>
      <c r="J741" s="160"/>
      <c r="K741" s="160"/>
      <c r="L741" s="160"/>
      <c r="M741" s="160"/>
      <c r="N741" s="160"/>
      <c r="O741" s="160"/>
      <c r="P741" s="155"/>
      <c r="Q741" s="156"/>
      <c r="R741" s="155"/>
      <c r="S741" s="156"/>
      <c r="T741" s="157"/>
      <c r="U741" s="157"/>
      <c r="V741" s="157"/>
      <c r="W741" s="158"/>
    </row>
    <row r="742" spans="6:25" s="149" customFormat="1" ht="12" outlineLevel="2">
      <c r="F742" s="142">
        <v>33</v>
      </c>
      <c r="G742" s="143" t="s">
        <v>64</v>
      </c>
      <c r="H742" s="144" t="s">
        <v>665</v>
      </c>
      <c r="I742" s="145" t="s">
        <v>666</v>
      </c>
      <c r="J742" s="143" t="s">
        <v>97</v>
      </c>
      <c r="K742" s="146">
        <v>162</v>
      </c>
      <c r="L742" s="147">
        <v>0</v>
      </c>
      <c r="M742" s="146">
        <v>162</v>
      </c>
      <c r="N742" s="148"/>
      <c r="O742" s="148">
        <f>M742*N742</f>
        <v>0</v>
      </c>
      <c r="P742" s="148"/>
      <c r="Q742" s="148">
        <f>M742*P742</f>
        <v>0</v>
      </c>
      <c r="R742" s="148"/>
      <c r="S742" s="148">
        <f>M742*R742</f>
        <v>0</v>
      </c>
      <c r="T742" s="148">
        <v>21</v>
      </c>
      <c r="U742" s="148">
        <f>O742*T742/100</f>
        <v>0</v>
      </c>
      <c r="V742" s="148">
        <f>U742+O742</f>
        <v>0</v>
      </c>
      <c r="W742" s="148"/>
      <c r="X742" s="148"/>
      <c r="Y742" s="148">
        <v>1</v>
      </c>
    </row>
    <row r="743" spans="6:23" s="149" customFormat="1" ht="12" outlineLevel="2">
      <c r="F743" s="150"/>
      <c r="G743" s="151"/>
      <c r="H743" s="152" t="s">
        <v>68</v>
      </c>
      <c r="I743" s="153"/>
      <c r="J743" s="154"/>
      <c r="K743" s="154"/>
      <c r="L743" s="154"/>
      <c r="M743" s="154"/>
      <c r="N743" s="154"/>
      <c r="O743" s="154"/>
      <c r="P743" s="155"/>
      <c r="Q743" s="156"/>
      <c r="R743" s="155"/>
      <c r="S743" s="156"/>
      <c r="T743" s="157"/>
      <c r="U743" s="157"/>
      <c r="V743" s="157"/>
      <c r="W743" s="158"/>
    </row>
    <row r="744" spans="6:23" s="149" customFormat="1" ht="6" customHeight="1" outlineLevel="2">
      <c r="F744" s="150"/>
      <c r="G744" s="151"/>
      <c r="H744" s="159"/>
      <c r="I744" s="160"/>
      <c r="J744" s="160"/>
      <c r="K744" s="160"/>
      <c r="L744" s="160"/>
      <c r="M744" s="160"/>
      <c r="N744" s="160"/>
      <c r="O744" s="160"/>
      <c r="P744" s="155"/>
      <c r="Q744" s="156"/>
      <c r="R744" s="155"/>
      <c r="S744" s="156"/>
      <c r="T744" s="157"/>
      <c r="U744" s="157"/>
      <c r="V744" s="157"/>
      <c r="W744" s="158"/>
    </row>
    <row r="745" spans="6:25" s="149" customFormat="1" ht="12" outlineLevel="2">
      <c r="F745" s="142">
        <v>34</v>
      </c>
      <c r="G745" s="143" t="s">
        <v>64</v>
      </c>
      <c r="H745" s="144" t="s">
        <v>667</v>
      </c>
      <c r="I745" s="145" t="s">
        <v>668</v>
      </c>
      <c r="J745" s="143" t="s">
        <v>97</v>
      </c>
      <c r="K745" s="146">
        <v>29.8</v>
      </c>
      <c r="L745" s="147">
        <v>0</v>
      </c>
      <c r="M745" s="146">
        <v>29.8</v>
      </c>
      <c r="N745" s="148"/>
      <c r="O745" s="148">
        <f>M745*N745</f>
        <v>0</v>
      </c>
      <c r="P745" s="148"/>
      <c r="Q745" s="148">
        <f>M745*P745</f>
        <v>0</v>
      </c>
      <c r="R745" s="148"/>
      <c r="S745" s="148">
        <f>M745*R745</f>
        <v>0</v>
      </c>
      <c r="T745" s="148">
        <v>21</v>
      </c>
      <c r="U745" s="148">
        <f>O745*T745/100</f>
        <v>0</v>
      </c>
      <c r="V745" s="148">
        <f>U745+O745</f>
        <v>0</v>
      </c>
      <c r="W745" s="148"/>
      <c r="X745" s="148"/>
      <c r="Y745" s="148">
        <v>1</v>
      </c>
    </row>
    <row r="746" spans="6:23" s="149" customFormat="1" ht="12" outlineLevel="2">
      <c r="F746" s="150"/>
      <c r="G746" s="151"/>
      <c r="H746" s="152" t="s">
        <v>68</v>
      </c>
      <c r="I746" s="153"/>
      <c r="J746" s="154"/>
      <c r="K746" s="154"/>
      <c r="L746" s="154"/>
      <c r="M746" s="154"/>
      <c r="N746" s="154"/>
      <c r="O746" s="154"/>
      <c r="P746" s="155"/>
      <c r="Q746" s="156"/>
      <c r="R746" s="155"/>
      <c r="S746" s="156"/>
      <c r="T746" s="157"/>
      <c r="U746" s="157"/>
      <c r="V746" s="157"/>
      <c r="W746" s="158"/>
    </row>
    <row r="747" spans="6:23" s="149" customFormat="1" ht="6" customHeight="1" outlineLevel="2">
      <c r="F747" s="150"/>
      <c r="G747" s="151"/>
      <c r="H747" s="159"/>
      <c r="I747" s="160"/>
      <c r="J747" s="160"/>
      <c r="K747" s="160"/>
      <c r="L747" s="160"/>
      <c r="M747" s="160"/>
      <c r="N747" s="160"/>
      <c r="O747" s="160"/>
      <c r="P747" s="155"/>
      <c r="Q747" s="156"/>
      <c r="R747" s="155"/>
      <c r="S747" s="156"/>
      <c r="T747" s="157"/>
      <c r="U747" s="157"/>
      <c r="V747" s="157"/>
      <c r="W747" s="158"/>
    </row>
    <row r="748" spans="6:25" s="149" customFormat="1" ht="12" outlineLevel="2">
      <c r="F748" s="142">
        <v>35</v>
      </c>
      <c r="G748" s="143" t="s">
        <v>64</v>
      </c>
      <c r="H748" s="144" t="s">
        <v>669</v>
      </c>
      <c r="I748" s="145" t="s">
        <v>670</v>
      </c>
      <c r="J748" s="143" t="s">
        <v>97</v>
      </c>
      <c r="K748" s="146">
        <v>31.2</v>
      </c>
      <c r="L748" s="147">
        <v>0</v>
      </c>
      <c r="M748" s="146">
        <v>31.2</v>
      </c>
      <c r="N748" s="148"/>
      <c r="O748" s="148">
        <f>M748*N748</f>
        <v>0</v>
      </c>
      <c r="P748" s="148"/>
      <c r="Q748" s="148">
        <f>M748*P748</f>
        <v>0</v>
      </c>
      <c r="R748" s="148"/>
      <c r="S748" s="148">
        <f>M748*R748</f>
        <v>0</v>
      </c>
      <c r="T748" s="148">
        <v>21</v>
      </c>
      <c r="U748" s="148">
        <f>O748*T748/100</f>
        <v>0</v>
      </c>
      <c r="V748" s="148">
        <f>U748+O748</f>
        <v>0</v>
      </c>
      <c r="W748" s="148"/>
      <c r="X748" s="148"/>
      <c r="Y748" s="148">
        <v>1</v>
      </c>
    </row>
    <row r="749" spans="6:23" s="149" customFormat="1" ht="12" outlineLevel="2">
      <c r="F749" s="150"/>
      <c r="G749" s="151"/>
      <c r="H749" s="152" t="s">
        <v>68</v>
      </c>
      <c r="I749" s="153"/>
      <c r="J749" s="154"/>
      <c r="K749" s="154"/>
      <c r="L749" s="154"/>
      <c r="M749" s="154"/>
      <c r="N749" s="154"/>
      <c r="O749" s="154"/>
      <c r="P749" s="155"/>
      <c r="Q749" s="156"/>
      <c r="R749" s="155"/>
      <c r="S749" s="156"/>
      <c r="T749" s="157"/>
      <c r="U749" s="157"/>
      <c r="V749" s="157"/>
      <c r="W749" s="158"/>
    </row>
    <row r="750" spans="6:23" s="149" customFormat="1" ht="6" customHeight="1" outlineLevel="2">
      <c r="F750" s="150"/>
      <c r="G750" s="151"/>
      <c r="H750" s="159"/>
      <c r="I750" s="160"/>
      <c r="J750" s="160"/>
      <c r="K750" s="160"/>
      <c r="L750" s="160"/>
      <c r="M750" s="160"/>
      <c r="N750" s="160"/>
      <c r="O750" s="160"/>
      <c r="P750" s="155"/>
      <c r="Q750" s="156"/>
      <c r="R750" s="155"/>
      <c r="S750" s="156"/>
      <c r="T750" s="157"/>
      <c r="U750" s="157"/>
      <c r="V750" s="157"/>
      <c r="W750" s="158"/>
    </row>
    <row r="751" spans="6:25" s="149" customFormat="1" ht="12" outlineLevel="2">
      <c r="F751" s="142">
        <v>36</v>
      </c>
      <c r="G751" s="143" t="s">
        <v>64</v>
      </c>
      <c r="H751" s="144" t="s">
        <v>671</v>
      </c>
      <c r="I751" s="145" t="s">
        <v>672</v>
      </c>
      <c r="J751" s="143" t="s">
        <v>97</v>
      </c>
      <c r="K751" s="146">
        <v>157.2</v>
      </c>
      <c r="L751" s="147">
        <v>0</v>
      </c>
      <c r="M751" s="146">
        <v>157.2</v>
      </c>
      <c r="N751" s="148"/>
      <c r="O751" s="148">
        <f>M751*N751</f>
        <v>0</v>
      </c>
      <c r="P751" s="148"/>
      <c r="Q751" s="148">
        <f>M751*P751</f>
        <v>0</v>
      </c>
      <c r="R751" s="148"/>
      <c r="S751" s="148">
        <f>M751*R751</f>
        <v>0</v>
      </c>
      <c r="T751" s="148">
        <v>21</v>
      </c>
      <c r="U751" s="148">
        <f>O751*T751/100</f>
        <v>0</v>
      </c>
      <c r="V751" s="148">
        <f>U751+O751</f>
        <v>0</v>
      </c>
      <c r="W751" s="148"/>
      <c r="X751" s="148"/>
      <c r="Y751" s="148">
        <v>1</v>
      </c>
    </row>
    <row r="752" spans="6:23" s="149" customFormat="1" ht="12" outlineLevel="2">
      <c r="F752" s="150"/>
      <c r="G752" s="151"/>
      <c r="H752" s="152" t="s">
        <v>68</v>
      </c>
      <c r="I752" s="153"/>
      <c r="J752" s="154"/>
      <c r="K752" s="154"/>
      <c r="L752" s="154"/>
      <c r="M752" s="154"/>
      <c r="N752" s="154"/>
      <c r="O752" s="154"/>
      <c r="P752" s="155"/>
      <c r="Q752" s="156"/>
      <c r="R752" s="155"/>
      <c r="S752" s="156"/>
      <c r="T752" s="157"/>
      <c r="U752" s="157"/>
      <c r="V752" s="157"/>
      <c r="W752" s="158"/>
    </row>
    <row r="753" spans="6:23" s="149" customFormat="1" ht="6" customHeight="1" outlineLevel="2">
      <c r="F753" s="150"/>
      <c r="G753" s="151"/>
      <c r="H753" s="159"/>
      <c r="I753" s="160"/>
      <c r="J753" s="160"/>
      <c r="K753" s="160"/>
      <c r="L753" s="160"/>
      <c r="M753" s="160"/>
      <c r="N753" s="160"/>
      <c r="O753" s="160"/>
      <c r="P753" s="155"/>
      <c r="Q753" s="156"/>
      <c r="R753" s="155"/>
      <c r="S753" s="156"/>
      <c r="T753" s="157"/>
      <c r="U753" s="157"/>
      <c r="V753" s="157"/>
      <c r="W753" s="158"/>
    </row>
    <row r="754" spans="6:25" s="149" customFormat="1" ht="12" outlineLevel="2">
      <c r="F754" s="142">
        <v>37</v>
      </c>
      <c r="G754" s="143" t="s">
        <v>64</v>
      </c>
      <c r="H754" s="144" t="s">
        <v>673</v>
      </c>
      <c r="I754" s="145" t="s">
        <v>674</v>
      </c>
      <c r="J754" s="143" t="s">
        <v>97</v>
      </c>
      <c r="K754" s="146">
        <v>17.8</v>
      </c>
      <c r="L754" s="147">
        <v>0</v>
      </c>
      <c r="M754" s="146">
        <v>17.8</v>
      </c>
      <c r="N754" s="148"/>
      <c r="O754" s="148">
        <f>M754*N754</f>
        <v>0</v>
      </c>
      <c r="P754" s="148"/>
      <c r="Q754" s="148">
        <f>M754*P754</f>
        <v>0</v>
      </c>
      <c r="R754" s="148"/>
      <c r="S754" s="148">
        <f>M754*R754</f>
        <v>0</v>
      </c>
      <c r="T754" s="148">
        <v>21</v>
      </c>
      <c r="U754" s="148">
        <f>O754*T754/100</f>
        <v>0</v>
      </c>
      <c r="V754" s="148">
        <f>U754+O754</f>
        <v>0</v>
      </c>
      <c r="W754" s="148"/>
      <c r="X754" s="148"/>
      <c r="Y754" s="148">
        <v>1</v>
      </c>
    </row>
    <row r="755" spans="6:23" s="149" customFormat="1" ht="12" outlineLevel="2">
      <c r="F755" s="150"/>
      <c r="G755" s="151"/>
      <c r="H755" s="152" t="s">
        <v>68</v>
      </c>
      <c r="I755" s="153"/>
      <c r="J755" s="154"/>
      <c r="K755" s="154"/>
      <c r="L755" s="154"/>
      <c r="M755" s="154"/>
      <c r="N755" s="154"/>
      <c r="O755" s="154"/>
      <c r="P755" s="155"/>
      <c r="Q755" s="156"/>
      <c r="R755" s="155"/>
      <c r="S755" s="156"/>
      <c r="T755" s="157"/>
      <c r="U755" s="157"/>
      <c r="V755" s="157"/>
      <c r="W755" s="158"/>
    </row>
    <row r="756" spans="6:23" s="149" customFormat="1" ht="6" customHeight="1" outlineLevel="2">
      <c r="F756" s="150"/>
      <c r="G756" s="151"/>
      <c r="H756" s="159"/>
      <c r="I756" s="160"/>
      <c r="J756" s="160"/>
      <c r="K756" s="160"/>
      <c r="L756" s="160"/>
      <c r="M756" s="160"/>
      <c r="N756" s="160"/>
      <c r="O756" s="160"/>
      <c r="P756" s="155"/>
      <c r="Q756" s="156"/>
      <c r="R756" s="155"/>
      <c r="S756" s="156"/>
      <c r="T756" s="157"/>
      <c r="U756" s="157"/>
      <c r="V756" s="157"/>
      <c r="W756" s="158"/>
    </row>
    <row r="757" spans="6:25" s="149" customFormat="1" ht="12" outlineLevel="2">
      <c r="F757" s="142">
        <v>38</v>
      </c>
      <c r="G757" s="143" t="s">
        <v>64</v>
      </c>
      <c r="H757" s="144" t="s">
        <v>675</v>
      </c>
      <c r="I757" s="145" t="s">
        <v>676</v>
      </c>
      <c r="J757" s="143" t="s">
        <v>97</v>
      </c>
      <c r="K757" s="146">
        <v>58.2</v>
      </c>
      <c r="L757" s="147">
        <v>0</v>
      </c>
      <c r="M757" s="146">
        <v>58.2</v>
      </c>
      <c r="N757" s="148"/>
      <c r="O757" s="148">
        <f>M757*N757</f>
        <v>0</v>
      </c>
      <c r="P757" s="148"/>
      <c r="Q757" s="148">
        <f>M757*P757</f>
        <v>0</v>
      </c>
      <c r="R757" s="148"/>
      <c r="S757" s="148">
        <f>M757*R757</f>
        <v>0</v>
      </c>
      <c r="T757" s="148">
        <v>21</v>
      </c>
      <c r="U757" s="148">
        <f>O757*T757/100</f>
        <v>0</v>
      </c>
      <c r="V757" s="148">
        <f>U757+O757</f>
        <v>0</v>
      </c>
      <c r="W757" s="148"/>
      <c r="X757" s="148"/>
      <c r="Y757" s="148">
        <v>1</v>
      </c>
    </row>
    <row r="758" spans="6:23" s="149" customFormat="1" ht="12" outlineLevel="2">
      <c r="F758" s="150"/>
      <c r="G758" s="151"/>
      <c r="H758" s="152" t="s">
        <v>68</v>
      </c>
      <c r="I758" s="153"/>
      <c r="J758" s="154"/>
      <c r="K758" s="154"/>
      <c r="L758" s="154"/>
      <c r="M758" s="154"/>
      <c r="N758" s="154"/>
      <c r="O758" s="154"/>
      <c r="P758" s="155"/>
      <c r="Q758" s="156"/>
      <c r="R758" s="155"/>
      <c r="S758" s="156"/>
      <c r="T758" s="157"/>
      <c r="U758" s="157"/>
      <c r="V758" s="157"/>
      <c r="W758" s="158"/>
    </row>
    <row r="759" spans="6:23" s="149" customFormat="1" ht="6" customHeight="1" outlineLevel="2">
      <c r="F759" s="150"/>
      <c r="G759" s="151"/>
      <c r="H759" s="159"/>
      <c r="I759" s="160"/>
      <c r="J759" s="160"/>
      <c r="K759" s="160"/>
      <c r="L759" s="160"/>
      <c r="M759" s="160"/>
      <c r="N759" s="160"/>
      <c r="O759" s="160"/>
      <c r="P759" s="155"/>
      <c r="Q759" s="156"/>
      <c r="R759" s="155"/>
      <c r="S759" s="156"/>
      <c r="T759" s="157"/>
      <c r="U759" s="157"/>
      <c r="V759" s="157"/>
      <c r="W759" s="158"/>
    </row>
    <row r="760" spans="6:25" s="149" customFormat="1" ht="12" outlineLevel="2">
      <c r="F760" s="142">
        <v>39</v>
      </c>
      <c r="G760" s="143" t="s">
        <v>64</v>
      </c>
      <c r="H760" s="144" t="s">
        <v>677</v>
      </c>
      <c r="I760" s="145" t="s">
        <v>678</v>
      </c>
      <c r="J760" s="143" t="s">
        <v>97</v>
      </c>
      <c r="K760" s="146">
        <v>22</v>
      </c>
      <c r="L760" s="147">
        <v>0</v>
      </c>
      <c r="M760" s="146">
        <v>22</v>
      </c>
      <c r="N760" s="148"/>
      <c r="O760" s="148">
        <f>M760*N760</f>
        <v>0</v>
      </c>
      <c r="P760" s="148"/>
      <c r="Q760" s="148">
        <f>M760*P760</f>
        <v>0</v>
      </c>
      <c r="R760" s="148"/>
      <c r="S760" s="148">
        <f>M760*R760</f>
        <v>0</v>
      </c>
      <c r="T760" s="148">
        <v>21</v>
      </c>
      <c r="U760" s="148">
        <f>O760*T760/100</f>
        <v>0</v>
      </c>
      <c r="V760" s="148">
        <f>U760+O760</f>
        <v>0</v>
      </c>
      <c r="W760" s="148"/>
      <c r="X760" s="148"/>
      <c r="Y760" s="148">
        <v>1</v>
      </c>
    </row>
    <row r="761" spans="6:23" s="149" customFormat="1" ht="12" outlineLevel="2">
      <c r="F761" s="150"/>
      <c r="G761" s="151"/>
      <c r="H761" s="152" t="s">
        <v>68</v>
      </c>
      <c r="I761" s="153"/>
      <c r="J761" s="154"/>
      <c r="K761" s="154"/>
      <c r="L761" s="154"/>
      <c r="M761" s="154"/>
      <c r="N761" s="154"/>
      <c r="O761" s="154"/>
      <c r="P761" s="155"/>
      <c r="Q761" s="156"/>
      <c r="R761" s="155"/>
      <c r="S761" s="156"/>
      <c r="T761" s="157"/>
      <c r="U761" s="157"/>
      <c r="V761" s="157"/>
      <c r="W761" s="158"/>
    </row>
    <row r="762" spans="6:23" s="149" customFormat="1" ht="6" customHeight="1" outlineLevel="2">
      <c r="F762" s="150"/>
      <c r="G762" s="151"/>
      <c r="H762" s="159"/>
      <c r="I762" s="160"/>
      <c r="J762" s="160"/>
      <c r="K762" s="160"/>
      <c r="L762" s="160"/>
      <c r="M762" s="160"/>
      <c r="N762" s="160"/>
      <c r="O762" s="160"/>
      <c r="P762" s="155"/>
      <c r="Q762" s="156"/>
      <c r="R762" s="155"/>
      <c r="S762" s="156"/>
      <c r="T762" s="157"/>
      <c r="U762" s="157"/>
      <c r="V762" s="157"/>
      <c r="W762" s="158"/>
    </row>
    <row r="763" spans="6:25" s="149" customFormat="1" ht="12" outlineLevel="2">
      <c r="F763" s="142">
        <v>40</v>
      </c>
      <c r="G763" s="143" t="s">
        <v>64</v>
      </c>
      <c r="H763" s="144" t="s">
        <v>679</v>
      </c>
      <c r="I763" s="145" t="s">
        <v>680</v>
      </c>
      <c r="J763" s="143" t="s">
        <v>97</v>
      </c>
      <c r="K763" s="146">
        <v>17.8</v>
      </c>
      <c r="L763" s="147">
        <v>0</v>
      </c>
      <c r="M763" s="146">
        <v>17.8</v>
      </c>
      <c r="N763" s="148"/>
      <c r="O763" s="148">
        <f>M763*N763</f>
        <v>0</v>
      </c>
      <c r="P763" s="148"/>
      <c r="Q763" s="148">
        <f>M763*P763</f>
        <v>0</v>
      </c>
      <c r="R763" s="148"/>
      <c r="S763" s="148">
        <f>M763*R763</f>
        <v>0</v>
      </c>
      <c r="T763" s="148">
        <v>21</v>
      </c>
      <c r="U763" s="148">
        <f>O763*T763/100</f>
        <v>0</v>
      </c>
      <c r="V763" s="148">
        <f>U763+O763</f>
        <v>0</v>
      </c>
      <c r="W763" s="148"/>
      <c r="X763" s="148"/>
      <c r="Y763" s="148">
        <v>1</v>
      </c>
    </row>
    <row r="764" spans="6:23" s="149" customFormat="1" ht="12" outlineLevel="2">
      <c r="F764" s="150"/>
      <c r="G764" s="151"/>
      <c r="H764" s="152" t="s">
        <v>68</v>
      </c>
      <c r="I764" s="153"/>
      <c r="J764" s="154"/>
      <c r="K764" s="154"/>
      <c r="L764" s="154"/>
      <c r="M764" s="154"/>
      <c r="N764" s="154"/>
      <c r="O764" s="154"/>
      <c r="P764" s="155"/>
      <c r="Q764" s="156"/>
      <c r="R764" s="155"/>
      <c r="S764" s="156"/>
      <c r="T764" s="157"/>
      <c r="U764" s="157"/>
      <c r="V764" s="157"/>
      <c r="W764" s="158"/>
    </row>
    <row r="765" spans="6:23" s="149" customFormat="1" ht="6" customHeight="1" outlineLevel="2">
      <c r="F765" s="150"/>
      <c r="G765" s="151"/>
      <c r="H765" s="159"/>
      <c r="I765" s="160"/>
      <c r="J765" s="160"/>
      <c r="K765" s="160"/>
      <c r="L765" s="160"/>
      <c r="M765" s="160"/>
      <c r="N765" s="160"/>
      <c r="O765" s="160"/>
      <c r="P765" s="155"/>
      <c r="Q765" s="156"/>
      <c r="R765" s="155"/>
      <c r="S765" s="156"/>
      <c r="T765" s="157"/>
      <c r="U765" s="157"/>
      <c r="V765" s="157"/>
      <c r="W765" s="158"/>
    </row>
    <row r="766" spans="6:25" s="149" customFormat="1" ht="12" outlineLevel="2">
      <c r="F766" s="142">
        <v>41</v>
      </c>
      <c r="G766" s="143" t="s">
        <v>64</v>
      </c>
      <c r="H766" s="144" t="s">
        <v>681</v>
      </c>
      <c r="I766" s="145" t="s">
        <v>682</v>
      </c>
      <c r="J766" s="143" t="s">
        <v>97</v>
      </c>
      <c r="K766" s="146">
        <v>24.5</v>
      </c>
      <c r="L766" s="147">
        <v>0</v>
      </c>
      <c r="M766" s="146">
        <v>24.5</v>
      </c>
      <c r="N766" s="148"/>
      <c r="O766" s="148">
        <f>M766*N766</f>
        <v>0</v>
      </c>
      <c r="P766" s="148"/>
      <c r="Q766" s="148">
        <f>M766*P766</f>
        <v>0</v>
      </c>
      <c r="R766" s="148"/>
      <c r="S766" s="148">
        <f>M766*R766</f>
        <v>0</v>
      </c>
      <c r="T766" s="148">
        <v>21</v>
      </c>
      <c r="U766" s="148">
        <f>O766*T766/100</f>
        <v>0</v>
      </c>
      <c r="V766" s="148">
        <f>U766+O766</f>
        <v>0</v>
      </c>
      <c r="W766" s="148"/>
      <c r="X766" s="148"/>
      <c r="Y766" s="148">
        <v>1</v>
      </c>
    </row>
    <row r="767" spans="6:23" s="149" customFormat="1" ht="12" outlineLevel="2">
      <c r="F767" s="150"/>
      <c r="G767" s="151"/>
      <c r="H767" s="152" t="s">
        <v>68</v>
      </c>
      <c r="I767" s="153"/>
      <c r="J767" s="154"/>
      <c r="K767" s="154"/>
      <c r="L767" s="154"/>
      <c r="M767" s="154"/>
      <c r="N767" s="154"/>
      <c r="O767" s="154"/>
      <c r="P767" s="155"/>
      <c r="Q767" s="156"/>
      <c r="R767" s="155"/>
      <c r="S767" s="156"/>
      <c r="T767" s="157"/>
      <c r="U767" s="157"/>
      <c r="V767" s="157"/>
      <c r="W767" s="158"/>
    </row>
    <row r="768" spans="6:23" s="149" customFormat="1" ht="6" customHeight="1" outlineLevel="2">
      <c r="F768" s="150"/>
      <c r="G768" s="151"/>
      <c r="H768" s="159"/>
      <c r="I768" s="160"/>
      <c r="J768" s="160"/>
      <c r="K768" s="160"/>
      <c r="L768" s="160"/>
      <c r="M768" s="160"/>
      <c r="N768" s="160"/>
      <c r="O768" s="160"/>
      <c r="P768" s="155"/>
      <c r="Q768" s="156"/>
      <c r="R768" s="155"/>
      <c r="S768" s="156"/>
      <c r="T768" s="157"/>
      <c r="U768" s="157"/>
      <c r="V768" s="157"/>
      <c r="W768" s="158"/>
    </row>
    <row r="769" spans="6:25" s="149" customFormat="1" ht="24" outlineLevel="2">
      <c r="F769" s="142">
        <v>42</v>
      </c>
      <c r="G769" s="143" t="s">
        <v>64</v>
      </c>
      <c r="H769" s="144" t="s">
        <v>683</v>
      </c>
      <c r="I769" s="145" t="s">
        <v>684</v>
      </c>
      <c r="J769" s="143" t="s">
        <v>97</v>
      </c>
      <c r="K769" s="146">
        <v>17</v>
      </c>
      <c r="L769" s="147">
        <v>0</v>
      </c>
      <c r="M769" s="146">
        <v>17</v>
      </c>
      <c r="N769" s="148"/>
      <c r="O769" s="148">
        <f>M769*N769</f>
        <v>0</v>
      </c>
      <c r="P769" s="148"/>
      <c r="Q769" s="148">
        <f>M769*P769</f>
        <v>0</v>
      </c>
      <c r="R769" s="148"/>
      <c r="S769" s="148">
        <f>M769*R769</f>
        <v>0</v>
      </c>
      <c r="T769" s="148">
        <v>21</v>
      </c>
      <c r="U769" s="148">
        <f>O769*T769/100</f>
        <v>0</v>
      </c>
      <c r="V769" s="148">
        <f>U769+O769</f>
        <v>0</v>
      </c>
      <c r="W769" s="148"/>
      <c r="X769" s="148"/>
      <c r="Y769" s="148">
        <v>1</v>
      </c>
    </row>
    <row r="770" spans="6:23" s="149" customFormat="1" ht="12" outlineLevel="2">
      <c r="F770" s="150"/>
      <c r="G770" s="151"/>
      <c r="H770" s="152" t="s">
        <v>68</v>
      </c>
      <c r="I770" s="153"/>
      <c r="J770" s="154"/>
      <c r="K770" s="154"/>
      <c r="L770" s="154"/>
      <c r="M770" s="154"/>
      <c r="N770" s="154"/>
      <c r="O770" s="154"/>
      <c r="P770" s="155"/>
      <c r="Q770" s="156"/>
      <c r="R770" s="155"/>
      <c r="S770" s="156"/>
      <c r="T770" s="157"/>
      <c r="U770" s="157"/>
      <c r="V770" s="157"/>
      <c r="W770" s="158"/>
    </row>
    <row r="771" spans="6:23" s="149" customFormat="1" ht="6" customHeight="1" outlineLevel="2">
      <c r="F771" s="150"/>
      <c r="G771" s="151"/>
      <c r="H771" s="159"/>
      <c r="I771" s="160"/>
      <c r="J771" s="160"/>
      <c r="K771" s="160"/>
      <c r="L771" s="160"/>
      <c r="M771" s="160"/>
      <c r="N771" s="160"/>
      <c r="O771" s="160"/>
      <c r="P771" s="155"/>
      <c r="Q771" s="156"/>
      <c r="R771" s="155"/>
      <c r="S771" s="156"/>
      <c r="T771" s="157"/>
      <c r="U771" s="157"/>
      <c r="V771" s="157"/>
      <c r="W771" s="158"/>
    </row>
    <row r="772" spans="6:25" s="149" customFormat="1" ht="24" outlineLevel="2">
      <c r="F772" s="142">
        <v>43</v>
      </c>
      <c r="G772" s="143" t="s">
        <v>64</v>
      </c>
      <c r="H772" s="144" t="s">
        <v>685</v>
      </c>
      <c r="I772" s="145" t="s">
        <v>686</v>
      </c>
      <c r="J772" s="143" t="s">
        <v>67</v>
      </c>
      <c r="K772" s="146">
        <v>4</v>
      </c>
      <c r="L772" s="147">
        <v>0</v>
      </c>
      <c r="M772" s="146">
        <v>4</v>
      </c>
      <c r="N772" s="148"/>
      <c r="O772" s="148">
        <f>M772*N772</f>
        <v>0</v>
      </c>
      <c r="P772" s="148"/>
      <c r="Q772" s="148">
        <f>M772*P772</f>
        <v>0</v>
      </c>
      <c r="R772" s="148"/>
      <c r="S772" s="148">
        <f>M772*R772</f>
        <v>0</v>
      </c>
      <c r="T772" s="148">
        <v>21</v>
      </c>
      <c r="U772" s="148">
        <f>O772*T772/100</f>
        <v>0</v>
      </c>
      <c r="V772" s="148">
        <f>U772+O772</f>
        <v>0</v>
      </c>
      <c r="W772" s="148"/>
      <c r="X772" s="148"/>
      <c r="Y772" s="148">
        <v>1</v>
      </c>
    </row>
    <row r="773" spans="6:23" s="149" customFormat="1" ht="12" outlineLevel="2">
      <c r="F773" s="150"/>
      <c r="G773" s="151"/>
      <c r="H773" s="152" t="s">
        <v>68</v>
      </c>
      <c r="I773" s="153"/>
      <c r="J773" s="154"/>
      <c r="K773" s="154"/>
      <c r="L773" s="154"/>
      <c r="M773" s="154"/>
      <c r="N773" s="154"/>
      <c r="O773" s="154"/>
      <c r="P773" s="155"/>
      <c r="Q773" s="156"/>
      <c r="R773" s="155"/>
      <c r="S773" s="156"/>
      <c r="T773" s="157"/>
      <c r="U773" s="157"/>
      <c r="V773" s="157"/>
      <c r="W773" s="158"/>
    </row>
    <row r="774" spans="6:23" s="149" customFormat="1" ht="6" customHeight="1" outlineLevel="2">
      <c r="F774" s="150"/>
      <c r="G774" s="151"/>
      <c r="H774" s="159"/>
      <c r="I774" s="160"/>
      <c r="J774" s="160"/>
      <c r="K774" s="160"/>
      <c r="L774" s="160"/>
      <c r="M774" s="160"/>
      <c r="N774" s="160"/>
      <c r="O774" s="160"/>
      <c r="P774" s="155"/>
      <c r="Q774" s="156"/>
      <c r="R774" s="155"/>
      <c r="S774" s="156"/>
      <c r="T774" s="157"/>
      <c r="U774" s="157"/>
      <c r="V774" s="157"/>
      <c r="W774" s="158"/>
    </row>
    <row r="775" spans="6:25" s="149" customFormat="1" ht="24" outlineLevel="2">
      <c r="F775" s="142">
        <v>44</v>
      </c>
      <c r="G775" s="143" t="s">
        <v>64</v>
      </c>
      <c r="H775" s="144" t="s">
        <v>687</v>
      </c>
      <c r="I775" s="145" t="s">
        <v>688</v>
      </c>
      <c r="J775" s="143" t="s">
        <v>67</v>
      </c>
      <c r="K775" s="146">
        <v>1</v>
      </c>
      <c r="L775" s="147">
        <v>0</v>
      </c>
      <c r="M775" s="146">
        <v>1</v>
      </c>
      <c r="N775" s="148"/>
      <c r="O775" s="148">
        <f>M775*N775</f>
        <v>0</v>
      </c>
      <c r="P775" s="148"/>
      <c r="Q775" s="148">
        <f>M775*P775</f>
        <v>0</v>
      </c>
      <c r="R775" s="148"/>
      <c r="S775" s="148">
        <f>M775*R775</f>
        <v>0</v>
      </c>
      <c r="T775" s="148">
        <v>21</v>
      </c>
      <c r="U775" s="148">
        <f>O775*T775/100</f>
        <v>0</v>
      </c>
      <c r="V775" s="148">
        <f>U775+O775</f>
        <v>0</v>
      </c>
      <c r="W775" s="148"/>
      <c r="X775" s="148"/>
      <c r="Y775" s="148">
        <v>1</v>
      </c>
    </row>
    <row r="776" spans="6:23" s="149" customFormat="1" ht="12" outlineLevel="2">
      <c r="F776" s="150"/>
      <c r="G776" s="151"/>
      <c r="H776" s="152" t="s">
        <v>68</v>
      </c>
      <c r="I776" s="153"/>
      <c r="J776" s="154"/>
      <c r="K776" s="154"/>
      <c r="L776" s="154"/>
      <c r="M776" s="154"/>
      <c r="N776" s="154"/>
      <c r="O776" s="154"/>
      <c r="P776" s="155"/>
      <c r="Q776" s="156"/>
      <c r="R776" s="155"/>
      <c r="S776" s="156"/>
      <c r="T776" s="157"/>
      <c r="U776" s="157"/>
      <c r="V776" s="157"/>
      <c r="W776" s="158"/>
    </row>
    <row r="777" spans="6:23" s="149" customFormat="1" ht="6" customHeight="1" outlineLevel="2">
      <c r="F777" s="150"/>
      <c r="G777" s="151"/>
      <c r="H777" s="159"/>
      <c r="I777" s="160"/>
      <c r="J777" s="160"/>
      <c r="K777" s="160"/>
      <c r="L777" s="160"/>
      <c r="M777" s="160"/>
      <c r="N777" s="160"/>
      <c r="O777" s="160"/>
      <c r="P777" s="155"/>
      <c r="Q777" s="156"/>
      <c r="R777" s="155"/>
      <c r="S777" s="156"/>
      <c r="T777" s="157"/>
      <c r="U777" s="157"/>
      <c r="V777" s="157"/>
      <c r="W777" s="158"/>
    </row>
    <row r="778" spans="6:25" s="149" customFormat="1" ht="12" outlineLevel="2">
      <c r="F778" s="142">
        <v>45</v>
      </c>
      <c r="G778" s="143" t="s">
        <v>64</v>
      </c>
      <c r="H778" s="144" t="s">
        <v>689</v>
      </c>
      <c r="I778" s="145" t="s">
        <v>690</v>
      </c>
      <c r="J778" s="143" t="s">
        <v>97</v>
      </c>
      <c r="K778" s="146">
        <v>60.1</v>
      </c>
      <c r="L778" s="147">
        <v>0</v>
      </c>
      <c r="M778" s="146">
        <v>60.1</v>
      </c>
      <c r="N778" s="148"/>
      <c r="O778" s="148">
        <f>M778*N778</f>
        <v>0</v>
      </c>
      <c r="P778" s="148">
        <v>0.00051</v>
      </c>
      <c r="Q778" s="148">
        <f>M778*P778</f>
        <v>0.030651000000000005</v>
      </c>
      <c r="R778" s="148"/>
      <c r="S778" s="148">
        <f>M778*R778</f>
        <v>0</v>
      </c>
      <c r="T778" s="148">
        <v>21</v>
      </c>
      <c r="U778" s="148">
        <f>O778*T778/100</f>
        <v>0</v>
      </c>
      <c r="V778" s="148">
        <f>U778+O778</f>
        <v>0</v>
      </c>
      <c r="W778" s="148"/>
      <c r="X778" s="148"/>
      <c r="Y778" s="148">
        <v>1</v>
      </c>
    </row>
    <row r="779" spans="6:23" s="149" customFormat="1" ht="33.75" outlineLevel="2">
      <c r="F779" s="150"/>
      <c r="G779" s="151"/>
      <c r="H779" s="152" t="s">
        <v>68</v>
      </c>
      <c r="I779" s="153" t="s">
        <v>691</v>
      </c>
      <c r="J779" s="154"/>
      <c r="K779" s="154"/>
      <c r="L779" s="154"/>
      <c r="M779" s="154"/>
      <c r="N779" s="154"/>
      <c r="O779" s="154"/>
      <c r="P779" s="155"/>
      <c r="Q779" s="156"/>
      <c r="R779" s="155"/>
      <c r="S779" s="156"/>
      <c r="T779" s="157"/>
      <c r="U779" s="157"/>
      <c r="V779" s="157"/>
      <c r="W779" s="158"/>
    </row>
    <row r="780" spans="6:23" s="149" customFormat="1" ht="6" customHeight="1" outlineLevel="2">
      <c r="F780" s="150"/>
      <c r="G780" s="151"/>
      <c r="H780" s="159"/>
      <c r="I780" s="160"/>
      <c r="J780" s="160"/>
      <c r="K780" s="160"/>
      <c r="L780" s="160"/>
      <c r="M780" s="160"/>
      <c r="N780" s="160"/>
      <c r="O780" s="160"/>
      <c r="P780" s="155"/>
      <c r="Q780" s="156"/>
      <c r="R780" s="155"/>
      <c r="S780" s="156"/>
      <c r="T780" s="157"/>
      <c r="U780" s="157"/>
      <c r="V780" s="157"/>
      <c r="W780" s="158"/>
    </row>
    <row r="781" spans="6:23" s="161" customFormat="1" ht="11.25" outlineLevel="3">
      <c r="F781" s="162"/>
      <c r="G781" s="163"/>
      <c r="H781" s="164" t="str">
        <f>IF(AND(H780&lt;&gt;"Výkaz výměr:",I780=""),"Výkaz výměr:","")</f>
        <v>Výkaz výměr:</v>
      </c>
      <c r="I781" s="165" t="s">
        <v>692</v>
      </c>
      <c r="J781" s="166"/>
      <c r="K781" s="167"/>
      <c r="L781" s="168"/>
      <c r="M781" s="169">
        <v>60.1</v>
      </c>
      <c r="N781" s="170"/>
      <c r="O781" s="171"/>
      <c r="P781" s="172"/>
      <c r="Q781" s="170"/>
      <c r="R781" s="170"/>
      <c r="S781" s="170"/>
      <c r="T781" s="173" t="s">
        <v>75</v>
      </c>
      <c r="U781" s="170"/>
      <c r="V781" s="170"/>
      <c r="W781" s="174"/>
    </row>
    <row r="782" spans="6:25" s="149" customFormat="1" ht="12" outlineLevel="2">
      <c r="F782" s="142">
        <v>46</v>
      </c>
      <c r="G782" s="143" t="s">
        <v>64</v>
      </c>
      <c r="H782" s="144" t="s">
        <v>693</v>
      </c>
      <c r="I782" s="145" t="s">
        <v>694</v>
      </c>
      <c r="J782" s="143" t="s">
        <v>97</v>
      </c>
      <c r="K782" s="146">
        <v>63.8</v>
      </c>
      <c r="L782" s="147">
        <v>0</v>
      </c>
      <c r="M782" s="146">
        <v>63.8</v>
      </c>
      <c r="N782" s="148"/>
      <c r="O782" s="148">
        <f>M782*N782</f>
        <v>0</v>
      </c>
      <c r="P782" s="148">
        <v>0.00101</v>
      </c>
      <c r="Q782" s="148">
        <f>M782*P782</f>
        <v>0.064438</v>
      </c>
      <c r="R782" s="148"/>
      <c r="S782" s="148">
        <f>M782*R782</f>
        <v>0</v>
      </c>
      <c r="T782" s="148">
        <v>21</v>
      </c>
      <c r="U782" s="148">
        <f>O782*T782/100</f>
        <v>0</v>
      </c>
      <c r="V782" s="148">
        <f>U782+O782</f>
        <v>0</v>
      </c>
      <c r="W782" s="148"/>
      <c r="X782" s="148"/>
      <c r="Y782" s="148">
        <v>1</v>
      </c>
    </row>
    <row r="783" spans="6:23" s="149" customFormat="1" ht="33.75" outlineLevel="2">
      <c r="F783" s="150"/>
      <c r="G783" s="151"/>
      <c r="H783" s="152" t="s">
        <v>68</v>
      </c>
      <c r="I783" s="153" t="s">
        <v>695</v>
      </c>
      <c r="J783" s="154"/>
      <c r="K783" s="154"/>
      <c r="L783" s="154"/>
      <c r="M783" s="154"/>
      <c r="N783" s="154"/>
      <c r="O783" s="154"/>
      <c r="P783" s="155"/>
      <c r="Q783" s="156"/>
      <c r="R783" s="155"/>
      <c r="S783" s="156"/>
      <c r="T783" s="157"/>
      <c r="U783" s="157"/>
      <c r="V783" s="157"/>
      <c r="W783" s="158"/>
    </row>
    <row r="784" spans="6:23" s="149" customFormat="1" ht="6" customHeight="1" outlineLevel="2">
      <c r="F784" s="150"/>
      <c r="G784" s="151"/>
      <c r="H784" s="159"/>
      <c r="I784" s="160"/>
      <c r="J784" s="160"/>
      <c r="K784" s="160"/>
      <c r="L784" s="160"/>
      <c r="M784" s="160"/>
      <c r="N784" s="160"/>
      <c r="O784" s="160"/>
      <c r="P784" s="155"/>
      <c r="Q784" s="156"/>
      <c r="R784" s="155"/>
      <c r="S784" s="156"/>
      <c r="T784" s="157"/>
      <c r="U784" s="157"/>
      <c r="V784" s="157"/>
      <c r="W784" s="158"/>
    </row>
    <row r="785" spans="6:23" s="161" customFormat="1" ht="11.25" outlineLevel="3">
      <c r="F785" s="162"/>
      <c r="G785" s="163"/>
      <c r="H785" s="164" t="str">
        <f>IF(AND(H784&lt;&gt;"Výkaz výměr:",I784=""),"Výkaz výměr:","")</f>
        <v>Výkaz výměr:</v>
      </c>
      <c r="I785" s="165" t="s">
        <v>696</v>
      </c>
      <c r="J785" s="166"/>
      <c r="K785" s="167"/>
      <c r="L785" s="168"/>
      <c r="M785" s="169">
        <v>9.8</v>
      </c>
      <c r="N785" s="170"/>
      <c r="O785" s="171"/>
      <c r="P785" s="172"/>
      <c r="Q785" s="170"/>
      <c r="R785" s="170"/>
      <c r="S785" s="170"/>
      <c r="T785" s="173" t="s">
        <v>75</v>
      </c>
      <c r="U785" s="170"/>
      <c r="V785" s="170"/>
      <c r="W785" s="174"/>
    </row>
    <row r="786" spans="6:23" s="161" customFormat="1" ht="11.25" outlineLevel="3">
      <c r="F786" s="162"/>
      <c r="G786" s="163"/>
      <c r="H786" s="164">
        <f>IF(AND(H785&lt;&gt;"Výkaz výměr:",I785=""),"Výkaz výměr:","")</f>
      </c>
      <c r="I786" s="165" t="s">
        <v>697</v>
      </c>
      <c r="J786" s="166"/>
      <c r="K786" s="167"/>
      <c r="L786" s="168"/>
      <c r="M786" s="169">
        <v>29</v>
      </c>
      <c r="N786" s="170"/>
      <c r="O786" s="171"/>
      <c r="P786" s="172"/>
      <c r="Q786" s="170"/>
      <c r="R786" s="170"/>
      <c r="S786" s="170"/>
      <c r="T786" s="173" t="s">
        <v>75</v>
      </c>
      <c r="U786" s="170"/>
      <c r="V786" s="170"/>
      <c r="W786" s="174"/>
    </row>
    <row r="787" spans="6:23" s="161" customFormat="1" ht="11.25" outlineLevel="3">
      <c r="F787" s="162"/>
      <c r="G787" s="163"/>
      <c r="H787" s="164">
        <f>IF(AND(H786&lt;&gt;"Výkaz výměr:",I786=""),"Výkaz výměr:","")</f>
      </c>
      <c r="I787" s="165" t="s">
        <v>698</v>
      </c>
      <c r="J787" s="166"/>
      <c r="K787" s="167"/>
      <c r="L787" s="168"/>
      <c r="M787" s="169">
        <v>25</v>
      </c>
      <c r="N787" s="170"/>
      <c r="O787" s="171"/>
      <c r="P787" s="172"/>
      <c r="Q787" s="170"/>
      <c r="R787" s="170"/>
      <c r="S787" s="170"/>
      <c r="T787" s="173" t="s">
        <v>75</v>
      </c>
      <c r="U787" s="170"/>
      <c r="V787" s="170"/>
      <c r="W787" s="174"/>
    </row>
    <row r="788" spans="6:25" s="149" customFormat="1" ht="12" outlineLevel="2">
      <c r="F788" s="142">
        <v>47</v>
      </c>
      <c r="G788" s="143" t="s">
        <v>64</v>
      </c>
      <c r="H788" s="144" t="s">
        <v>699</v>
      </c>
      <c r="I788" s="145" t="s">
        <v>700</v>
      </c>
      <c r="J788" s="143" t="s">
        <v>97</v>
      </c>
      <c r="K788" s="146">
        <v>70</v>
      </c>
      <c r="L788" s="147">
        <v>0</v>
      </c>
      <c r="M788" s="146">
        <v>70</v>
      </c>
      <c r="N788" s="148"/>
      <c r="O788" s="148">
        <f>M788*N788</f>
        <v>0</v>
      </c>
      <c r="P788" s="148">
        <v>0.00167</v>
      </c>
      <c r="Q788" s="148">
        <f>M788*P788</f>
        <v>0.1169</v>
      </c>
      <c r="R788" s="148"/>
      <c r="S788" s="148">
        <f>M788*R788</f>
        <v>0</v>
      </c>
      <c r="T788" s="148">
        <v>21</v>
      </c>
      <c r="U788" s="148">
        <f>O788*T788/100</f>
        <v>0</v>
      </c>
      <c r="V788" s="148">
        <f>U788+O788</f>
        <v>0</v>
      </c>
      <c r="W788" s="148"/>
      <c r="X788" s="148"/>
      <c r="Y788" s="148">
        <v>1</v>
      </c>
    </row>
    <row r="789" spans="6:23" s="149" customFormat="1" ht="33.75" outlineLevel="2">
      <c r="F789" s="150"/>
      <c r="G789" s="151"/>
      <c r="H789" s="152" t="s">
        <v>68</v>
      </c>
      <c r="I789" s="153" t="s">
        <v>701</v>
      </c>
      <c r="J789" s="154"/>
      <c r="K789" s="154"/>
      <c r="L789" s="154"/>
      <c r="M789" s="154"/>
      <c r="N789" s="154"/>
      <c r="O789" s="154"/>
      <c r="P789" s="155"/>
      <c r="Q789" s="156"/>
      <c r="R789" s="155"/>
      <c r="S789" s="156"/>
      <c r="T789" s="157"/>
      <c r="U789" s="157"/>
      <c r="V789" s="157"/>
      <c r="W789" s="158"/>
    </row>
    <row r="790" spans="6:23" s="149" customFormat="1" ht="6" customHeight="1" outlineLevel="2">
      <c r="F790" s="150"/>
      <c r="G790" s="151"/>
      <c r="H790" s="159"/>
      <c r="I790" s="160"/>
      <c r="J790" s="160"/>
      <c r="K790" s="160"/>
      <c r="L790" s="160"/>
      <c r="M790" s="160"/>
      <c r="N790" s="160"/>
      <c r="O790" s="160"/>
      <c r="P790" s="155"/>
      <c r="Q790" s="156"/>
      <c r="R790" s="155"/>
      <c r="S790" s="156"/>
      <c r="T790" s="157"/>
      <c r="U790" s="157"/>
      <c r="V790" s="157"/>
      <c r="W790" s="158"/>
    </row>
    <row r="791" spans="6:23" s="161" customFormat="1" ht="11.25" outlineLevel="3">
      <c r="F791" s="162"/>
      <c r="G791" s="163"/>
      <c r="H791" s="164" t="str">
        <f>IF(AND(H790&lt;&gt;"Výkaz výměr:",I790=""),"Výkaz výměr:","")</f>
        <v>Výkaz výměr:</v>
      </c>
      <c r="I791" s="165" t="s">
        <v>702</v>
      </c>
      <c r="J791" s="166"/>
      <c r="K791" s="167"/>
      <c r="L791" s="168"/>
      <c r="M791" s="169">
        <v>70</v>
      </c>
      <c r="N791" s="170"/>
      <c r="O791" s="171"/>
      <c r="P791" s="172"/>
      <c r="Q791" s="170"/>
      <c r="R791" s="170"/>
      <c r="S791" s="170"/>
      <c r="T791" s="173" t="s">
        <v>75</v>
      </c>
      <c r="U791" s="170"/>
      <c r="V791" s="170"/>
      <c r="W791" s="174"/>
    </row>
    <row r="792" spans="6:25" s="149" customFormat="1" ht="12" outlineLevel="2">
      <c r="F792" s="142">
        <v>48</v>
      </c>
      <c r="G792" s="143" t="s">
        <v>64</v>
      </c>
      <c r="H792" s="144" t="s">
        <v>703</v>
      </c>
      <c r="I792" s="145" t="s">
        <v>704</v>
      </c>
      <c r="J792" s="143" t="s">
        <v>97</v>
      </c>
      <c r="K792" s="146">
        <v>18</v>
      </c>
      <c r="L792" s="147">
        <v>0</v>
      </c>
      <c r="M792" s="146">
        <v>18</v>
      </c>
      <c r="N792" s="148"/>
      <c r="O792" s="148">
        <f>M792*N792</f>
        <v>0</v>
      </c>
      <c r="P792" s="148">
        <v>0.00254</v>
      </c>
      <c r="Q792" s="148">
        <f>M792*P792</f>
        <v>0.045720000000000004</v>
      </c>
      <c r="R792" s="148"/>
      <c r="S792" s="148">
        <f>M792*R792</f>
        <v>0</v>
      </c>
      <c r="T792" s="148">
        <v>21</v>
      </c>
      <c r="U792" s="148">
        <f>O792*T792/100</f>
        <v>0</v>
      </c>
      <c r="V792" s="148">
        <f>U792+O792</f>
        <v>0</v>
      </c>
      <c r="W792" s="148"/>
      <c r="X792" s="148"/>
      <c r="Y792" s="148">
        <v>1</v>
      </c>
    </row>
    <row r="793" spans="6:23" s="149" customFormat="1" ht="33.75" outlineLevel="2">
      <c r="F793" s="150"/>
      <c r="G793" s="151"/>
      <c r="H793" s="152" t="s">
        <v>68</v>
      </c>
      <c r="I793" s="153" t="s">
        <v>705</v>
      </c>
      <c r="J793" s="154"/>
      <c r="K793" s="154"/>
      <c r="L793" s="154"/>
      <c r="M793" s="154"/>
      <c r="N793" s="154"/>
      <c r="O793" s="154"/>
      <c r="P793" s="155"/>
      <c r="Q793" s="156"/>
      <c r="R793" s="155"/>
      <c r="S793" s="156"/>
      <c r="T793" s="157"/>
      <c r="U793" s="157"/>
      <c r="V793" s="157"/>
      <c r="W793" s="158"/>
    </row>
    <row r="794" spans="6:23" s="149" customFormat="1" ht="6" customHeight="1" outlineLevel="2">
      <c r="F794" s="150"/>
      <c r="G794" s="151"/>
      <c r="H794" s="159"/>
      <c r="I794" s="160"/>
      <c r="J794" s="160"/>
      <c r="K794" s="160"/>
      <c r="L794" s="160"/>
      <c r="M794" s="160"/>
      <c r="N794" s="160"/>
      <c r="O794" s="160"/>
      <c r="P794" s="155"/>
      <c r="Q794" s="156"/>
      <c r="R794" s="155"/>
      <c r="S794" s="156"/>
      <c r="T794" s="157"/>
      <c r="U794" s="157"/>
      <c r="V794" s="157"/>
      <c r="W794" s="158"/>
    </row>
    <row r="795" spans="6:23" s="161" customFormat="1" ht="11.25" outlineLevel="3">
      <c r="F795" s="162"/>
      <c r="G795" s="163"/>
      <c r="H795" s="164" t="str">
        <f>IF(AND(H794&lt;&gt;"Výkaz výměr:",I794=""),"Výkaz výměr:","")</f>
        <v>Výkaz výměr:</v>
      </c>
      <c r="I795" s="165" t="s">
        <v>706</v>
      </c>
      <c r="J795" s="166"/>
      <c r="K795" s="167"/>
      <c r="L795" s="168"/>
      <c r="M795" s="169">
        <v>18</v>
      </c>
      <c r="N795" s="170"/>
      <c r="O795" s="171"/>
      <c r="P795" s="172"/>
      <c r="Q795" s="170"/>
      <c r="R795" s="170"/>
      <c r="S795" s="170"/>
      <c r="T795" s="173" t="s">
        <v>75</v>
      </c>
      <c r="U795" s="170"/>
      <c r="V795" s="170"/>
      <c r="W795" s="174"/>
    </row>
    <row r="796" spans="6:25" s="149" customFormat="1" ht="12" outlineLevel="2">
      <c r="F796" s="142">
        <v>49</v>
      </c>
      <c r="G796" s="143" t="s">
        <v>64</v>
      </c>
      <c r="H796" s="144" t="s">
        <v>707</v>
      </c>
      <c r="I796" s="145" t="s">
        <v>708</v>
      </c>
      <c r="J796" s="143" t="s">
        <v>97</v>
      </c>
      <c r="K796" s="146">
        <v>39.8</v>
      </c>
      <c r="L796" s="147">
        <v>0</v>
      </c>
      <c r="M796" s="146">
        <v>39.8</v>
      </c>
      <c r="N796" s="148"/>
      <c r="O796" s="148">
        <f>M796*N796</f>
        <v>0</v>
      </c>
      <c r="P796" s="148">
        <v>0.00305</v>
      </c>
      <c r="Q796" s="148">
        <f>M796*P796</f>
        <v>0.12139</v>
      </c>
      <c r="R796" s="148"/>
      <c r="S796" s="148">
        <f>M796*R796</f>
        <v>0</v>
      </c>
      <c r="T796" s="148">
        <v>21</v>
      </c>
      <c r="U796" s="148">
        <f>O796*T796/100</f>
        <v>0</v>
      </c>
      <c r="V796" s="148">
        <f>U796+O796</f>
        <v>0</v>
      </c>
      <c r="W796" s="148"/>
      <c r="X796" s="148"/>
      <c r="Y796" s="148">
        <v>1</v>
      </c>
    </row>
    <row r="797" spans="6:23" s="149" customFormat="1" ht="33.75" outlineLevel="2">
      <c r="F797" s="150"/>
      <c r="G797" s="151"/>
      <c r="H797" s="152" t="s">
        <v>68</v>
      </c>
      <c r="I797" s="153" t="s">
        <v>709</v>
      </c>
      <c r="J797" s="154"/>
      <c r="K797" s="154"/>
      <c r="L797" s="154"/>
      <c r="M797" s="154"/>
      <c r="N797" s="154"/>
      <c r="O797" s="154"/>
      <c r="P797" s="155"/>
      <c r="Q797" s="156"/>
      <c r="R797" s="155"/>
      <c r="S797" s="156"/>
      <c r="T797" s="157"/>
      <c r="U797" s="157"/>
      <c r="V797" s="157"/>
      <c r="W797" s="158"/>
    </row>
    <row r="798" spans="6:23" s="149" customFormat="1" ht="6" customHeight="1" outlineLevel="2">
      <c r="F798" s="150"/>
      <c r="G798" s="151"/>
      <c r="H798" s="159"/>
      <c r="I798" s="160"/>
      <c r="J798" s="160"/>
      <c r="K798" s="160"/>
      <c r="L798" s="160"/>
      <c r="M798" s="160"/>
      <c r="N798" s="160"/>
      <c r="O798" s="160"/>
      <c r="P798" s="155"/>
      <c r="Q798" s="156"/>
      <c r="R798" s="155"/>
      <c r="S798" s="156"/>
      <c r="T798" s="157"/>
      <c r="U798" s="157"/>
      <c r="V798" s="157"/>
      <c r="W798" s="158"/>
    </row>
    <row r="799" spans="6:23" s="161" customFormat="1" ht="11.25" outlineLevel="3">
      <c r="F799" s="162"/>
      <c r="G799" s="163"/>
      <c r="H799" s="164" t="str">
        <f>IF(AND(H798&lt;&gt;"Výkaz výměr:",I798=""),"Výkaz výměr:","")</f>
        <v>Výkaz výměr:</v>
      </c>
      <c r="I799" s="165" t="s">
        <v>710</v>
      </c>
      <c r="J799" s="166"/>
      <c r="K799" s="167"/>
      <c r="L799" s="168"/>
      <c r="M799" s="169">
        <v>4</v>
      </c>
      <c r="N799" s="170"/>
      <c r="O799" s="171"/>
      <c r="P799" s="172"/>
      <c r="Q799" s="170"/>
      <c r="R799" s="170"/>
      <c r="S799" s="170"/>
      <c r="T799" s="173" t="s">
        <v>75</v>
      </c>
      <c r="U799" s="170"/>
      <c r="V799" s="170"/>
      <c r="W799" s="174"/>
    </row>
    <row r="800" spans="6:23" s="161" customFormat="1" ht="11.25" outlineLevel="3">
      <c r="F800" s="162"/>
      <c r="G800" s="163"/>
      <c r="H800" s="164">
        <f>IF(AND(H799&lt;&gt;"Výkaz výměr:",I799=""),"Výkaz výměr:","")</f>
      </c>
      <c r="I800" s="165" t="s">
        <v>711</v>
      </c>
      <c r="J800" s="166"/>
      <c r="K800" s="167"/>
      <c r="L800" s="168"/>
      <c r="M800" s="169">
        <v>35.8</v>
      </c>
      <c r="N800" s="170"/>
      <c r="O800" s="171"/>
      <c r="P800" s="172"/>
      <c r="Q800" s="170"/>
      <c r="R800" s="170"/>
      <c r="S800" s="170"/>
      <c r="T800" s="173" t="s">
        <v>75</v>
      </c>
      <c r="U800" s="170"/>
      <c r="V800" s="170"/>
      <c r="W800" s="174"/>
    </row>
    <row r="801" spans="6:25" s="149" customFormat="1" ht="12" outlineLevel="2">
      <c r="F801" s="142">
        <v>50</v>
      </c>
      <c r="G801" s="143" t="s">
        <v>64</v>
      </c>
      <c r="H801" s="144" t="s">
        <v>712</v>
      </c>
      <c r="I801" s="145" t="s">
        <v>713</v>
      </c>
      <c r="J801" s="143" t="s">
        <v>97</v>
      </c>
      <c r="K801" s="146">
        <v>132.2</v>
      </c>
      <c r="L801" s="147">
        <v>0</v>
      </c>
      <c r="M801" s="146">
        <v>132.2</v>
      </c>
      <c r="N801" s="148"/>
      <c r="O801" s="148">
        <f>M801*N801</f>
        <v>0</v>
      </c>
      <c r="P801" s="148">
        <v>0.00357</v>
      </c>
      <c r="Q801" s="148">
        <f>M801*P801</f>
        <v>0.47195399999999993</v>
      </c>
      <c r="R801" s="148"/>
      <c r="S801" s="148">
        <f>M801*R801</f>
        <v>0</v>
      </c>
      <c r="T801" s="148">
        <v>21</v>
      </c>
      <c r="U801" s="148">
        <f>O801*T801/100</f>
        <v>0</v>
      </c>
      <c r="V801" s="148">
        <f>U801+O801</f>
        <v>0</v>
      </c>
      <c r="W801" s="148"/>
      <c r="X801" s="148"/>
      <c r="Y801" s="148">
        <v>1</v>
      </c>
    </row>
    <row r="802" spans="6:23" s="149" customFormat="1" ht="33.75" outlineLevel="2">
      <c r="F802" s="150"/>
      <c r="G802" s="151"/>
      <c r="H802" s="152" t="s">
        <v>68</v>
      </c>
      <c r="I802" s="153" t="s">
        <v>714</v>
      </c>
      <c r="J802" s="154"/>
      <c r="K802" s="154"/>
      <c r="L802" s="154"/>
      <c r="M802" s="154"/>
      <c r="N802" s="154"/>
      <c r="O802" s="154"/>
      <c r="P802" s="155"/>
      <c r="Q802" s="156"/>
      <c r="R802" s="155"/>
      <c r="S802" s="156"/>
      <c r="T802" s="157"/>
      <c r="U802" s="157"/>
      <c r="V802" s="157"/>
      <c r="W802" s="158"/>
    </row>
    <row r="803" spans="6:23" s="149" customFormat="1" ht="6" customHeight="1" outlineLevel="2">
      <c r="F803" s="150"/>
      <c r="G803" s="151"/>
      <c r="H803" s="159"/>
      <c r="I803" s="160"/>
      <c r="J803" s="160"/>
      <c r="K803" s="160"/>
      <c r="L803" s="160"/>
      <c r="M803" s="160"/>
      <c r="N803" s="160"/>
      <c r="O803" s="160"/>
      <c r="P803" s="155"/>
      <c r="Q803" s="156"/>
      <c r="R803" s="155"/>
      <c r="S803" s="156"/>
      <c r="T803" s="157"/>
      <c r="U803" s="157"/>
      <c r="V803" s="157"/>
      <c r="W803" s="158"/>
    </row>
    <row r="804" spans="6:23" s="161" customFormat="1" ht="11.25" outlineLevel="3">
      <c r="F804" s="162"/>
      <c r="G804" s="163"/>
      <c r="H804" s="164" t="str">
        <f>IF(AND(H803&lt;&gt;"Výkaz výměr:",I803=""),"Výkaz výměr:","")</f>
        <v>Výkaz výměr:</v>
      </c>
      <c r="I804" s="165" t="s">
        <v>628</v>
      </c>
      <c r="J804" s="166"/>
      <c r="K804" s="167"/>
      <c r="L804" s="168"/>
      <c r="M804" s="169">
        <v>64.7</v>
      </c>
      <c r="N804" s="170"/>
      <c r="O804" s="171"/>
      <c r="P804" s="172"/>
      <c r="Q804" s="170"/>
      <c r="R804" s="170"/>
      <c r="S804" s="170"/>
      <c r="T804" s="173" t="s">
        <v>75</v>
      </c>
      <c r="U804" s="170"/>
      <c r="V804" s="170"/>
      <c r="W804" s="174"/>
    </row>
    <row r="805" spans="6:23" s="161" customFormat="1" ht="11.25" outlineLevel="3">
      <c r="F805" s="162"/>
      <c r="G805" s="163"/>
      <c r="H805" s="164">
        <f>IF(AND(H804&lt;&gt;"Výkaz výměr:",I804=""),"Výkaz výměr:","")</f>
      </c>
      <c r="I805" s="165" t="s">
        <v>622</v>
      </c>
      <c r="J805" s="166"/>
      <c r="K805" s="167"/>
      <c r="L805" s="168"/>
      <c r="M805" s="169">
        <v>67.5</v>
      </c>
      <c r="N805" s="170"/>
      <c r="O805" s="171"/>
      <c r="P805" s="172"/>
      <c r="Q805" s="170"/>
      <c r="R805" s="170"/>
      <c r="S805" s="170"/>
      <c r="T805" s="173" t="s">
        <v>75</v>
      </c>
      <c r="U805" s="170"/>
      <c r="V805" s="170"/>
      <c r="W805" s="174"/>
    </row>
    <row r="806" spans="6:25" s="149" customFormat="1" ht="12" outlineLevel="2">
      <c r="F806" s="142">
        <v>51</v>
      </c>
      <c r="G806" s="143" t="s">
        <v>64</v>
      </c>
      <c r="H806" s="144" t="s">
        <v>715</v>
      </c>
      <c r="I806" s="145" t="s">
        <v>716</v>
      </c>
      <c r="J806" s="143" t="s">
        <v>97</v>
      </c>
      <c r="K806" s="146">
        <v>52</v>
      </c>
      <c r="L806" s="147">
        <v>0</v>
      </c>
      <c r="M806" s="146">
        <v>52</v>
      </c>
      <c r="N806" s="148"/>
      <c r="O806" s="148">
        <f>M806*N806</f>
        <v>0</v>
      </c>
      <c r="P806" s="148">
        <v>0.00127</v>
      </c>
      <c r="Q806" s="148">
        <f>M806*P806</f>
        <v>0.06604</v>
      </c>
      <c r="R806" s="148"/>
      <c r="S806" s="148">
        <f>M806*R806</f>
        <v>0</v>
      </c>
      <c r="T806" s="148">
        <v>21</v>
      </c>
      <c r="U806" s="148">
        <f>O806*T806/100</f>
        <v>0</v>
      </c>
      <c r="V806" s="148">
        <f>U806+O806</f>
        <v>0</v>
      </c>
      <c r="W806" s="148"/>
      <c r="X806" s="148"/>
      <c r="Y806" s="148">
        <v>1</v>
      </c>
    </row>
    <row r="807" spans="6:23" s="149" customFormat="1" ht="33.75" outlineLevel="2">
      <c r="F807" s="150"/>
      <c r="G807" s="151"/>
      <c r="H807" s="152" t="s">
        <v>68</v>
      </c>
      <c r="I807" s="153" t="s">
        <v>717</v>
      </c>
      <c r="J807" s="154"/>
      <c r="K807" s="154"/>
      <c r="L807" s="154"/>
      <c r="M807" s="154"/>
      <c r="N807" s="154"/>
      <c r="O807" s="154"/>
      <c r="P807" s="155"/>
      <c r="Q807" s="156"/>
      <c r="R807" s="155"/>
      <c r="S807" s="156"/>
      <c r="T807" s="157"/>
      <c r="U807" s="157"/>
      <c r="V807" s="157"/>
      <c r="W807" s="158"/>
    </row>
    <row r="808" spans="6:23" s="149" customFormat="1" ht="6" customHeight="1" outlineLevel="2">
      <c r="F808" s="150"/>
      <c r="G808" s="151"/>
      <c r="H808" s="159"/>
      <c r="I808" s="160"/>
      <c r="J808" s="160"/>
      <c r="K808" s="160"/>
      <c r="L808" s="160"/>
      <c r="M808" s="160"/>
      <c r="N808" s="160"/>
      <c r="O808" s="160"/>
      <c r="P808" s="155"/>
      <c r="Q808" s="156"/>
      <c r="R808" s="155"/>
      <c r="S808" s="156"/>
      <c r="T808" s="157"/>
      <c r="U808" s="157"/>
      <c r="V808" s="157"/>
      <c r="W808" s="158"/>
    </row>
    <row r="809" spans="6:23" s="161" customFormat="1" ht="11.25" outlineLevel="3">
      <c r="F809" s="162"/>
      <c r="G809" s="163"/>
      <c r="H809" s="164" t="str">
        <f>IF(AND(H808&lt;&gt;"Výkaz výměr:",I808=""),"Výkaz výměr:","")</f>
        <v>Výkaz výměr:</v>
      </c>
      <c r="I809" s="165" t="s">
        <v>718</v>
      </c>
      <c r="J809" s="166"/>
      <c r="K809" s="167"/>
      <c r="L809" s="168"/>
      <c r="M809" s="169">
        <v>52</v>
      </c>
      <c r="N809" s="170"/>
      <c r="O809" s="171"/>
      <c r="P809" s="172"/>
      <c r="Q809" s="170"/>
      <c r="R809" s="170"/>
      <c r="S809" s="170"/>
      <c r="T809" s="173" t="s">
        <v>75</v>
      </c>
      <c r="U809" s="170"/>
      <c r="V809" s="170"/>
      <c r="W809" s="174"/>
    </row>
    <row r="810" spans="6:25" s="149" customFormat="1" ht="12" outlineLevel="2">
      <c r="F810" s="142">
        <v>52</v>
      </c>
      <c r="G810" s="143" t="s">
        <v>64</v>
      </c>
      <c r="H810" s="144" t="s">
        <v>719</v>
      </c>
      <c r="I810" s="145" t="s">
        <v>720</v>
      </c>
      <c r="J810" s="143" t="s">
        <v>97</v>
      </c>
      <c r="K810" s="146">
        <v>52</v>
      </c>
      <c r="L810" s="147">
        <v>0</v>
      </c>
      <c r="M810" s="146">
        <v>52</v>
      </c>
      <c r="N810" s="148"/>
      <c r="O810" s="148">
        <f>M810*N810</f>
        <v>0</v>
      </c>
      <c r="P810" s="148">
        <v>0.00203</v>
      </c>
      <c r="Q810" s="148">
        <f>M810*P810</f>
        <v>0.10556</v>
      </c>
      <c r="R810" s="148"/>
      <c r="S810" s="148">
        <f>M810*R810</f>
        <v>0</v>
      </c>
      <c r="T810" s="148">
        <v>21</v>
      </c>
      <c r="U810" s="148">
        <f>O810*T810/100</f>
        <v>0</v>
      </c>
      <c r="V810" s="148">
        <f>U810+O810</f>
        <v>0</v>
      </c>
      <c r="W810" s="148"/>
      <c r="X810" s="148"/>
      <c r="Y810" s="148">
        <v>1</v>
      </c>
    </row>
    <row r="811" spans="6:23" s="149" customFormat="1" ht="33.75" outlineLevel="2">
      <c r="F811" s="150"/>
      <c r="G811" s="151"/>
      <c r="H811" s="152" t="s">
        <v>68</v>
      </c>
      <c r="I811" s="153" t="s">
        <v>721</v>
      </c>
      <c r="J811" s="154"/>
      <c r="K811" s="154"/>
      <c r="L811" s="154"/>
      <c r="M811" s="154"/>
      <c r="N811" s="154"/>
      <c r="O811" s="154"/>
      <c r="P811" s="155"/>
      <c r="Q811" s="156"/>
      <c r="R811" s="155"/>
      <c r="S811" s="156"/>
      <c r="T811" s="157"/>
      <c r="U811" s="157"/>
      <c r="V811" s="157"/>
      <c r="W811" s="158"/>
    </row>
    <row r="812" spans="6:23" s="149" customFormat="1" ht="6" customHeight="1" outlineLevel="2">
      <c r="F812" s="150"/>
      <c r="G812" s="151"/>
      <c r="H812" s="159"/>
      <c r="I812" s="160"/>
      <c r="J812" s="160"/>
      <c r="K812" s="160"/>
      <c r="L812" s="160"/>
      <c r="M812" s="160"/>
      <c r="N812" s="160"/>
      <c r="O812" s="160"/>
      <c r="P812" s="155"/>
      <c r="Q812" s="156"/>
      <c r="R812" s="155"/>
      <c r="S812" s="156"/>
      <c r="T812" s="157"/>
      <c r="U812" s="157"/>
      <c r="V812" s="157"/>
      <c r="W812" s="158"/>
    </row>
    <row r="813" spans="6:23" s="161" customFormat="1" ht="11.25" outlineLevel="3">
      <c r="F813" s="162"/>
      <c r="G813" s="163"/>
      <c r="H813" s="164" t="str">
        <f>IF(AND(H812&lt;&gt;"Výkaz výměr:",I812=""),"Výkaz výměr:","")</f>
        <v>Výkaz výměr:</v>
      </c>
      <c r="I813" s="165" t="s">
        <v>722</v>
      </c>
      <c r="J813" s="166"/>
      <c r="K813" s="167"/>
      <c r="L813" s="168"/>
      <c r="M813" s="169">
        <v>52</v>
      </c>
      <c r="N813" s="170"/>
      <c r="O813" s="171"/>
      <c r="P813" s="172"/>
      <c r="Q813" s="170"/>
      <c r="R813" s="170"/>
      <c r="S813" s="170"/>
      <c r="T813" s="173" t="s">
        <v>75</v>
      </c>
      <c r="U813" s="170"/>
      <c r="V813" s="170"/>
      <c r="W813" s="174"/>
    </row>
    <row r="814" spans="6:25" s="149" customFormat="1" ht="12" outlineLevel="2">
      <c r="F814" s="142">
        <v>53</v>
      </c>
      <c r="G814" s="143" t="s">
        <v>64</v>
      </c>
      <c r="H814" s="144" t="s">
        <v>723</v>
      </c>
      <c r="I814" s="145" t="s">
        <v>724</v>
      </c>
      <c r="J814" s="143" t="s">
        <v>97</v>
      </c>
      <c r="K814" s="146">
        <v>12</v>
      </c>
      <c r="L814" s="147">
        <v>0</v>
      </c>
      <c r="M814" s="146">
        <v>12</v>
      </c>
      <c r="N814" s="148"/>
      <c r="O814" s="148">
        <f>M814*N814</f>
        <v>0</v>
      </c>
      <c r="P814" s="148">
        <v>0.00305</v>
      </c>
      <c r="Q814" s="148">
        <f>M814*P814</f>
        <v>0.0366</v>
      </c>
      <c r="R814" s="148"/>
      <c r="S814" s="148">
        <f>M814*R814</f>
        <v>0</v>
      </c>
      <c r="T814" s="148">
        <v>21</v>
      </c>
      <c r="U814" s="148">
        <f>O814*T814/100</f>
        <v>0</v>
      </c>
      <c r="V814" s="148">
        <f>U814+O814</f>
        <v>0</v>
      </c>
      <c r="W814" s="148"/>
      <c r="X814" s="148"/>
      <c r="Y814" s="148">
        <v>1</v>
      </c>
    </row>
    <row r="815" spans="6:23" s="149" customFormat="1" ht="33.75" outlineLevel="2">
      <c r="F815" s="150"/>
      <c r="G815" s="151"/>
      <c r="H815" s="152" t="s">
        <v>68</v>
      </c>
      <c r="I815" s="153" t="s">
        <v>725</v>
      </c>
      <c r="J815" s="154"/>
      <c r="K815" s="154"/>
      <c r="L815" s="154"/>
      <c r="M815" s="154"/>
      <c r="N815" s="154"/>
      <c r="O815" s="154"/>
      <c r="P815" s="155"/>
      <c r="Q815" s="156"/>
      <c r="R815" s="155"/>
      <c r="S815" s="156"/>
      <c r="T815" s="157"/>
      <c r="U815" s="157"/>
      <c r="V815" s="157"/>
      <c r="W815" s="158"/>
    </row>
    <row r="816" spans="6:23" s="149" customFormat="1" ht="6" customHeight="1" outlineLevel="2">
      <c r="F816" s="150"/>
      <c r="G816" s="151"/>
      <c r="H816" s="159"/>
      <c r="I816" s="160"/>
      <c r="J816" s="160"/>
      <c r="K816" s="160"/>
      <c r="L816" s="160"/>
      <c r="M816" s="160"/>
      <c r="N816" s="160"/>
      <c r="O816" s="160"/>
      <c r="P816" s="155"/>
      <c r="Q816" s="156"/>
      <c r="R816" s="155"/>
      <c r="S816" s="156"/>
      <c r="T816" s="157"/>
      <c r="U816" s="157"/>
      <c r="V816" s="157"/>
      <c r="W816" s="158"/>
    </row>
    <row r="817" spans="6:23" s="161" customFormat="1" ht="11.25" outlineLevel="3">
      <c r="F817" s="162"/>
      <c r="G817" s="163"/>
      <c r="H817" s="164" t="str">
        <f>IF(AND(H816&lt;&gt;"Výkaz výměr:",I816=""),"Výkaz výměr:","")</f>
        <v>Výkaz výměr:</v>
      </c>
      <c r="I817" s="165" t="s">
        <v>644</v>
      </c>
      <c r="J817" s="166"/>
      <c r="K817" s="167"/>
      <c r="L817" s="168"/>
      <c r="M817" s="169">
        <v>12</v>
      </c>
      <c r="N817" s="170"/>
      <c r="O817" s="171"/>
      <c r="P817" s="172"/>
      <c r="Q817" s="170"/>
      <c r="R817" s="170"/>
      <c r="S817" s="170"/>
      <c r="T817" s="173" t="s">
        <v>75</v>
      </c>
      <c r="U817" s="170"/>
      <c r="V817" s="170"/>
      <c r="W817" s="174"/>
    </row>
    <row r="818" spans="6:25" s="149" customFormat="1" ht="12" outlineLevel="2">
      <c r="F818" s="142">
        <v>54</v>
      </c>
      <c r="G818" s="143" t="s">
        <v>64</v>
      </c>
      <c r="H818" s="144" t="s">
        <v>726</v>
      </c>
      <c r="I818" s="145" t="s">
        <v>727</v>
      </c>
      <c r="J818" s="143" t="s">
        <v>97</v>
      </c>
      <c r="K818" s="146">
        <v>2</v>
      </c>
      <c r="L818" s="147">
        <v>0</v>
      </c>
      <c r="M818" s="146">
        <v>2</v>
      </c>
      <c r="N818" s="148"/>
      <c r="O818" s="148">
        <f>M818*N818</f>
        <v>0</v>
      </c>
      <c r="P818" s="148">
        <v>0.00323</v>
      </c>
      <c r="Q818" s="148">
        <f>M818*P818</f>
        <v>0.00646</v>
      </c>
      <c r="R818" s="148"/>
      <c r="S818" s="148">
        <f>M818*R818</f>
        <v>0</v>
      </c>
      <c r="T818" s="148">
        <v>21</v>
      </c>
      <c r="U818" s="148">
        <f>O818*T818/100</f>
        <v>0</v>
      </c>
      <c r="V818" s="148">
        <f>U818+O818</f>
        <v>0</v>
      </c>
      <c r="W818" s="148"/>
      <c r="X818" s="148"/>
      <c r="Y818" s="148">
        <v>1</v>
      </c>
    </row>
    <row r="819" spans="6:23" s="149" customFormat="1" ht="33.75" outlineLevel="2">
      <c r="F819" s="150"/>
      <c r="G819" s="151"/>
      <c r="H819" s="152" t="s">
        <v>68</v>
      </c>
      <c r="I819" s="153" t="s">
        <v>728</v>
      </c>
      <c r="J819" s="154"/>
      <c r="K819" s="154"/>
      <c r="L819" s="154"/>
      <c r="M819" s="154"/>
      <c r="N819" s="154"/>
      <c r="O819" s="154"/>
      <c r="P819" s="155"/>
      <c r="Q819" s="156"/>
      <c r="R819" s="155"/>
      <c r="S819" s="156"/>
      <c r="T819" s="157"/>
      <c r="U819" s="157"/>
      <c r="V819" s="157"/>
      <c r="W819" s="158"/>
    </row>
    <row r="820" spans="6:23" s="149" customFormat="1" ht="6" customHeight="1" outlineLevel="2">
      <c r="F820" s="150"/>
      <c r="G820" s="151"/>
      <c r="H820" s="159"/>
      <c r="I820" s="160"/>
      <c r="J820" s="160"/>
      <c r="K820" s="160"/>
      <c r="L820" s="160"/>
      <c r="M820" s="160"/>
      <c r="N820" s="160"/>
      <c r="O820" s="160"/>
      <c r="P820" s="155"/>
      <c r="Q820" s="156"/>
      <c r="R820" s="155"/>
      <c r="S820" s="156"/>
      <c r="T820" s="157"/>
      <c r="U820" s="157"/>
      <c r="V820" s="157"/>
      <c r="W820" s="158"/>
    </row>
    <row r="821" spans="6:23" s="161" customFormat="1" ht="11.25" outlineLevel="3">
      <c r="F821" s="162"/>
      <c r="G821" s="163"/>
      <c r="H821" s="164" t="str">
        <f>IF(AND(H820&lt;&gt;"Výkaz výměr:",I820=""),"Výkaz výměr:","")</f>
        <v>Výkaz výměr:</v>
      </c>
      <c r="I821" s="165" t="s">
        <v>729</v>
      </c>
      <c r="J821" s="166"/>
      <c r="K821" s="167"/>
      <c r="L821" s="168"/>
      <c r="M821" s="169">
        <v>2</v>
      </c>
      <c r="N821" s="170"/>
      <c r="O821" s="171"/>
      <c r="P821" s="172"/>
      <c r="Q821" s="170"/>
      <c r="R821" s="170"/>
      <c r="S821" s="170"/>
      <c r="T821" s="173" t="s">
        <v>75</v>
      </c>
      <c r="U821" s="170"/>
      <c r="V821" s="170"/>
      <c r="W821" s="174"/>
    </row>
    <row r="822" spans="6:25" s="149" customFormat="1" ht="12" outlineLevel="2">
      <c r="F822" s="142">
        <v>55</v>
      </c>
      <c r="G822" s="143" t="s">
        <v>64</v>
      </c>
      <c r="H822" s="144" t="s">
        <v>730</v>
      </c>
      <c r="I822" s="145" t="s">
        <v>731</v>
      </c>
      <c r="J822" s="143" t="s">
        <v>375</v>
      </c>
      <c r="K822" s="146">
        <v>1.61</v>
      </c>
      <c r="L822" s="147">
        <v>0</v>
      </c>
      <c r="M822" s="146">
        <v>1.61</v>
      </c>
      <c r="N822" s="148"/>
      <c r="O822" s="148">
        <f>M822*N822</f>
        <v>0</v>
      </c>
      <c r="P822" s="148"/>
      <c r="Q822" s="148">
        <f>M822*P822</f>
        <v>0</v>
      </c>
      <c r="R822" s="148"/>
      <c r="S822" s="148">
        <f>M822*R822</f>
        <v>0</v>
      </c>
      <c r="T822" s="148">
        <v>21</v>
      </c>
      <c r="U822" s="148">
        <f>O822*T822/100</f>
        <v>0</v>
      </c>
      <c r="V822" s="148">
        <f>U822+O822</f>
        <v>0</v>
      </c>
      <c r="W822" s="148"/>
      <c r="X822" s="148"/>
      <c r="Y822" s="148">
        <v>1</v>
      </c>
    </row>
    <row r="823" spans="6:23" s="149" customFormat="1" ht="56.25" outlineLevel="2">
      <c r="F823" s="150"/>
      <c r="G823" s="151"/>
      <c r="H823" s="152" t="s">
        <v>68</v>
      </c>
      <c r="I823" s="153" t="s">
        <v>732</v>
      </c>
      <c r="J823" s="154"/>
      <c r="K823" s="154"/>
      <c r="L823" s="154"/>
      <c r="M823" s="154"/>
      <c r="N823" s="154"/>
      <c r="O823" s="154"/>
      <c r="P823" s="155"/>
      <c r="Q823" s="156"/>
      <c r="R823" s="155"/>
      <c r="S823" s="156"/>
      <c r="T823" s="157"/>
      <c r="U823" s="157"/>
      <c r="V823" s="157"/>
      <c r="W823" s="158"/>
    </row>
    <row r="824" spans="6:23" s="149" customFormat="1" ht="6" customHeight="1" outlineLevel="2">
      <c r="F824" s="150"/>
      <c r="G824" s="151"/>
      <c r="H824" s="159"/>
      <c r="I824" s="160"/>
      <c r="J824" s="160"/>
      <c r="K824" s="160"/>
      <c r="L824" s="160"/>
      <c r="M824" s="160"/>
      <c r="N824" s="160"/>
      <c r="O824" s="160"/>
      <c r="P824" s="155"/>
      <c r="Q824" s="156"/>
      <c r="R824" s="155"/>
      <c r="S824" s="156"/>
      <c r="T824" s="157"/>
      <c r="U824" s="157"/>
      <c r="V824" s="157"/>
      <c r="W824" s="158"/>
    </row>
    <row r="825" spans="6:23" s="175" customFormat="1" ht="12.75" customHeight="1" outlineLevel="2">
      <c r="F825" s="176"/>
      <c r="G825" s="177"/>
      <c r="H825" s="177"/>
      <c r="I825" s="178"/>
      <c r="J825" s="177"/>
      <c r="K825" s="179"/>
      <c r="L825" s="180"/>
      <c r="M825" s="179"/>
      <c r="N825" s="180"/>
      <c r="O825" s="181"/>
      <c r="P825" s="182"/>
      <c r="Q825" s="180"/>
      <c r="R825" s="180"/>
      <c r="S825" s="180"/>
      <c r="T825" s="183" t="s">
        <v>75</v>
      </c>
      <c r="U825" s="180"/>
      <c r="V825" s="180"/>
      <c r="W825" s="180"/>
    </row>
    <row r="826" spans="6:25" s="131" customFormat="1" ht="16.5" customHeight="1" outlineLevel="1">
      <c r="F826" s="132"/>
      <c r="G826" s="133"/>
      <c r="H826" s="134"/>
      <c r="I826" s="134" t="s">
        <v>733</v>
      </c>
      <c r="J826" s="133"/>
      <c r="K826" s="135"/>
      <c r="L826" s="136"/>
      <c r="M826" s="135"/>
      <c r="N826" s="136"/>
      <c r="O826" s="137">
        <f>SUBTOTAL(9,O827:O885)</f>
        <v>0</v>
      </c>
      <c r="P826" s="138"/>
      <c r="Q826" s="137">
        <f>SUBTOTAL(9,Q827:Q885)</f>
        <v>44.717890000000004</v>
      </c>
      <c r="R826" s="136"/>
      <c r="S826" s="137">
        <f>SUBTOTAL(9,S827:S885)</f>
        <v>0</v>
      </c>
      <c r="T826" s="139"/>
      <c r="U826" s="137">
        <f>SUBTOTAL(9,U827:U885)</f>
        <v>0</v>
      </c>
      <c r="V826" s="137">
        <f>SUBTOTAL(9,V827:V885)</f>
        <v>0</v>
      </c>
      <c r="W826" s="140"/>
      <c r="Y826" s="137">
        <f>SUBTOTAL(9,Y827:Y885)</f>
        <v>12</v>
      </c>
    </row>
    <row r="827" spans="6:25" s="149" customFormat="1" ht="12" outlineLevel="2">
      <c r="F827" s="142">
        <v>1</v>
      </c>
      <c r="G827" s="143" t="s">
        <v>64</v>
      </c>
      <c r="H827" s="144" t="s">
        <v>734</v>
      </c>
      <c r="I827" s="145" t="s">
        <v>735</v>
      </c>
      <c r="J827" s="143" t="s">
        <v>72</v>
      </c>
      <c r="K827" s="146">
        <v>434.2</v>
      </c>
      <c r="L827" s="147">
        <v>15</v>
      </c>
      <c r="M827" s="146">
        <v>499.3299999999999</v>
      </c>
      <c r="N827" s="148"/>
      <c r="O827" s="148">
        <f>M827*N827</f>
        <v>0</v>
      </c>
      <c r="P827" s="148"/>
      <c r="Q827" s="148">
        <f>M827*P827</f>
        <v>0</v>
      </c>
      <c r="R827" s="148"/>
      <c r="S827" s="148">
        <f>M827*R827</f>
        <v>0</v>
      </c>
      <c r="T827" s="148">
        <v>21</v>
      </c>
      <c r="U827" s="148">
        <f>O827*T827/100</f>
        <v>0</v>
      </c>
      <c r="V827" s="148">
        <f>U827+O827</f>
        <v>0</v>
      </c>
      <c r="W827" s="148"/>
      <c r="X827" s="148"/>
      <c r="Y827" s="148">
        <v>1</v>
      </c>
    </row>
    <row r="828" spans="6:23" s="149" customFormat="1" ht="12" outlineLevel="2">
      <c r="F828" s="150"/>
      <c r="G828" s="151"/>
      <c r="H828" s="152" t="s">
        <v>68</v>
      </c>
      <c r="I828" s="153"/>
      <c r="J828" s="154"/>
      <c r="K828" s="154"/>
      <c r="L828" s="154"/>
      <c r="M828" s="154"/>
      <c r="N828" s="154"/>
      <c r="O828" s="154"/>
      <c r="P828" s="155"/>
      <c r="Q828" s="156"/>
      <c r="R828" s="155"/>
      <c r="S828" s="156"/>
      <c r="T828" s="157"/>
      <c r="U828" s="157"/>
      <c r="V828" s="157"/>
      <c r="W828" s="158"/>
    </row>
    <row r="829" spans="6:23" s="149" customFormat="1" ht="6" customHeight="1" outlineLevel="2">
      <c r="F829" s="150"/>
      <c r="G829" s="151"/>
      <c r="H829" s="159"/>
      <c r="I829" s="160"/>
      <c r="J829" s="160"/>
      <c r="K829" s="160"/>
      <c r="L829" s="160"/>
      <c r="M829" s="160"/>
      <c r="N829" s="160"/>
      <c r="O829" s="160"/>
      <c r="P829" s="155"/>
      <c r="Q829" s="156"/>
      <c r="R829" s="155"/>
      <c r="S829" s="156"/>
      <c r="T829" s="157"/>
      <c r="U829" s="157"/>
      <c r="V829" s="157"/>
      <c r="W829" s="158"/>
    </row>
    <row r="830" spans="6:23" s="161" customFormat="1" ht="11.25" outlineLevel="3">
      <c r="F830" s="162"/>
      <c r="G830" s="163"/>
      <c r="H830" s="164" t="str">
        <f>IF(AND(H829&lt;&gt;"Výkaz výměr:",I829=""),"Výkaz výměr:","")</f>
        <v>Výkaz výměr:</v>
      </c>
      <c r="I830" s="165" t="s">
        <v>736</v>
      </c>
      <c r="J830" s="166"/>
      <c r="K830" s="167"/>
      <c r="L830" s="168"/>
      <c r="M830" s="169">
        <v>434.2</v>
      </c>
      <c r="N830" s="170"/>
      <c r="O830" s="171"/>
      <c r="P830" s="172"/>
      <c r="Q830" s="170"/>
      <c r="R830" s="170"/>
      <c r="S830" s="170"/>
      <c r="T830" s="173" t="s">
        <v>75</v>
      </c>
      <c r="U830" s="170"/>
      <c r="V830" s="170"/>
      <c r="W830" s="174"/>
    </row>
    <row r="831" spans="6:25" s="149" customFormat="1" ht="12" outlineLevel="2">
      <c r="F831" s="142">
        <v>2</v>
      </c>
      <c r="G831" s="143" t="s">
        <v>64</v>
      </c>
      <c r="H831" s="144" t="s">
        <v>737</v>
      </c>
      <c r="I831" s="145" t="s">
        <v>738</v>
      </c>
      <c r="J831" s="143" t="s">
        <v>72</v>
      </c>
      <c r="K831" s="146">
        <v>747.25</v>
      </c>
      <c r="L831" s="147">
        <v>15</v>
      </c>
      <c r="M831" s="146">
        <v>859.3375</v>
      </c>
      <c r="N831" s="148"/>
      <c r="O831" s="148">
        <f>M831*N831</f>
        <v>0</v>
      </c>
      <c r="P831" s="148"/>
      <c r="Q831" s="148">
        <f>M831*P831</f>
        <v>0</v>
      </c>
      <c r="R831" s="148"/>
      <c r="S831" s="148">
        <f>M831*R831</f>
        <v>0</v>
      </c>
      <c r="T831" s="148">
        <v>21</v>
      </c>
      <c r="U831" s="148">
        <f>O831*T831/100</f>
        <v>0</v>
      </c>
      <c r="V831" s="148">
        <f>U831+O831</f>
        <v>0</v>
      </c>
      <c r="W831" s="148"/>
      <c r="X831" s="148"/>
      <c r="Y831" s="148">
        <v>1</v>
      </c>
    </row>
    <row r="832" spans="6:23" s="149" customFormat="1" ht="12" outlineLevel="2">
      <c r="F832" s="150"/>
      <c r="G832" s="151"/>
      <c r="H832" s="152" t="s">
        <v>68</v>
      </c>
      <c r="I832" s="153"/>
      <c r="J832" s="154"/>
      <c r="K832" s="154"/>
      <c r="L832" s="154"/>
      <c r="M832" s="154"/>
      <c r="N832" s="154"/>
      <c r="O832" s="154"/>
      <c r="P832" s="155"/>
      <c r="Q832" s="156"/>
      <c r="R832" s="155"/>
      <c r="S832" s="156"/>
      <c r="T832" s="157"/>
      <c r="U832" s="157"/>
      <c r="V832" s="157"/>
      <c r="W832" s="158"/>
    </row>
    <row r="833" spans="6:23" s="149" customFormat="1" ht="6" customHeight="1" outlineLevel="2">
      <c r="F833" s="150"/>
      <c r="G833" s="151"/>
      <c r="H833" s="159"/>
      <c r="I833" s="160"/>
      <c r="J833" s="160"/>
      <c r="K833" s="160"/>
      <c r="L833" s="160"/>
      <c r="M833" s="160"/>
      <c r="N833" s="160"/>
      <c r="O833" s="160"/>
      <c r="P833" s="155"/>
      <c r="Q833" s="156"/>
      <c r="R833" s="155"/>
      <c r="S833" s="156"/>
      <c r="T833" s="157"/>
      <c r="U833" s="157"/>
      <c r="V833" s="157"/>
      <c r="W833" s="158"/>
    </row>
    <row r="834" spans="6:23" s="161" customFormat="1" ht="11.25" outlineLevel="3">
      <c r="F834" s="162"/>
      <c r="G834" s="163"/>
      <c r="H834" s="164" t="str">
        <f>IF(AND(H833&lt;&gt;"Výkaz výměr:",I833=""),"Výkaz výměr:","")</f>
        <v>Výkaz výměr:</v>
      </c>
      <c r="I834" s="165" t="s">
        <v>739</v>
      </c>
      <c r="J834" s="166"/>
      <c r="K834" s="167"/>
      <c r="L834" s="168"/>
      <c r="M834" s="169">
        <v>747.25</v>
      </c>
      <c r="N834" s="170"/>
      <c r="O834" s="171"/>
      <c r="P834" s="172"/>
      <c r="Q834" s="170"/>
      <c r="R834" s="170"/>
      <c r="S834" s="170"/>
      <c r="T834" s="173" t="s">
        <v>75</v>
      </c>
      <c r="U834" s="170"/>
      <c r="V834" s="170"/>
      <c r="W834" s="174"/>
    </row>
    <row r="835" spans="6:25" s="149" customFormat="1" ht="12" outlineLevel="2">
      <c r="F835" s="142">
        <v>3</v>
      </c>
      <c r="G835" s="143" t="s">
        <v>378</v>
      </c>
      <c r="H835" s="144" t="s">
        <v>740</v>
      </c>
      <c r="I835" s="145" t="s">
        <v>741</v>
      </c>
      <c r="J835" s="143" t="s">
        <v>67</v>
      </c>
      <c r="K835" s="146">
        <v>7950</v>
      </c>
      <c r="L835" s="147">
        <v>0</v>
      </c>
      <c r="M835" s="146">
        <v>7950</v>
      </c>
      <c r="N835" s="148"/>
      <c r="O835" s="148">
        <f>M835*N835</f>
        <v>0</v>
      </c>
      <c r="P835" s="148">
        <v>0.0012</v>
      </c>
      <c r="Q835" s="148">
        <f>M835*P835</f>
        <v>9.54</v>
      </c>
      <c r="R835" s="148"/>
      <c r="S835" s="148">
        <f>M835*R835</f>
        <v>0</v>
      </c>
      <c r="T835" s="148">
        <v>21</v>
      </c>
      <c r="U835" s="148">
        <f>O835*T835/100</f>
        <v>0</v>
      </c>
      <c r="V835" s="148">
        <f>U835+O835</f>
        <v>0</v>
      </c>
      <c r="W835" s="148"/>
      <c r="X835" s="148"/>
      <c r="Y835" s="148">
        <v>1</v>
      </c>
    </row>
    <row r="836" spans="6:23" s="149" customFormat="1" ht="12" outlineLevel="2">
      <c r="F836" s="150"/>
      <c r="G836" s="151"/>
      <c r="H836" s="152" t="s">
        <v>68</v>
      </c>
      <c r="I836" s="153"/>
      <c r="J836" s="154"/>
      <c r="K836" s="154"/>
      <c r="L836" s="154"/>
      <c r="M836" s="154"/>
      <c r="N836" s="154"/>
      <c r="O836" s="154"/>
      <c r="P836" s="155"/>
      <c r="Q836" s="156"/>
      <c r="R836" s="155"/>
      <c r="S836" s="156"/>
      <c r="T836" s="157"/>
      <c r="U836" s="157"/>
      <c r="V836" s="157"/>
      <c r="W836" s="158"/>
    </row>
    <row r="837" spans="6:23" s="149" customFormat="1" ht="6" customHeight="1" outlineLevel="2">
      <c r="F837" s="150"/>
      <c r="G837" s="151"/>
      <c r="H837" s="159"/>
      <c r="I837" s="160"/>
      <c r="J837" s="160"/>
      <c r="K837" s="160"/>
      <c r="L837" s="160"/>
      <c r="M837" s="160"/>
      <c r="N837" s="160"/>
      <c r="O837" s="160"/>
      <c r="P837" s="155"/>
      <c r="Q837" s="156"/>
      <c r="R837" s="155"/>
      <c r="S837" s="156"/>
      <c r="T837" s="157"/>
      <c r="U837" s="157"/>
      <c r="V837" s="157"/>
      <c r="W837" s="158"/>
    </row>
    <row r="838" spans="6:23" s="161" customFormat="1" ht="22.5" outlineLevel="3">
      <c r="F838" s="162"/>
      <c r="G838" s="163"/>
      <c r="H838" s="164" t="str">
        <f>IF(AND(H837&lt;&gt;"Výkaz výměr:",I837=""),"Výkaz výměr:","")</f>
        <v>Výkaz výměr:</v>
      </c>
      <c r="I838" s="165" t="s">
        <v>742</v>
      </c>
      <c r="J838" s="166"/>
      <c r="K838" s="167"/>
      <c r="L838" s="168"/>
      <c r="M838" s="169">
        <v>0</v>
      </c>
      <c r="N838" s="170"/>
      <c r="O838" s="171"/>
      <c r="P838" s="172"/>
      <c r="Q838" s="170"/>
      <c r="R838" s="170"/>
      <c r="S838" s="170"/>
      <c r="T838" s="173" t="s">
        <v>75</v>
      </c>
      <c r="U838" s="170"/>
      <c r="V838" s="170"/>
      <c r="W838" s="174"/>
    </row>
    <row r="839" spans="6:23" s="161" customFormat="1" ht="11.25" outlineLevel="3">
      <c r="F839" s="162"/>
      <c r="G839" s="163"/>
      <c r="H839" s="164">
        <f>IF(AND(H838&lt;&gt;"Výkaz výměr:",I838=""),"Výkaz výměr:","")</f>
      </c>
      <c r="I839" s="165" t="s">
        <v>743</v>
      </c>
      <c r="J839" s="166"/>
      <c r="K839" s="167"/>
      <c r="L839" s="168"/>
      <c r="M839" s="169">
        <v>7950</v>
      </c>
      <c r="N839" s="170"/>
      <c r="O839" s="171"/>
      <c r="P839" s="172"/>
      <c r="Q839" s="170"/>
      <c r="R839" s="170"/>
      <c r="S839" s="170"/>
      <c r="T839" s="173" t="s">
        <v>75</v>
      </c>
      <c r="U839" s="170"/>
      <c r="V839" s="170"/>
      <c r="W839" s="174"/>
    </row>
    <row r="840" spans="6:25" s="149" customFormat="1" ht="12" outlineLevel="2">
      <c r="F840" s="142">
        <v>4</v>
      </c>
      <c r="G840" s="143" t="s">
        <v>378</v>
      </c>
      <c r="H840" s="144" t="s">
        <v>744</v>
      </c>
      <c r="I840" s="145" t="s">
        <v>745</v>
      </c>
      <c r="J840" s="143" t="s">
        <v>67</v>
      </c>
      <c r="K840" s="146">
        <v>21280</v>
      </c>
      <c r="L840" s="147">
        <v>0</v>
      </c>
      <c r="M840" s="146">
        <v>21280</v>
      </c>
      <c r="N840" s="148"/>
      <c r="O840" s="148">
        <f>M840*N840</f>
        <v>0</v>
      </c>
      <c r="P840" s="148">
        <v>0.00155</v>
      </c>
      <c r="Q840" s="148">
        <f>M840*P840</f>
        <v>32.984</v>
      </c>
      <c r="R840" s="148"/>
      <c r="S840" s="148">
        <f>M840*R840</f>
        <v>0</v>
      </c>
      <c r="T840" s="148">
        <v>21</v>
      </c>
      <c r="U840" s="148">
        <f>O840*T840/100</f>
        <v>0</v>
      </c>
      <c r="V840" s="148">
        <f>U840+O840</f>
        <v>0</v>
      </c>
      <c r="W840" s="148"/>
      <c r="X840" s="148"/>
      <c r="Y840" s="148">
        <v>1</v>
      </c>
    </row>
    <row r="841" spans="6:23" s="149" customFormat="1" ht="12" outlineLevel="2">
      <c r="F841" s="150"/>
      <c r="G841" s="151"/>
      <c r="H841" s="152" t="s">
        <v>68</v>
      </c>
      <c r="I841" s="153"/>
      <c r="J841" s="154"/>
      <c r="K841" s="154"/>
      <c r="L841" s="154"/>
      <c r="M841" s="154"/>
      <c r="N841" s="154"/>
      <c r="O841" s="154"/>
      <c r="P841" s="155"/>
      <c r="Q841" s="156"/>
      <c r="R841" s="155"/>
      <c r="S841" s="156"/>
      <c r="T841" s="157"/>
      <c r="U841" s="157"/>
      <c r="V841" s="157"/>
      <c r="W841" s="158"/>
    </row>
    <row r="842" spans="6:23" s="149" customFormat="1" ht="6" customHeight="1" outlineLevel="2">
      <c r="F842" s="150"/>
      <c r="G842" s="151"/>
      <c r="H842" s="159"/>
      <c r="I842" s="160"/>
      <c r="J842" s="160"/>
      <c r="K842" s="160"/>
      <c r="L842" s="160"/>
      <c r="M842" s="160"/>
      <c r="N842" s="160"/>
      <c r="O842" s="160"/>
      <c r="P842" s="155"/>
      <c r="Q842" s="156"/>
      <c r="R842" s="155"/>
      <c r="S842" s="156"/>
      <c r="T842" s="157"/>
      <c r="U842" s="157"/>
      <c r="V842" s="157"/>
      <c r="W842" s="158"/>
    </row>
    <row r="843" spans="6:23" s="161" customFormat="1" ht="11.25" outlineLevel="3">
      <c r="F843" s="162"/>
      <c r="G843" s="163"/>
      <c r="H843" s="164" t="str">
        <f>IF(AND(H842&lt;&gt;"Výkaz výměr:",I842=""),"Výkaz výměr:","")</f>
        <v>Výkaz výměr:</v>
      </c>
      <c r="I843" s="165" t="s">
        <v>746</v>
      </c>
      <c r="J843" s="166"/>
      <c r="K843" s="167"/>
      <c r="L843" s="168"/>
      <c r="M843" s="169">
        <v>21280</v>
      </c>
      <c r="N843" s="170"/>
      <c r="O843" s="171"/>
      <c r="P843" s="172"/>
      <c r="Q843" s="170"/>
      <c r="R843" s="170"/>
      <c r="S843" s="170"/>
      <c r="T843" s="173" t="s">
        <v>75</v>
      </c>
      <c r="U843" s="170"/>
      <c r="V843" s="170"/>
      <c r="W843" s="174"/>
    </row>
    <row r="844" spans="6:23" s="161" customFormat="1" ht="22.5" outlineLevel="3">
      <c r="F844" s="162"/>
      <c r="G844" s="163"/>
      <c r="H844" s="164">
        <f>IF(AND(H843&lt;&gt;"Výkaz výměr:",I843=""),"Výkaz výměr:","")</f>
      </c>
      <c r="I844" s="165" t="s">
        <v>742</v>
      </c>
      <c r="J844" s="166"/>
      <c r="K844" s="167"/>
      <c r="L844" s="168"/>
      <c r="M844" s="169">
        <v>0</v>
      </c>
      <c r="N844" s="170"/>
      <c r="O844" s="171"/>
      <c r="P844" s="172"/>
      <c r="Q844" s="170"/>
      <c r="R844" s="170"/>
      <c r="S844" s="170"/>
      <c r="T844" s="173" t="s">
        <v>75</v>
      </c>
      <c r="U844" s="170"/>
      <c r="V844" s="170"/>
      <c r="W844" s="174"/>
    </row>
    <row r="845" spans="6:25" s="149" customFormat="1" ht="12" outlineLevel="2">
      <c r="F845" s="142">
        <v>5</v>
      </c>
      <c r="G845" s="143" t="s">
        <v>378</v>
      </c>
      <c r="H845" s="144" t="s">
        <v>747</v>
      </c>
      <c r="I845" s="145" t="s">
        <v>748</v>
      </c>
      <c r="J845" s="143" t="s">
        <v>67</v>
      </c>
      <c r="K845" s="146">
        <v>1280</v>
      </c>
      <c r="L845" s="147">
        <v>0</v>
      </c>
      <c r="M845" s="146">
        <v>1280</v>
      </c>
      <c r="N845" s="148"/>
      <c r="O845" s="148">
        <f>M845*N845</f>
        <v>0</v>
      </c>
      <c r="P845" s="148">
        <v>0.00155</v>
      </c>
      <c r="Q845" s="148">
        <f>M845*P845</f>
        <v>1.984</v>
      </c>
      <c r="R845" s="148"/>
      <c r="S845" s="148">
        <f>M845*R845</f>
        <v>0</v>
      </c>
      <c r="T845" s="148">
        <v>21</v>
      </c>
      <c r="U845" s="148">
        <f>O845*T845/100</f>
        <v>0</v>
      </c>
      <c r="V845" s="148">
        <f>U845+O845</f>
        <v>0</v>
      </c>
      <c r="W845" s="148"/>
      <c r="X845" s="148"/>
      <c r="Y845" s="148">
        <v>1</v>
      </c>
    </row>
    <row r="846" spans="6:23" s="149" customFormat="1" ht="12" outlineLevel="2">
      <c r="F846" s="150"/>
      <c r="G846" s="151"/>
      <c r="H846" s="152" t="s">
        <v>68</v>
      </c>
      <c r="I846" s="153"/>
      <c r="J846" s="154"/>
      <c r="K846" s="154"/>
      <c r="L846" s="154"/>
      <c r="M846" s="154"/>
      <c r="N846" s="154"/>
      <c r="O846" s="154"/>
      <c r="P846" s="155"/>
      <c r="Q846" s="156"/>
      <c r="R846" s="155"/>
      <c r="S846" s="156"/>
      <c r="T846" s="157"/>
      <c r="U846" s="157"/>
      <c r="V846" s="157"/>
      <c r="W846" s="158"/>
    </row>
    <row r="847" spans="6:23" s="149" customFormat="1" ht="6" customHeight="1" outlineLevel="2">
      <c r="F847" s="150"/>
      <c r="G847" s="151"/>
      <c r="H847" s="159"/>
      <c r="I847" s="160"/>
      <c r="J847" s="160"/>
      <c r="K847" s="160"/>
      <c r="L847" s="160"/>
      <c r="M847" s="160"/>
      <c r="N847" s="160"/>
      <c r="O847" s="160"/>
      <c r="P847" s="155"/>
      <c r="Q847" s="156"/>
      <c r="R847" s="155"/>
      <c r="S847" s="156"/>
      <c r="T847" s="157"/>
      <c r="U847" s="157"/>
      <c r="V847" s="157"/>
      <c r="W847" s="158"/>
    </row>
    <row r="848" spans="6:23" s="161" customFormat="1" ht="11.25" outlineLevel="3">
      <c r="F848" s="162"/>
      <c r="G848" s="163"/>
      <c r="H848" s="164" t="str">
        <f>IF(AND(H847&lt;&gt;"Výkaz výměr:",I847=""),"Výkaz výměr:","")</f>
        <v>Výkaz výměr:</v>
      </c>
      <c r="I848" s="165" t="s">
        <v>749</v>
      </c>
      <c r="J848" s="166"/>
      <c r="K848" s="167"/>
      <c r="L848" s="168"/>
      <c r="M848" s="169">
        <v>1280</v>
      </c>
      <c r="N848" s="170"/>
      <c r="O848" s="171"/>
      <c r="P848" s="172"/>
      <c r="Q848" s="170"/>
      <c r="R848" s="170"/>
      <c r="S848" s="170"/>
      <c r="T848" s="173" t="s">
        <v>75</v>
      </c>
      <c r="U848" s="170"/>
      <c r="V848" s="170"/>
      <c r="W848" s="174"/>
    </row>
    <row r="849" spans="6:23" s="161" customFormat="1" ht="22.5" outlineLevel="3">
      <c r="F849" s="162"/>
      <c r="G849" s="163"/>
      <c r="H849" s="164">
        <f>IF(AND(H848&lt;&gt;"Výkaz výměr:",I848=""),"Výkaz výměr:","")</f>
      </c>
      <c r="I849" s="165" t="s">
        <v>742</v>
      </c>
      <c r="J849" s="166"/>
      <c r="K849" s="167"/>
      <c r="L849" s="168"/>
      <c r="M849" s="169">
        <v>0</v>
      </c>
      <c r="N849" s="170"/>
      <c r="O849" s="171"/>
      <c r="P849" s="172"/>
      <c r="Q849" s="170"/>
      <c r="R849" s="170"/>
      <c r="S849" s="170"/>
      <c r="T849" s="173" t="s">
        <v>75</v>
      </c>
      <c r="U849" s="170"/>
      <c r="V849" s="170"/>
      <c r="W849" s="174"/>
    </row>
    <row r="850" spans="6:25" s="149" customFormat="1" ht="12" outlineLevel="2">
      <c r="F850" s="142">
        <v>6</v>
      </c>
      <c r="G850" s="143" t="s">
        <v>378</v>
      </c>
      <c r="H850" s="144" t="s">
        <v>750</v>
      </c>
      <c r="I850" s="145" t="s">
        <v>751</v>
      </c>
      <c r="J850" s="143" t="s">
        <v>752</v>
      </c>
      <c r="K850" s="146">
        <v>1</v>
      </c>
      <c r="L850" s="147">
        <v>0</v>
      </c>
      <c r="M850" s="146">
        <v>1</v>
      </c>
      <c r="N850" s="148"/>
      <c r="O850" s="148">
        <f>M850*N850</f>
        <v>0</v>
      </c>
      <c r="P850" s="148">
        <v>0.00155</v>
      </c>
      <c r="Q850" s="148">
        <f>M850*P850</f>
        <v>0.00155</v>
      </c>
      <c r="R850" s="148"/>
      <c r="S850" s="148">
        <f>M850*R850</f>
        <v>0</v>
      </c>
      <c r="T850" s="148">
        <v>21</v>
      </c>
      <c r="U850" s="148">
        <f>O850*T850/100</f>
        <v>0</v>
      </c>
      <c r="V850" s="148">
        <f>U850+O850</f>
        <v>0</v>
      </c>
      <c r="W850" s="148"/>
      <c r="X850" s="148"/>
      <c r="Y850" s="148">
        <v>1</v>
      </c>
    </row>
    <row r="851" spans="6:23" s="149" customFormat="1" ht="12" outlineLevel="2">
      <c r="F851" s="150"/>
      <c r="G851" s="151"/>
      <c r="H851" s="152" t="s">
        <v>68</v>
      </c>
      <c r="I851" s="153"/>
      <c r="J851" s="154"/>
      <c r="K851" s="154"/>
      <c r="L851" s="154"/>
      <c r="M851" s="154"/>
      <c r="N851" s="154"/>
      <c r="O851" s="154"/>
      <c r="P851" s="155"/>
      <c r="Q851" s="156"/>
      <c r="R851" s="155"/>
      <c r="S851" s="156"/>
      <c r="T851" s="157"/>
      <c r="U851" s="157"/>
      <c r="V851" s="157"/>
      <c r="W851" s="158"/>
    </row>
    <row r="852" spans="6:23" s="149" customFormat="1" ht="6" customHeight="1" outlineLevel="2">
      <c r="F852" s="150"/>
      <c r="G852" s="151"/>
      <c r="H852" s="159"/>
      <c r="I852" s="160"/>
      <c r="J852" s="160"/>
      <c r="K852" s="160"/>
      <c r="L852" s="160"/>
      <c r="M852" s="160"/>
      <c r="N852" s="160"/>
      <c r="O852" s="160"/>
      <c r="P852" s="155"/>
      <c r="Q852" s="156"/>
      <c r="R852" s="155"/>
      <c r="S852" s="156"/>
      <c r="T852" s="157"/>
      <c r="U852" s="157"/>
      <c r="V852" s="157"/>
      <c r="W852" s="158"/>
    </row>
    <row r="853" spans="6:25" s="149" customFormat="1" ht="24" outlineLevel="2">
      <c r="F853" s="142">
        <v>7</v>
      </c>
      <c r="G853" s="143" t="s">
        <v>64</v>
      </c>
      <c r="H853" s="144" t="s">
        <v>753</v>
      </c>
      <c r="I853" s="145" t="s">
        <v>754</v>
      </c>
      <c r="J853" s="143" t="s">
        <v>97</v>
      </c>
      <c r="K853" s="146">
        <v>32</v>
      </c>
      <c r="L853" s="147">
        <v>0</v>
      </c>
      <c r="M853" s="146">
        <v>32</v>
      </c>
      <c r="N853" s="148"/>
      <c r="O853" s="148">
        <f>M853*N853</f>
        <v>0</v>
      </c>
      <c r="P853" s="148">
        <v>0.00027</v>
      </c>
      <c r="Q853" s="148">
        <f>M853*P853</f>
        <v>0.00864</v>
      </c>
      <c r="R853" s="148"/>
      <c r="S853" s="148">
        <f>M853*R853</f>
        <v>0</v>
      </c>
      <c r="T853" s="148">
        <v>21</v>
      </c>
      <c r="U853" s="148">
        <f>O853*T853/100</f>
        <v>0</v>
      </c>
      <c r="V853" s="148">
        <f>U853+O853</f>
        <v>0</v>
      </c>
      <c r="W853" s="148"/>
      <c r="X853" s="148"/>
      <c r="Y853" s="148">
        <v>1</v>
      </c>
    </row>
    <row r="854" spans="6:23" s="149" customFormat="1" ht="45" outlineLevel="2">
      <c r="F854" s="150"/>
      <c r="G854" s="151"/>
      <c r="H854" s="152" t="s">
        <v>68</v>
      </c>
      <c r="I854" s="153" t="s">
        <v>755</v>
      </c>
      <c r="J854" s="154"/>
      <c r="K854" s="154"/>
      <c r="L854" s="154"/>
      <c r="M854" s="154"/>
      <c r="N854" s="154"/>
      <c r="O854" s="154"/>
      <c r="P854" s="155"/>
      <c r="Q854" s="156"/>
      <c r="R854" s="155"/>
      <c r="S854" s="156"/>
      <c r="T854" s="157"/>
      <c r="U854" s="157"/>
      <c r="V854" s="157"/>
      <c r="W854" s="158"/>
    </row>
    <row r="855" spans="6:23" s="149" customFormat="1" ht="6" customHeight="1" outlineLevel="2">
      <c r="F855" s="150"/>
      <c r="G855" s="151"/>
      <c r="H855" s="159"/>
      <c r="I855" s="160"/>
      <c r="J855" s="160"/>
      <c r="K855" s="160"/>
      <c r="L855" s="160"/>
      <c r="M855" s="160"/>
      <c r="N855" s="160"/>
      <c r="O855" s="160"/>
      <c r="P855" s="155"/>
      <c r="Q855" s="156"/>
      <c r="R855" s="155"/>
      <c r="S855" s="156"/>
      <c r="T855" s="157"/>
      <c r="U855" s="157"/>
      <c r="V855" s="157"/>
      <c r="W855" s="158"/>
    </row>
    <row r="856" spans="6:23" s="161" customFormat="1" ht="11.25" outlineLevel="3">
      <c r="F856" s="162"/>
      <c r="G856" s="163"/>
      <c r="H856" s="164" t="str">
        <f>IF(AND(H855&lt;&gt;"Výkaz výměr:",I855=""),"Výkaz výměr:","")</f>
        <v>Výkaz výměr:</v>
      </c>
      <c r="I856" s="165" t="s">
        <v>756</v>
      </c>
      <c r="J856" s="166"/>
      <c r="K856" s="167"/>
      <c r="L856" s="168"/>
      <c r="M856" s="169">
        <v>32</v>
      </c>
      <c r="N856" s="170"/>
      <c r="O856" s="171"/>
      <c r="P856" s="172"/>
      <c r="Q856" s="170"/>
      <c r="R856" s="170"/>
      <c r="S856" s="170"/>
      <c r="T856" s="173" t="s">
        <v>75</v>
      </c>
      <c r="U856" s="170"/>
      <c r="V856" s="170"/>
      <c r="W856" s="174"/>
    </row>
    <row r="857" spans="6:25" s="149" customFormat="1" ht="24" outlineLevel="2">
      <c r="F857" s="142">
        <v>8</v>
      </c>
      <c r="G857" s="143" t="s">
        <v>64</v>
      </c>
      <c r="H857" s="144" t="s">
        <v>757</v>
      </c>
      <c r="I857" s="145" t="s">
        <v>758</v>
      </c>
      <c r="J857" s="143" t="s">
        <v>72</v>
      </c>
      <c r="K857" s="146">
        <v>318</v>
      </c>
      <c r="L857" s="147">
        <v>0</v>
      </c>
      <c r="M857" s="146">
        <v>318</v>
      </c>
      <c r="N857" s="148"/>
      <c r="O857" s="148">
        <f>M857*N857</f>
        <v>0</v>
      </c>
      <c r="P857" s="148">
        <v>0.00015</v>
      </c>
      <c r="Q857" s="148">
        <f>M857*P857</f>
        <v>0.04769999999999999</v>
      </c>
      <c r="R857" s="148"/>
      <c r="S857" s="148">
        <f>M857*R857</f>
        <v>0</v>
      </c>
      <c r="T857" s="148">
        <v>21</v>
      </c>
      <c r="U857" s="148">
        <f>O857*T857/100</f>
        <v>0</v>
      </c>
      <c r="V857" s="148">
        <f>U857+O857</f>
        <v>0</v>
      </c>
      <c r="W857" s="148"/>
      <c r="X857" s="148"/>
      <c r="Y857" s="148">
        <v>1</v>
      </c>
    </row>
    <row r="858" spans="6:23" s="149" customFormat="1" ht="56.25" outlineLevel="2">
      <c r="F858" s="150"/>
      <c r="G858" s="151"/>
      <c r="H858" s="152" t="s">
        <v>68</v>
      </c>
      <c r="I858" s="153" t="s">
        <v>759</v>
      </c>
      <c r="J858" s="154"/>
      <c r="K858" s="154"/>
      <c r="L858" s="154"/>
      <c r="M858" s="154"/>
      <c r="N858" s="154"/>
      <c r="O858" s="154"/>
      <c r="P858" s="155"/>
      <c r="Q858" s="156"/>
      <c r="R858" s="155"/>
      <c r="S858" s="156"/>
      <c r="T858" s="157"/>
      <c r="U858" s="157"/>
      <c r="V858" s="157"/>
      <c r="W858" s="158"/>
    </row>
    <row r="859" spans="6:23" s="149" customFormat="1" ht="6" customHeight="1" outlineLevel="2">
      <c r="F859" s="150"/>
      <c r="G859" s="151"/>
      <c r="H859" s="159"/>
      <c r="I859" s="160"/>
      <c r="J859" s="160"/>
      <c r="K859" s="160"/>
      <c r="L859" s="160"/>
      <c r="M859" s="160"/>
      <c r="N859" s="160"/>
      <c r="O859" s="160"/>
      <c r="P859" s="155"/>
      <c r="Q859" s="156"/>
      <c r="R859" s="155"/>
      <c r="S859" s="156"/>
      <c r="T859" s="157"/>
      <c r="U859" s="157"/>
      <c r="V859" s="157"/>
      <c r="W859" s="158"/>
    </row>
    <row r="860" spans="6:23" s="161" customFormat="1" ht="11.25" outlineLevel="3">
      <c r="F860" s="162"/>
      <c r="G860" s="163"/>
      <c r="H860" s="164" t="str">
        <f>IF(AND(H859&lt;&gt;"Výkaz výměr:",I859=""),"Výkaz výměr:","")</f>
        <v>Výkaz výměr:</v>
      </c>
      <c r="I860" s="165" t="s">
        <v>280</v>
      </c>
      <c r="J860" s="166"/>
      <c r="K860" s="167"/>
      <c r="L860" s="168"/>
      <c r="M860" s="169">
        <v>318</v>
      </c>
      <c r="N860" s="170"/>
      <c r="O860" s="171"/>
      <c r="P860" s="172"/>
      <c r="Q860" s="170"/>
      <c r="R860" s="170"/>
      <c r="S860" s="170"/>
      <c r="T860" s="173" t="s">
        <v>75</v>
      </c>
      <c r="U860" s="170"/>
      <c r="V860" s="170"/>
      <c r="W860" s="174"/>
    </row>
    <row r="861" spans="6:25" s="149" customFormat="1" ht="24" outlineLevel="2">
      <c r="F861" s="142">
        <v>9</v>
      </c>
      <c r="G861" s="143" t="s">
        <v>64</v>
      </c>
      <c r="H861" s="144" t="s">
        <v>760</v>
      </c>
      <c r="I861" s="145" t="s">
        <v>761</v>
      </c>
      <c r="J861" s="143" t="s">
        <v>72</v>
      </c>
      <c r="K861" s="146">
        <v>608</v>
      </c>
      <c r="L861" s="147">
        <v>0</v>
      </c>
      <c r="M861" s="146">
        <v>608</v>
      </c>
      <c r="N861" s="148"/>
      <c r="O861" s="148">
        <f>M861*N861</f>
        <v>0</v>
      </c>
      <c r="P861" s="148">
        <v>0.00025</v>
      </c>
      <c r="Q861" s="148">
        <f>M861*P861</f>
        <v>0.152</v>
      </c>
      <c r="R861" s="148"/>
      <c r="S861" s="148">
        <f>M861*R861</f>
        <v>0</v>
      </c>
      <c r="T861" s="148">
        <v>21</v>
      </c>
      <c r="U861" s="148">
        <f>O861*T861/100</f>
        <v>0</v>
      </c>
      <c r="V861" s="148">
        <f>U861+O861</f>
        <v>0</v>
      </c>
      <c r="W861" s="148"/>
      <c r="X861" s="148"/>
      <c r="Y861" s="148">
        <v>1</v>
      </c>
    </row>
    <row r="862" spans="6:23" s="149" customFormat="1" ht="56.25" outlineLevel="2">
      <c r="F862" s="150"/>
      <c r="G862" s="151"/>
      <c r="H862" s="152" t="s">
        <v>68</v>
      </c>
      <c r="I862" s="153" t="s">
        <v>762</v>
      </c>
      <c r="J862" s="154"/>
      <c r="K862" s="154"/>
      <c r="L862" s="154"/>
      <c r="M862" s="154"/>
      <c r="N862" s="154"/>
      <c r="O862" s="154"/>
      <c r="P862" s="155"/>
      <c r="Q862" s="156"/>
      <c r="R862" s="155"/>
      <c r="S862" s="156"/>
      <c r="T862" s="157"/>
      <c r="U862" s="157"/>
      <c r="V862" s="157"/>
      <c r="W862" s="158"/>
    </row>
    <row r="863" spans="6:23" s="149" customFormat="1" ht="6" customHeight="1" outlineLevel="2">
      <c r="F863" s="150"/>
      <c r="G863" s="151"/>
      <c r="H863" s="159"/>
      <c r="I863" s="160"/>
      <c r="J863" s="160"/>
      <c r="K863" s="160"/>
      <c r="L863" s="160"/>
      <c r="M863" s="160"/>
      <c r="N863" s="160"/>
      <c r="O863" s="160"/>
      <c r="P863" s="155"/>
      <c r="Q863" s="156"/>
      <c r="R863" s="155"/>
      <c r="S863" s="156"/>
      <c r="T863" s="157"/>
      <c r="U863" s="157"/>
      <c r="V863" s="157"/>
      <c r="W863" s="158"/>
    </row>
    <row r="864" spans="6:23" s="161" customFormat="1" ht="11.25" outlineLevel="3">
      <c r="F864" s="162"/>
      <c r="G864" s="163"/>
      <c r="H864" s="164" t="str">
        <f>IF(AND(H863&lt;&gt;"Výkaz výměr:",I863=""),"Výkaz výměr:","")</f>
        <v>Výkaz výměr:</v>
      </c>
      <c r="I864" s="165" t="s">
        <v>222</v>
      </c>
      <c r="J864" s="166"/>
      <c r="K864" s="167"/>
      <c r="L864" s="168"/>
      <c r="M864" s="169">
        <v>216</v>
      </c>
      <c r="N864" s="170"/>
      <c r="O864" s="171"/>
      <c r="P864" s="172"/>
      <c r="Q864" s="170"/>
      <c r="R864" s="170"/>
      <c r="S864" s="170"/>
      <c r="T864" s="173" t="s">
        <v>75</v>
      </c>
      <c r="U864" s="170"/>
      <c r="V864" s="170"/>
      <c r="W864" s="174"/>
    </row>
    <row r="865" spans="6:23" s="161" customFormat="1" ht="11.25" outlineLevel="3">
      <c r="F865" s="162"/>
      <c r="G865" s="163"/>
      <c r="H865" s="164">
        <f>IF(AND(H864&lt;&gt;"Výkaz výměr:",I864=""),"Výkaz výměr:","")</f>
      </c>
      <c r="I865" s="165" t="s">
        <v>281</v>
      </c>
      <c r="J865" s="166"/>
      <c r="K865" s="167"/>
      <c r="L865" s="168"/>
      <c r="M865" s="169">
        <v>392</v>
      </c>
      <c r="N865" s="170"/>
      <c r="O865" s="171"/>
      <c r="P865" s="172"/>
      <c r="Q865" s="170"/>
      <c r="R865" s="170"/>
      <c r="S865" s="170"/>
      <c r="T865" s="173" t="s">
        <v>75</v>
      </c>
      <c r="U865" s="170"/>
      <c r="V865" s="170"/>
      <c r="W865" s="174"/>
    </row>
    <row r="866" spans="6:25" s="149" customFormat="1" ht="12" outlineLevel="2">
      <c r="F866" s="142">
        <v>10</v>
      </c>
      <c r="G866" s="143" t="s">
        <v>64</v>
      </c>
      <c r="H866" s="144" t="s">
        <v>763</v>
      </c>
      <c r="I866" s="145" t="s">
        <v>764</v>
      </c>
      <c r="J866" s="143" t="s">
        <v>72</v>
      </c>
      <c r="K866" s="146">
        <v>608</v>
      </c>
      <c r="L866" s="147">
        <v>0</v>
      </c>
      <c r="M866" s="146">
        <v>608</v>
      </c>
      <c r="N866" s="148"/>
      <c r="O866" s="148">
        <f>M866*N866</f>
        <v>0</v>
      </c>
      <c r="P866" s="148"/>
      <c r="Q866" s="148">
        <f>M866*P866</f>
        <v>0</v>
      </c>
      <c r="R866" s="148"/>
      <c r="S866" s="148">
        <f>M866*R866</f>
        <v>0</v>
      </c>
      <c r="T866" s="148">
        <v>21</v>
      </c>
      <c r="U866" s="148">
        <f>O866*T866/100</f>
        <v>0</v>
      </c>
      <c r="V866" s="148">
        <f>U866+O866</f>
        <v>0</v>
      </c>
      <c r="W866" s="148"/>
      <c r="X866" s="148"/>
      <c r="Y866" s="148">
        <v>1</v>
      </c>
    </row>
    <row r="867" spans="6:23" s="149" customFormat="1" ht="45" outlineLevel="2">
      <c r="F867" s="150"/>
      <c r="G867" s="151"/>
      <c r="H867" s="152" t="s">
        <v>68</v>
      </c>
      <c r="I867" s="153" t="s">
        <v>765</v>
      </c>
      <c r="J867" s="154"/>
      <c r="K867" s="154"/>
      <c r="L867" s="154"/>
      <c r="M867" s="154"/>
      <c r="N867" s="154"/>
      <c r="O867" s="154"/>
      <c r="P867" s="155"/>
      <c r="Q867" s="156"/>
      <c r="R867" s="155"/>
      <c r="S867" s="156"/>
      <c r="T867" s="157"/>
      <c r="U867" s="157"/>
      <c r="V867" s="157"/>
      <c r="W867" s="158"/>
    </row>
    <row r="868" spans="6:23" s="149" customFormat="1" ht="6" customHeight="1" outlineLevel="2">
      <c r="F868" s="150"/>
      <c r="G868" s="151"/>
      <c r="H868" s="159"/>
      <c r="I868" s="160"/>
      <c r="J868" s="160"/>
      <c r="K868" s="160"/>
      <c r="L868" s="160"/>
      <c r="M868" s="160"/>
      <c r="N868" s="160"/>
      <c r="O868" s="160"/>
      <c r="P868" s="155"/>
      <c r="Q868" s="156"/>
      <c r="R868" s="155"/>
      <c r="S868" s="156"/>
      <c r="T868" s="157"/>
      <c r="U868" s="157"/>
      <c r="V868" s="157"/>
      <c r="W868" s="158"/>
    </row>
    <row r="869" spans="6:25" s="149" customFormat="1" ht="12" outlineLevel="2">
      <c r="F869" s="142">
        <v>11</v>
      </c>
      <c r="G869" s="143" t="s">
        <v>64</v>
      </c>
      <c r="H869" s="144" t="s">
        <v>766</v>
      </c>
      <c r="I869" s="145" t="s">
        <v>767</v>
      </c>
      <c r="J869" s="143" t="s">
        <v>72</v>
      </c>
      <c r="K869" s="146">
        <v>1181.4499999999998</v>
      </c>
      <c r="L869" s="147">
        <v>0</v>
      </c>
      <c r="M869" s="146">
        <v>1181.4499999999998</v>
      </c>
      <c r="N869" s="148"/>
      <c r="O869" s="148">
        <f>M869*N869</f>
        <v>0</v>
      </c>
      <c r="P869" s="148"/>
      <c r="Q869" s="148">
        <f>M869*P869</f>
        <v>0</v>
      </c>
      <c r="R869" s="148"/>
      <c r="S869" s="148">
        <f>M869*R869</f>
        <v>0</v>
      </c>
      <c r="T869" s="148">
        <v>21</v>
      </c>
      <c r="U869" s="148">
        <f>O869*T869/100</f>
        <v>0</v>
      </c>
      <c r="V869" s="148">
        <f>U869+O869</f>
        <v>0</v>
      </c>
      <c r="W869" s="148"/>
      <c r="X869" s="148"/>
      <c r="Y869" s="148">
        <v>1</v>
      </c>
    </row>
    <row r="870" spans="6:23" s="149" customFormat="1" ht="45" outlineLevel="2">
      <c r="F870" s="150"/>
      <c r="G870" s="151"/>
      <c r="H870" s="152" t="s">
        <v>68</v>
      </c>
      <c r="I870" s="153" t="s">
        <v>768</v>
      </c>
      <c r="J870" s="154"/>
      <c r="K870" s="154"/>
      <c r="L870" s="154"/>
      <c r="M870" s="154"/>
      <c r="N870" s="154"/>
      <c r="O870" s="154"/>
      <c r="P870" s="155"/>
      <c r="Q870" s="156"/>
      <c r="R870" s="155"/>
      <c r="S870" s="156"/>
      <c r="T870" s="157"/>
      <c r="U870" s="157"/>
      <c r="V870" s="157"/>
      <c r="W870" s="158"/>
    </row>
    <row r="871" spans="6:23" s="149" customFormat="1" ht="6" customHeight="1" outlineLevel="2">
      <c r="F871" s="150"/>
      <c r="G871" s="151"/>
      <c r="H871" s="159"/>
      <c r="I871" s="160"/>
      <c r="J871" s="160"/>
      <c r="K871" s="160"/>
      <c r="L871" s="160"/>
      <c r="M871" s="160"/>
      <c r="N871" s="160"/>
      <c r="O871" s="160"/>
      <c r="P871" s="155"/>
      <c r="Q871" s="156"/>
      <c r="R871" s="155"/>
      <c r="S871" s="156"/>
      <c r="T871" s="157"/>
      <c r="U871" s="157"/>
      <c r="V871" s="157"/>
      <c r="W871" s="158"/>
    </row>
    <row r="872" spans="6:23" s="161" customFormat="1" ht="11.25" outlineLevel="3">
      <c r="F872" s="162"/>
      <c r="G872" s="163"/>
      <c r="H872" s="164" t="str">
        <f aca="true" t="shared" si="10" ref="H872:H881">IF(AND(H871&lt;&gt;"Výkaz výměr:",I871=""),"Výkaz výměr:","")</f>
        <v>Výkaz výměr:</v>
      </c>
      <c r="I872" s="165" t="s">
        <v>448</v>
      </c>
      <c r="J872" s="166"/>
      <c r="K872" s="167"/>
      <c r="L872" s="168"/>
      <c r="M872" s="169">
        <v>316.4</v>
      </c>
      <c r="N872" s="170"/>
      <c r="O872" s="171"/>
      <c r="P872" s="172"/>
      <c r="Q872" s="170"/>
      <c r="R872" s="170"/>
      <c r="S872" s="170"/>
      <c r="T872" s="173" t="s">
        <v>75</v>
      </c>
      <c r="U872" s="170"/>
      <c r="V872" s="170"/>
      <c r="W872" s="174"/>
    </row>
    <row r="873" spans="6:23" s="161" customFormat="1" ht="11.25" outlineLevel="3">
      <c r="F873" s="162"/>
      <c r="G873" s="163"/>
      <c r="H873" s="164">
        <f t="shared" si="10"/>
      </c>
      <c r="I873" s="165" t="s">
        <v>398</v>
      </c>
      <c r="J873" s="166"/>
      <c r="K873" s="167"/>
      <c r="L873" s="168"/>
      <c r="M873" s="169">
        <v>34.65</v>
      </c>
      <c r="N873" s="170"/>
      <c r="O873" s="171"/>
      <c r="P873" s="172"/>
      <c r="Q873" s="170"/>
      <c r="R873" s="170"/>
      <c r="S873" s="170"/>
      <c r="T873" s="173" t="s">
        <v>75</v>
      </c>
      <c r="U873" s="170"/>
      <c r="V873" s="170"/>
      <c r="W873" s="174"/>
    </row>
    <row r="874" spans="6:23" s="161" customFormat="1" ht="11.25" outlineLevel="3">
      <c r="F874" s="162"/>
      <c r="G874" s="163"/>
      <c r="H874" s="164">
        <f t="shared" si="10"/>
      </c>
      <c r="I874" s="165" t="s">
        <v>769</v>
      </c>
      <c r="J874" s="166"/>
      <c r="K874" s="167"/>
      <c r="L874" s="168"/>
      <c r="M874" s="169">
        <v>60</v>
      </c>
      <c r="N874" s="170"/>
      <c r="O874" s="171"/>
      <c r="P874" s="172"/>
      <c r="Q874" s="170"/>
      <c r="R874" s="170"/>
      <c r="S874" s="170"/>
      <c r="T874" s="173" t="s">
        <v>75</v>
      </c>
      <c r="U874" s="170"/>
      <c r="V874" s="170"/>
      <c r="W874" s="174"/>
    </row>
    <row r="875" spans="6:23" s="161" customFormat="1" ht="11.25" outlineLevel="3">
      <c r="F875" s="162"/>
      <c r="G875" s="163"/>
      <c r="H875" s="164">
        <f t="shared" si="10"/>
      </c>
      <c r="I875" s="165" t="s">
        <v>770</v>
      </c>
      <c r="J875" s="166"/>
      <c r="K875" s="167"/>
      <c r="L875" s="168"/>
      <c r="M875" s="169">
        <v>374</v>
      </c>
      <c r="N875" s="170"/>
      <c r="O875" s="171"/>
      <c r="P875" s="172"/>
      <c r="Q875" s="170"/>
      <c r="R875" s="170"/>
      <c r="S875" s="170"/>
      <c r="T875" s="173" t="s">
        <v>75</v>
      </c>
      <c r="U875" s="170"/>
      <c r="V875" s="170"/>
      <c r="W875" s="174"/>
    </row>
    <row r="876" spans="6:23" s="161" customFormat="1" ht="11.25" outlineLevel="3">
      <c r="F876" s="162"/>
      <c r="G876" s="163"/>
      <c r="H876" s="164">
        <f t="shared" si="10"/>
      </c>
      <c r="I876" s="165" t="s">
        <v>404</v>
      </c>
      <c r="J876" s="166"/>
      <c r="K876" s="167"/>
      <c r="L876" s="168"/>
      <c r="M876" s="169">
        <v>60</v>
      </c>
      <c r="N876" s="170"/>
      <c r="O876" s="171"/>
      <c r="P876" s="172"/>
      <c r="Q876" s="170"/>
      <c r="R876" s="170"/>
      <c r="S876" s="170"/>
      <c r="T876" s="173" t="s">
        <v>75</v>
      </c>
      <c r="U876" s="170"/>
      <c r="V876" s="170"/>
      <c r="W876" s="174"/>
    </row>
    <row r="877" spans="6:23" s="161" customFormat="1" ht="11.25" outlineLevel="3">
      <c r="F877" s="162"/>
      <c r="G877" s="163"/>
      <c r="H877" s="164">
        <f t="shared" si="10"/>
      </c>
      <c r="I877" s="165" t="s">
        <v>399</v>
      </c>
      <c r="J877" s="166"/>
      <c r="K877" s="167"/>
      <c r="L877" s="168"/>
      <c r="M877" s="169">
        <v>47.5</v>
      </c>
      <c r="N877" s="170"/>
      <c r="O877" s="171"/>
      <c r="P877" s="172"/>
      <c r="Q877" s="170"/>
      <c r="R877" s="170"/>
      <c r="S877" s="170"/>
      <c r="T877" s="173" t="s">
        <v>75</v>
      </c>
      <c r="U877" s="170"/>
      <c r="V877" s="170"/>
      <c r="W877" s="174"/>
    </row>
    <row r="878" spans="6:23" s="161" customFormat="1" ht="11.25" outlineLevel="3">
      <c r="F878" s="162"/>
      <c r="G878" s="163"/>
      <c r="H878" s="164">
        <f t="shared" si="10"/>
      </c>
      <c r="I878" s="165" t="s">
        <v>221</v>
      </c>
      <c r="J878" s="166"/>
      <c r="K878" s="167"/>
      <c r="L878" s="168"/>
      <c r="M878" s="169">
        <v>12.6</v>
      </c>
      <c r="N878" s="170"/>
      <c r="O878" s="171"/>
      <c r="P878" s="172"/>
      <c r="Q878" s="170"/>
      <c r="R878" s="170"/>
      <c r="S878" s="170"/>
      <c r="T878" s="173" t="s">
        <v>75</v>
      </c>
      <c r="U878" s="170"/>
      <c r="V878" s="170"/>
      <c r="W878" s="174"/>
    </row>
    <row r="879" spans="6:23" s="161" customFormat="1" ht="11.25" outlineLevel="3">
      <c r="F879" s="162"/>
      <c r="G879" s="163"/>
      <c r="H879" s="164">
        <f t="shared" si="10"/>
      </c>
      <c r="I879" s="165" t="s">
        <v>528</v>
      </c>
      <c r="J879" s="166"/>
      <c r="K879" s="167"/>
      <c r="L879" s="168"/>
      <c r="M879" s="169">
        <v>21</v>
      </c>
      <c r="N879" s="170"/>
      <c r="O879" s="171"/>
      <c r="P879" s="172"/>
      <c r="Q879" s="170"/>
      <c r="R879" s="170"/>
      <c r="S879" s="170"/>
      <c r="T879" s="173" t="s">
        <v>75</v>
      </c>
      <c r="U879" s="170"/>
      <c r="V879" s="170"/>
      <c r="W879" s="174"/>
    </row>
    <row r="880" spans="6:23" s="161" customFormat="1" ht="11.25" outlineLevel="3">
      <c r="F880" s="162"/>
      <c r="G880" s="163"/>
      <c r="H880" s="164">
        <f t="shared" si="10"/>
      </c>
      <c r="I880" s="165" t="s">
        <v>529</v>
      </c>
      <c r="J880" s="166"/>
      <c r="K880" s="167"/>
      <c r="L880" s="168"/>
      <c r="M880" s="169">
        <v>39.3</v>
      </c>
      <c r="N880" s="170"/>
      <c r="O880" s="171"/>
      <c r="P880" s="172"/>
      <c r="Q880" s="170"/>
      <c r="R880" s="170"/>
      <c r="S880" s="170"/>
      <c r="T880" s="173" t="s">
        <v>75</v>
      </c>
      <c r="U880" s="170"/>
      <c r="V880" s="170"/>
      <c r="W880" s="174"/>
    </row>
    <row r="881" spans="6:23" s="161" customFormat="1" ht="11.25" outlineLevel="3">
      <c r="F881" s="162"/>
      <c r="G881" s="163"/>
      <c r="H881" s="164">
        <f t="shared" si="10"/>
      </c>
      <c r="I881" s="165" t="s">
        <v>222</v>
      </c>
      <c r="J881" s="166"/>
      <c r="K881" s="167"/>
      <c r="L881" s="168"/>
      <c r="M881" s="169">
        <v>216</v>
      </c>
      <c r="N881" s="170"/>
      <c r="O881" s="171"/>
      <c r="P881" s="172"/>
      <c r="Q881" s="170"/>
      <c r="R881" s="170"/>
      <c r="S881" s="170"/>
      <c r="T881" s="173" t="s">
        <v>75</v>
      </c>
      <c r="U881" s="170"/>
      <c r="V881" s="170"/>
      <c r="W881" s="174"/>
    </row>
    <row r="882" spans="6:25" s="149" customFormat="1" ht="12" outlineLevel="2">
      <c r="F882" s="142">
        <v>12</v>
      </c>
      <c r="G882" s="143" t="s">
        <v>64</v>
      </c>
      <c r="H882" s="144" t="s">
        <v>771</v>
      </c>
      <c r="I882" s="145" t="s">
        <v>772</v>
      </c>
      <c r="J882" s="143" t="s">
        <v>375</v>
      </c>
      <c r="K882" s="146">
        <v>6.03</v>
      </c>
      <c r="L882" s="147">
        <v>0</v>
      </c>
      <c r="M882" s="146">
        <v>6.03</v>
      </c>
      <c r="N882" s="148"/>
      <c r="O882" s="148">
        <f>M882*N882</f>
        <v>0</v>
      </c>
      <c r="P882" s="148"/>
      <c r="Q882" s="148">
        <f>M882*P882</f>
        <v>0</v>
      </c>
      <c r="R882" s="148"/>
      <c r="S882" s="148">
        <f>M882*R882</f>
        <v>0</v>
      </c>
      <c r="T882" s="148">
        <v>21</v>
      </c>
      <c r="U882" s="148">
        <f>O882*T882/100</f>
        <v>0</v>
      </c>
      <c r="V882" s="148">
        <f>U882+O882</f>
        <v>0</v>
      </c>
      <c r="W882" s="148"/>
      <c r="X882" s="148"/>
      <c r="Y882" s="148">
        <v>1</v>
      </c>
    </row>
    <row r="883" spans="6:23" s="149" customFormat="1" ht="56.25" outlineLevel="2">
      <c r="F883" s="150"/>
      <c r="G883" s="151"/>
      <c r="H883" s="152" t="s">
        <v>68</v>
      </c>
      <c r="I883" s="153" t="s">
        <v>773</v>
      </c>
      <c r="J883" s="154"/>
      <c r="K883" s="154"/>
      <c r="L883" s="154"/>
      <c r="M883" s="154"/>
      <c r="N883" s="154"/>
      <c r="O883" s="154"/>
      <c r="P883" s="155"/>
      <c r="Q883" s="156"/>
      <c r="R883" s="155"/>
      <c r="S883" s="156"/>
      <c r="T883" s="157"/>
      <c r="U883" s="157"/>
      <c r="V883" s="157"/>
      <c r="W883" s="158"/>
    </row>
    <row r="884" spans="6:23" s="149" customFormat="1" ht="6" customHeight="1" outlineLevel="2">
      <c r="F884" s="150"/>
      <c r="G884" s="151"/>
      <c r="H884" s="159"/>
      <c r="I884" s="160"/>
      <c r="J884" s="160"/>
      <c r="K884" s="160"/>
      <c r="L884" s="160"/>
      <c r="M884" s="160"/>
      <c r="N884" s="160"/>
      <c r="O884" s="160"/>
      <c r="P884" s="155"/>
      <c r="Q884" s="156"/>
      <c r="R884" s="155"/>
      <c r="S884" s="156"/>
      <c r="T884" s="157"/>
      <c r="U884" s="157"/>
      <c r="V884" s="157"/>
      <c r="W884" s="158"/>
    </row>
    <row r="885" spans="6:23" s="175" customFormat="1" ht="12.75" customHeight="1" outlineLevel="2">
      <c r="F885" s="176"/>
      <c r="G885" s="177"/>
      <c r="H885" s="177"/>
      <c r="I885" s="178"/>
      <c r="J885" s="177"/>
      <c r="K885" s="179"/>
      <c r="L885" s="180"/>
      <c r="M885" s="179"/>
      <c r="N885" s="180"/>
      <c r="O885" s="181"/>
      <c r="P885" s="182"/>
      <c r="Q885" s="180"/>
      <c r="R885" s="180"/>
      <c r="S885" s="180"/>
      <c r="T885" s="183" t="s">
        <v>75</v>
      </c>
      <c r="U885" s="180"/>
      <c r="V885" s="180"/>
      <c r="W885" s="180"/>
    </row>
    <row r="886" spans="6:25" s="131" customFormat="1" ht="16.5" customHeight="1" outlineLevel="1">
      <c r="F886" s="132"/>
      <c r="G886" s="133"/>
      <c r="H886" s="134"/>
      <c r="I886" s="134" t="s">
        <v>774</v>
      </c>
      <c r="J886" s="133"/>
      <c r="K886" s="135"/>
      <c r="L886" s="136"/>
      <c r="M886" s="135"/>
      <c r="N886" s="136"/>
      <c r="O886" s="137">
        <f>SUBTOTAL(9,O887:O906)</f>
        <v>0</v>
      </c>
      <c r="P886" s="138"/>
      <c r="Q886" s="137">
        <f>SUBTOTAL(9,Q887:Q906)</f>
        <v>0</v>
      </c>
      <c r="R886" s="136"/>
      <c r="S886" s="137">
        <f>SUBTOTAL(9,S887:S906)</f>
        <v>0</v>
      </c>
      <c r="T886" s="139"/>
      <c r="U886" s="137">
        <f>SUBTOTAL(9,U887:U906)</f>
        <v>0</v>
      </c>
      <c r="V886" s="137">
        <f>SUBTOTAL(9,V887:V906)</f>
        <v>0</v>
      </c>
      <c r="W886" s="140"/>
      <c r="Y886" s="137">
        <f>SUBTOTAL(9,Y887:Y906)</f>
        <v>5</v>
      </c>
    </row>
    <row r="887" spans="6:25" s="149" customFormat="1" ht="12" outlineLevel="2">
      <c r="F887" s="142">
        <v>1</v>
      </c>
      <c r="G887" s="143" t="s">
        <v>64</v>
      </c>
      <c r="H887" s="144" t="s">
        <v>775</v>
      </c>
      <c r="I887" s="145" t="s">
        <v>776</v>
      </c>
      <c r="J887" s="143" t="s">
        <v>97</v>
      </c>
      <c r="K887" s="146">
        <v>65.5</v>
      </c>
      <c r="L887" s="147">
        <v>0</v>
      </c>
      <c r="M887" s="146">
        <v>65.5</v>
      </c>
      <c r="N887" s="148"/>
      <c r="O887" s="148">
        <f>M887*N887</f>
        <v>0</v>
      </c>
      <c r="P887" s="148"/>
      <c r="Q887" s="148">
        <f>M887*P887</f>
        <v>0</v>
      </c>
      <c r="R887" s="148"/>
      <c r="S887" s="148">
        <f>M887*R887</f>
        <v>0</v>
      </c>
      <c r="T887" s="148">
        <v>21</v>
      </c>
      <c r="U887" s="148">
        <f>O887*T887/100</f>
        <v>0</v>
      </c>
      <c r="V887" s="148">
        <f>U887+O887</f>
        <v>0</v>
      </c>
      <c r="W887" s="148"/>
      <c r="X887" s="148"/>
      <c r="Y887" s="148">
        <v>1</v>
      </c>
    </row>
    <row r="888" spans="6:23" s="149" customFormat="1" ht="45" outlineLevel="2">
      <c r="F888" s="150"/>
      <c r="G888" s="151"/>
      <c r="H888" s="152" t="s">
        <v>68</v>
      </c>
      <c r="I888" s="153" t="s">
        <v>777</v>
      </c>
      <c r="J888" s="154"/>
      <c r="K888" s="154"/>
      <c r="L888" s="154"/>
      <c r="M888" s="154"/>
      <c r="N888" s="154"/>
      <c r="O888" s="154"/>
      <c r="P888" s="155"/>
      <c r="Q888" s="156"/>
      <c r="R888" s="155"/>
      <c r="S888" s="156"/>
      <c r="T888" s="157"/>
      <c r="U888" s="157"/>
      <c r="V888" s="157"/>
      <c r="W888" s="158"/>
    </row>
    <row r="889" spans="6:23" s="149" customFormat="1" ht="6" customHeight="1" outlineLevel="2">
      <c r="F889" s="150"/>
      <c r="G889" s="151"/>
      <c r="H889" s="159"/>
      <c r="I889" s="160"/>
      <c r="J889" s="160"/>
      <c r="K889" s="160"/>
      <c r="L889" s="160"/>
      <c r="M889" s="160"/>
      <c r="N889" s="160"/>
      <c r="O889" s="160"/>
      <c r="P889" s="155"/>
      <c r="Q889" s="156"/>
      <c r="R889" s="155"/>
      <c r="S889" s="156"/>
      <c r="T889" s="157"/>
      <c r="U889" s="157"/>
      <c r="V889" s="157"/>
      <c r="W889" s="158"/>
    </row>
    <row r="890" spans="6:23" s="161" customFormat="1" ht="11.25" outlineLevel="3">
      <c r="F890" s="162"/>
      <c r="G890" s="163"/>
      <c r="H890" s="164" t="str">
        <f>IF(AND(H889&lt;&gt;"Výkaz výměr:",I889=""),"Výkaz výměr:","")</f>
        <v>Výkaz výměr:</v>
      </c>
      <c r="I890" s="165" t="s">
        <v>778</v>
      </c>
      <c r="J890" s="166"/>
      <c r="K890" s="167"/>
      <c r="L890" s="168"/>
      <c r="M890" s="169">
        <v>65.5</v>
      </c>
      <c r="N890" s="170"/>
      <c r="O890" s="171"/>
      <c r="P890" s="172"/>
      <c r="Q890" s="170"/>
      <c r="R890" s="170"/>
      <c r="S890" s="170"/>
      <c r="T890" s="173" t="s">
        <v>75</v>
      </c>
      <c r="U890" s="170"/>
      <c r="V890" s="170"/>
      <c r="W890" s="174"/>
    </row>
    <row r="891" spans="6:25" s="149" customFormat="1" ht="12" outlineLevel="2">
      <c r="F891" s="142">
        <v>2</v>
      </c>
      <c r="G891" s="143" t="s">
        <v>64</v>
      </c>
      <c r="H891" s="144" t="s">
        <v>779</v>
      </c>
      <c r="I891" s="145" t="s">
        <v>780</v>
      </c>
      <c r="J891" s="143" t="s">
        <v>375</v>
      </c>
      <c r="K891" s="146">
        <v>1.1</v>
      </c>
      <c r="L891" s="147">
        <v>0</v>
      </c>
      <c r="M891" s="146">
        <v>1.1</v>
      </c>
      <c r="N891" s="148"/>
      <c r="O891" s="148">
        <f>M891*N891</f>
        <v>0</v>
      </c>
      <c r="P891" s="148"/>
      <c r="Q891" s="148">
        <f>M891*P891</f>
        <v>0</v>
      </c>
      <c r="R891" s="148"/>
      <c r="S891" s="148">
        <f>M891*R891</f>
        <v>0</v>
      </c>
      <c r="T891" s="148">
        <v>21</v>
      </c>
      <c r="U891" s="148">
        <f>O891*T891/100</f>
        <v>0</v>
      </c>
      <c r="V891" s="148">
        <f>U891+O891</f>
        <v>0</v>
      </c>
      <c r="W891" s="148"/>
      <c r="X891" s="148"/>
      <c r="Y891" s="148">
        <v>1</v>
      </c>
    </row>
    <row r="892" spans="6:23" s="149" customFormat="1" ht="56.25" outlineLevel="2">
      <c r="F892" s="150"/>
      <c r="G892" s="151"/>
      <c r="H892" s="152" t="s">
        <v>68</v>
      </c>
      <c r="I892" s="153" t="s">
        <v>781</v>
      </c>
      <c r="J892" s="154"/>
      <c r="K892" s="154"/>
      <c r="L892" s="154"/>
      <c r="M892" s="154"/>
      <c r="N892" s="154"/>
      <c r="O892" s="154"/>
      <c r="P892" s="155"/>
      <c r="Q892" s="156"/>
      <c r="R892" s="155"/>
      <c r="S892" s="156"/>
      <c r="T892" s="157"/>
      <c r="U892" s="157"/>
      <c r="V892" s="157"/>
      <c r="W892" s="158"/>
    </row>
    <row r="893" spans="6:23" s="149" customFormat="1" ht="6" customHeight="1" outlineLevel="2">
      <c r="F893" s="150"/>
      <c r="G893" s="151"/>
      <c r="H893" s="159"/>
      <c r="I893" s="160"/>
      <c r="J893" s="160"/>
      <c r="K893" s="160"/>
      <c r="L893" s="160"/>
      <c r="M893" s="160"/>
      <c r="N893" s="160"/>
      <c r="O893" s="160"/>
      <c r="P893" s="155"/>
      <c r="Q893" s="156"/>
      <c r="R893" s="155"/>
      <c r="S893" s="156"/>
      <c r="T893" s="157"/>
      <c r="U893" s="157"/>
      <c r="V893" s="157"/>
      <c r="W893" s="158"/>
    </row>
    <row r="894" spans="6:25" s="149" customFormat="1" ht="12" outlineLevel="2">
      <c r="F894" s="142">
        <v>3</v>
      </c>
      <c r="G894" s="143" t="s">
        <v>64</v>
      </c>
      <c r="H894" s="144" t="s">
        <v>782</v>
      </c>
      <c r="I894" s="145" t="s">
        <v>783</v>
      </c>
      <c r="J894" s="143" t="s">
        <v>97</v>
      </c>
      <c r="K894" s="146">
        <v>18</v>
      </c>
      <c r="L894" s="147">
        <v>0</v>
      </c>
      <c r="M894" s="146">
        <v>18</v>
      </c>
      <c r="N894" s="148"/>
      <c r="O894" s="148">
        <f>M894*N894</f>
        <v>0</v>
      </c>
      <c r="P894" s="148"/>
      <c r="Q894" s="148">
        <f>M894*P894</f>
        <v>0</v>
      </c>
      <c r="R894" s="148"/>
      <c r="S894" s="148">
        <f>M894*R894</f>
        <v>0</v>
      </c>
      <c r="T894" s="148">
        <v>21</v>
      </c>
      <c r="U894" s="148">
        <f>O894*T894/100</f>
        <v>0</v>
      </c>
      <c r="V894" s="148">
        <f>U894+O894</f>
        <v>0</v>
      </c>
      <c r="W894" s="148"/>
      <c r="X894" s="148"/>
      <c r="Y894" s="148">
        <v>1</v>
      </c>
    </row>
    <row r="895" spans="6:23" s="149" customFormat="1" ht="12" outlineLevel="2">
      <c r="F895" s="150"/>
      <c r="G895" s="151"/>
      <c r="H895" s="152" t="s">
        <v>68</v>
      </c>
      <c r="I895" s="153"/>
      <c r="J895" s="154"/>
      <c r="K895" s="154"/>
      <c r="L895" s="154"/>
      <c r="M895" s="154"/>
      <c r="N895" s="154"/>
      <c r="O895" s="154"/>
      <c r="P895" s="155"/>
      <c r="Q895" s="156"/>
      <c r="R895" s="155"/>
      <c r="S895" s="156"/>
      <c r="T895" s="157"/>
      <c r="U895" s="157"/>
      <c r="V895" s="157"/>
      <c r="W895" s="158"/>
    </row>
    <row r="896" spans="6:23" s="149" customFormat="1" ht="6" customHeight="1" outlineLevel="2">
      <c r="F896" s="150"/>
      <c r="G896" s="151"/>
      <c r="H896" s="159"/>
      <c r="I896" s="160"/>
      <c r="J896" s="160"/>
      <c r="K896" s="160"/>
      <c r="L896" s="160"/>
      <c r="M896" s="160"/>
      <c r="N896" s="160"/>
      <c r="O896" s="160"/>
      <c r="P896" s="155"/>
      <c r="Q896" s="156"/>
      <c r="R896" s="155"/>
      <c r="S896" s="156"/>
      <c r="T896" s="157"/>
      <c r="U896" s="157"/>
      <c r="V896" s="157"/>
      <c r="W896" s="158"/>
    </row>
    <row r="897" spans="6:23" s="161" customFormat="1" ht="11.25" outlineLevel="3">
      <c r="F897" s="162"/>
      <c r="G897" s="163"/>
      <c r="H897" s="164" t="str">
        <f>IF(AND(H896&lt;&gt;"Výkaz výměr:",I896=""),"Výkaz výměr:","")</f>
        <v>Výkaz výměr:</v>
      </c>
      <c r="I897" s="165" t="s">
        <v>784</v>
      </c>
      <c r="J897" s="166"/>
      <c r="K897" s="167"/>
      <c r="L897" s="168"/>
      <c r="M897" s="169">
        <v>18</v>
      </c>
      <c r="N897" s="170"/>
      <c r="O897" s="171"/>
      <c r="P897" s="172"/>
      <c r="Q897" s="170"/>
      <c r="R897" s="170"/>
      <c r="S897" s="170"/>
      <c r="T897" s="173" t="s">
        <v>75</v>
      </c>
      <c r="U897" s="170"/>
      <c r="V897" s="170"/>
      <c r="W897" s="174"/>
    </row>
    <row r="898" spans="6:25" s="149" customFormat="1" ht="12" outlineLevel="2">
      <c r="F898" s="142">
        <v>4</v>
      </c>
      <c r="G898" s="143" t="s">
        <v>64</v>
      </c>
      <c r="H898" s="144" t="s">
        <v>785</v>
      </c>
      <c r="I898" s="145" t="s">
        <v>783</v>
      </c>
      <c r="J898" s="143" t="s">
        <v>97</v>
      </c>
      <c r="K898" s="146">
        <v>11.5</v>
      </c>
      <c r="L898" s="147">
        <v>0</v>
      </c>
      <c r="M898" s="146">
        <v>11.5</v>
      </c>
      <c r="N898" s="148"/>
      <c r="O898" s="148">
        <f>M898*N898</f>
        <v>0</v>
      </c>
      <c r="P898" s="148"/>
      <c r="Q898" s="148">
        <f>M898*P898</f>
        <v>0</v>
      </c>
      <c r="R898" s="148"/>
      <c r="S898" s="148">
        <f>M898*R898</f>
        <v>0</v>
      </c>
      <c r="T898" s="148">
        <v>21</v>
      </c>
      <c r="U898" s="148">
        <f>O898*T898/100</f>
        <v>0</v>
      </c>
      <c r="V898" s="148">
        <f>U898+O898</f>
        <v>0</v>
      </c>
      <c r="W898" s="148"/>
      <c r="X898" s="148"/>
      <c r="Y898" s="148">
        <v>1</v>
      </c>
    </row>
    <row r="899" spans="6:23" s="149" customFormat="1" ht="12" outlineLevel="2">
      <c r="F899" s="150"/>
      <c r="G899" s="151"/>
      <c r="H899" s="152" t="s">
        <v>68</v>
      </c>
      <c r="I899" s="153"/>
      <c r="J899" s="154"/>
      <c r="K899" s="154"/>
      <c r="L899" s="154"/>
      <c r="M899" s="154"/>
      <c r="N899" s="154"/>
      <c r="O899" s="154"/>
      <c r="P899" s="155"/>
      <c r="Q899" s="156"/>
      <c r="R899" s="155"/>
      <c r="S899" s="156"/>
      <c r="T899" s="157"/>
      <c r="U899" s="157"/>
      <c r="V899" s="157"/>
      <c r="W899" s="158"/>
    </row>
    <row r="900" spans="6:23" s="149" customFormat="1" ht="6" customHeight="1" outlineLevel="2">
      <c r="F900" s="150"/>
      <c r="G900" s="151"/>
      <c r="H900" s="159"/>
      <c r="I900" s="160"/>
      <c r="J900" s="160"/>
      <c r="K900" s="160"/>
      <c r="L900" s="160"/>
      <c r="M900" s="160"/>
      <c r="N900" s="160"/>
      <c r="O900" s="160"/>
      <c r="P900" s="155"/>
      <c r="Q900" s="156"/>
      <c r="R900" s="155"/>
      <c r="S900" s="156"/>
      <c r="T900" s="157"/>
      <c r="U900" s="157"/>
      <c r="V900" s="157"/>
      <c r="W900" s="158"/>
    </row>
    <row r="901" spans="6:23" s="161" customFormat="1" ht="11.25" outlineLevel="3">
      <c r="F901" s="162"/>
      <c r="G901" s="163"/>
      <c r="H901" s="164" t="str">
        <f>IF(AND(H900&lt;&gt;"Výkaz výměr:",I900=""),"Výkaz výměr:","")</f>
        <v>Výkaz výměr:</v>
      </c>
      <c r="I901" s="165" t="s">
        <v>786</v>
      </c>
      <c r="J901" s="166"/>
      <c r="K901" s="167"/>
      <c r="L901" s="168"/>
      <c r="M901" s="169">
        <v>11.5</v>
      </c>
      <c r="N901" s="170"/>
      <c r="O901" s="171"/>
      <c r="P901" s="172"/>
      <c r="Q901" s="170"/>
      <c r="R901" s="170"/>
      <c r="S901" s="170"/>
      <c r="T901" s="173" t="s">
        <v>75</v>
      </c>
      <c r="U901" s="170"/>
      <c r="V901" s="170"/>
      <c r="W901" s="174"/>
    </row>
    <row r="902" spans="6:25" s="149" customFormat="1" ht="12" outlineLevel="2">
      <c r="F902" s="142">
        <v>5</v>
      </c>
      <c r="G902" s="143" t="s">
        <v>64</v>
      </c>
      <c r="H902" s="144" t="s">
        <v>787</v>
      </c>
      <c r="I902" s="145" t="s">
        <v>783</v>
      </c>
      <c r="J902" s="143" t="s">
        <v>97</v>
      </c>
      <c r="K902" s="146">
        <v>36</v>
      </c>
      <c r="L902" s="147">
        <v>0</v>
      </c>
      <c r="M902" s="146">
        <v>36</v>
      </c>
      <c r="N902" s="148"/>
      <c r="O902" s="148">
        <f>M902*N902</f>
        <v>0</v>
      </c>
      <c r="P902" s="148"/>
      <c r="Q902" s="148">
        <f>M902*P902</f>
        <v>0</v>
      </c>
      <c r="R902" s="148"/>
      <c r="S902" s="148">
        <f>M902*R902</f>
        <v>0</v>
      </c>
      <c r="T902" s="148">
        <v>21</v>
      </c>
      <c r="U902" s="148">
        <f>O902*T902/100</f>
        <v>0</v>
      </c>
      <c r="V902" s="148">
        <f>U902+O902</f>
        <v>0</v>
      </c>
      <c r="W902" s="148"/>
      <c r="X902" s="148"/>
      <c r="Y902" s="148">
        <v>1</v>
      </c>
    </row>
    <row r="903" spans="6:23" s="149" customFormat="1" ht="12" outlineLevel="2">
      <c r="F903" s="150"/>
      <c r="G903" s="151"/>
      <c r="H903" s="152" t="s">
        <v>68</v>
      </c>
      <c r="I903" s="153"/>
      <c r="J903" s="154"/>
      <c r="K903" s="154"/>
      <c r="L903" s="154"/>
      <c r="M903" s="154"/>
      <c r="N903" s="154"/>
      <c r="O903" s="154"/>
      <c r="P903" s="155"/>
      <c r="Q903" s="156"/>
      <c r="R903" s="155"/>
      <c r="S903" s="156"/>
      <c r="T903" s="157"/>
      <c r="U903" s="157"/>
      <c r="V903" s="157"/>
      <c r="W903" s="158"/>
    </row>
    <row r="904" spans="6:23" s="149" customFormat="1" ht="6" customHeight="1" outlineLevel="2">
      <c r="F904" s="150"/>
      <c r="G904" s="151"/>
      <c r="H904" s="159"/>
      <c r="I904" s="160"/>
      <c r="J904" s="160"/>
      <c r="K904" s="160"/>
      <c r="L904" s="160"/>
      <c r="M904" s="160"/>
      <c r="N904" s="160"/>
      <c r="O904" s="160"/>
      <c r="P904" s="155"/>
      <c r="Q904" s="156"/>
      <c r="R904" s="155"/>
      <c r="S904" s="156"/>
      <c r="T904" s="157"/>
      <c r="U904" s="157"/>
      <c r="V904" s="157"/>
      <c r="W904" s="158"/>
    </row>
    <row r="905" spans="6:23" s="161" customFormat="1" ht="11.25" outlineLevel="3">
      <c r="F905" s="162"/>
      <c r="G905" s="163"/>
      <c r="H905" s="164" t="str">
        <f>IF(AND(H904&lt;&gt;"Výkaz výměr:",I904=""),"Výkaz výměr:","")</f>
        <v>Výkaz výměr:</v>
      </c>
      <c r="I905" s="165" t="s">
        <v>788</v>
      </c>
      <c r="J905" s="166"/>
      <c r="K905" s="167"/>
      <c r="L905" s="168"/>
      <c r="M905" s="169">
        <v>36</v>
      </c>
      <c r="N905" s="170"/>
      <c r="O905" s="171"/>
      <c r="P905" s="172"/>
      <c r="Q905" s="170"/>
      <c r="R905" s="170"/>
      <c r="S905" s="170"/>
      <c r="T905" s="173" t="s">
        <v>75</v>
      </c>
      <c r="U905" s="170"/>
      <c r="V905" s="170"/>
      <c r="W905" s="174"/>
    </row>
    <row r="906" spans="6:23" s="175" customFormat="1" ht="12.75" customHeight="1" outlineLevel="2">
      <c r="F906" s="176"/>
      <c r="G906" s="177"/>
      <c r="H906" s="177"/>
      <c r="I906" s="178"/>
      <c r="J906" s="177"/>
      <c r="K906" s="179"/>
      <c r="L906" s="180"/>
      <c r="M906" s="179"/>
      <c r="N906" s="180"/>
      <c r="O906" s="181"/>
      <c r="P906" s="182"/>
      <c r="Q906" s="180"/>
      <c r="R906" s="180"/>
      <c r="S906" s="180"/>
      <c r="T906" s="183" t="s">
        <v>75</v>
      </c>
      <c r="U906" s="180"/>
      <c r="V906" s="180"/>
      <c r="W906" s="180"/>
    </row>
    <row r="907" spans="6:25" s="131" customFormat="1" ht="16.5" customHeight="1" outlineLevel="1">
      <c r="F907" s="132"/>
      <c r="G907" s="133"/>
      <c r="H907" s="134"/>
      <c r="I907" s="134" t="s">
        <v>789</v>
      </c>
      <c r="J907" s="133"/>
      <c r="K907" s="135"/>
      <c r="L907" s="136"/>
      <c r="M907" s="135"/>
      <c r="N907" s="136"/>
      <c r="O907" s="137">
        <f>SUBTOTAL(9,O908:O990)</f>
        <v>0</v>
      </c>
      <c r="P907" s="138"/>
      <c r="Q907" s="137">
        <f>SUBTOTAL(9,Q908:Q990)</f>
        <v>0</v>
      </c>
      <c r="R907" s="136"/>
      <c r="S907" s="137">
        <f>SUBTOTAL(9,S908:S990)</f>
        <v>0</v>
      </c>
      <c r="T907" s="139"/>
      <c r="U907" s="137">
        <f>SUBTOTAL(9,U908:U990)</f>
        <v>0</v>
      </c>
      <c r="V907" s="137">
        <f>SUBTOTAL(9,V908:V990)</f>
        <v>0</v>
      </c>
      <c r="W907" s="140"/>
      <c r="Y907" s="137">
        <f>SUBTOTAL(9,Y908:Y990)</f>
        <v>26</v>
      </c>
    </row>
    <row r="908" spans="6:25" s="149" customFormat="1" ht="12" outlineLevel="2">
      <c r="F908" s="142">
        <v>1</v>
      </c>
      <c r="G908" s="143" t="s">
        <v>64</v>
      </c>
      <c r="H908" s="144" t="s">
        <v>790</v>
      </c>
      <c r="I908" s="145" t="s">
        <v>791</v>
      </c>
      <c r="J908" s="143" t="s">
        <v>67</v>
      </c>
      <c r="K908" s="146">
        <v>1</v>
      </c>
      <c r="L908" s="147">
        <v>0</v>
      </c>
      <c r="M908" s="146">
        <v>1</v>
      </c>
      <c r="N908" s="148"/>
      <c r="O908" s="148">
        <f>M908*N908</f>
        <v>0</v>
      </c>
      <c r="P908" s="148"/>
      <c r="Q908" s="148">
        <f>M908*P908</f>
        <v>0</v>
      </c>
      <c r="R908" s="148"/>
      <c r="S908" s="148">
        <f>M908*R908</f>
        <v>0</v>
      </c>
      <c r="T908" s="148">
        <v>21</v>
      </c>
      <c r="U908" s="148">
        <f>O908*T908/100</f>
        <v>0</v>
      </c>
      <c r="V908" s="148">
        <f>U908+O908</f>
        <v>0</v>
      </c>
      <c r="W908" s="148"/>
      <c r="X908" s="148"/>
      <c r="Y908" s="148">
        <v>1</v>
      </c>
    </row>
    <row r="909" spans="6:23" s="149" customFormat="1" ht="12" outlineLevel="2">
      <c r="F909" s="150"/>
      <c r="G909" s="151"/>
      <c r="H909" s="152" t="s">
        <v>68</v>
      </c>
      <c r="I909" s="153"/>
      <c r="J909" s="154"/>
      <c r="K909" s="154"/>
      <c r="L909" s="154"/>
      <c r="M909" s="154"/>
      <c r="N909" s="154"/>
      <c r="O909" s="154"/>
      <c r="P909" s="155"/>
      <c r="Q909" s="156"/>
      <c r="R909" s="155"/>
      <c r="S909" s="156"/>
      <c r="T909" s="157"/>
      <c r="U909" s="157"/>
      <c r="V909" s="157"/>
      <c r="W909" s="158"/>
    </row>
    <row r="910" spans="6:23" s="149" customFormat="1" ht="6" customHeight="1" outlineLevel="2">
      <c r="F910" s="150"/>
      <c r="G910" s="151"/>
      <c r="H910" s="159"/>
      <c r="I910" s="160"/>
      <c r="J910" s="160"/>
      <c r="K910" s="160"/>
      <c r="L910" s="160"/>
      <c r="M910" s="160"/>
      <c r="N910" s="160"/>
      <c r="O910" s="160"/>
      <c r="P910" s="155"/>
      <c r="Q910" s="156"/>
      <c r="R910" s="155"/>
      <c r="S910" s="156"/>
      <c r="T910" s="157"/>
      <c r="U910" s="157"/>
      <c r="V910" s="157"/>
      <c r="W910" s="158"/>
    </row>
    <row r="911" spans="6:25" s="149" customFormat="1" ht="12" outlineLevel="2">
      <c r="F911" s="142">
        <v>2</v>
      </c>
      <c r="G911" s="143" t="s">
        <v>64</v>
      </c>
      <c r="H911" s="144" t="s">
        <v>792</v>
      </c>
      <c r="I911" s="145" t="s">
        <v>793</v>
      </c>
      <c r="J911" s="143" t="s">
        <v>67</v>
      </c>
      <c r="K911" s="146">
        <v>1</v>
      </c>
      <c r="L911" s="147">
        <v>0</v>
      </c>
      <c r="M911" s="146">
        <v>1</v>
      </c>
      <c r="N911" s="148"/>
      <c r="O911" s="148">
        <f>M911*N911</f>
        <v>0</v>
      </c>
      <c r="P911" s="148"/>
      <c r="Q911" s="148">
        <f>M911*P911</f>
        <v>0</v>
      </c>
      <c r="R911" s="148"/>
      <c r="S911" s="148">
        <f>M911*R911</f>
        <v>0</v>
      </c>
      <c r="T911" s="148">
        <v>21</v>
      </c>
      <c r="U911" s="148">
        <f>O911*T911/100</f>
        <v>0</v>
      </c>
      <c r="V911" s="148">
        <f>U911+O911</f>
        <v>0</v>
      </c>
      <c r="W911" s="148"/>
      <c r="X911" s="148"/>
      <c r="Y911" s="148">
        <v>1</v>
      </c>
    </row>
    <row r="912" spans="6:23" s="149" customFormat="1" ht="12" outlineLevel="2">
      <c r="F912" s="150"/>
      <c r="G912" s="151"/>
      <c r="H912" s="152" t="s">
        <v>68</v>
      </c>
      <c r="I912" s="153"/>
      <c r="J912" s="154"/>
      <c r="K912" s="154"/>
      <c r="L912" s="154"/>
      <c r="M912" s="154"/>
      <c r="N912" s="154"/>
      <c r="O912" s="154"/>
      <c r="P912" s="155"/>
      <c r="Q912" s="156"/>
      <c r="R912" s="155"/>
      <c r="S912" s="156"/>
      <c r="T912" s="157"/>
      <c r="U912" s="157"/>
      <c r="V912" s="157"/>
      <c r="W912" s="158"/>
    </row>
    <row r="913" spans="6:23" s="149" customFormat="1" ht="6" customHeight="1" outlineLevel="2">
      <c r="F913" s="150"/>
      <c r="G913" s="151"/>
      <c r="H913" s="159"/>
      <c r="I913" s="160"/>
      <c r="J913" s="160"/>
      <c r="K913" s="160"/>
      <c r="L913" s="160"/>
      <c r="M913" s="160"/>
      <c r="N913" s="160"/>
      <c r="O913" s="160"/>
      <c r="P913" s="155"/>
      <c r="Q913" s="156"/>
      <c r="R913" s="155"/>
      <c r="S913" s="156"/>
      <c r="T913" s="157"/>
      <c r="U913" s="157"/>
      <c r="V913" s="157"/>
      <c r="W913" s="158"/>
    </row>
    <row r="914" spans="6:25" s="149" customFormat="1" ht="12" outlineLevel="2">
      <c r="F914" s="142">
        <v>3</v>
      </c>
      <c r="G914" s="143" t="s">
        <v>64</v>
      </c>
      <c r="H914" s="144" t="s">
        <v>794</v>
      </c>
      <c r="I914" s="145" t="s">
        <v>795</v>
      </c>
      <c r="J914" s="143" t="s">
        <v>67</v>
      </c>
      <c r="K914" s="146">
        <v>1</v>
      </c>
      <c r="L914" s="147">
        <v>0</v>
      </c>
      <c r="M914" s="146">
        <v>1</v>
      </c>
      <c r="N914" s="148"/>
      <c r="O914" s="148">
        <f>M914*N914</f>
        <v>0</v>
      </c>
      <c r="P914" s="148"/>
      <c r="Q914" s="148">
        <f>M914*P914</f>
        <v>0</v>
      </c>
      <c r="R914" s="148"/>
      <c r="S914" s="148">
        <f>M914*R914</f>
        <v>0</v>
      </c>
      <c r="T914" s="148">
        <v>21</v>
      </c>
      <c r="U914" s="148">
        <f>O914*T914/100</f>
        <v>0</v>
      </c>
      <c r="V914" s="148">
        <f>U914+O914</f>
        <v>0</v>
      </c>
      <c r="W914" s="148"/>
      <c r="X914" s="148"/>
      <c r="Y914" s="148">
        <v>1</v>
      </c>
    </row>
    <row r="915" spans="6:23" s="149" customFormat="1" ht="12" outlineLevel="2">
      <c r="F915" s="150"/>
      <c r="G915" s="151"/>
      <c r="H915" s="152" t="s">
        <v>68</v>
      </c>
      <c r="I915" s="153"/>
      <c r="J915" s="154"/>
      <c r="K915" s="154"/>
      <c r="L915" s="154"/>
      <c r="M915" s="154"/>
      <c r="N915" s="154"/>
      <c r="O915" s="154"/>
      <c r="P915" s="155"/>
      <c r="Q915" s="156"/>
      <c r="R915" s="155"/>
      <c r="S915" s="156"/>
      <c r="T915" s="157"/>
      <c r="U915" s="157"/>
      <c r="V915" s="157"/>
      <c r="W915" s="158"/>
    </row>
    <row r="916" spans="6:23" s="149" customFormat="1" ht="6" customHeight="1" outlineLevel="2">
      <c r="F916" s="150"/>
      <c r="G916" s="151"/>
      <c r="H916" s="159"/>
      <c r="I916" s="160"/>
      <c r="J916" s="160"/>
      <c r="K916" s="160"/>
      <c r="L916" s="160"/>
      <c r="M916" s="160"/>
      <c r="N916" s="160"/>
      <c r="O916" s="160"/>
      <c r="P916" s="155"/>
      <c r="Q916" s="156"/>
      <c r="R916" s="155"/>
      <c r="S916" s="156"/>
      <c r="T916" s="157"/>
      <c r="U916" s="157"/>
      <c r="V916" s="157"/>
      <c r="W916" s="158"/>
    </row>
    <row r="917" spans="6:25" s="149" customFormat="1" ht="24" outlineLevel="2">
      <c r="F917" s="142">
        <v>4</v>
      </c>
      <c r="G917" s="143" t="s">
        <v>64</v>
      </c>
      <c r="H917" s="144" t="s">
        <v>796</v>
      </c>
      <c r="I917" s="145" t="s">
        <v>797</v>
      </c>
      <c r="J917" s="143" t="s">
        <v>67</v>
      </c>
      <c r="K917" s="146">
        <v>2</v>
      </c>
      <c r="L917" s="147">
        <v>0</v>
      </c>
      <c r="M917" s="146">
        <v>2</v>
      </c>
      <c r="N917" s="148"/>
      <c r="O917" s="148">
        <f>M917*N917</f>
        <v>0</v>
      </c>
      <c r="P917" s="148"/>
      <c r="Q917" s="148">
        <f>M917*P917</f>
        <v>0</v>
      </c>
      <c r="R917" s="148"/>
      <c r="S917" s="148">
        <f>M917*R917</f>
        <v>0</v>
      </c>
      <c r="T917" s="148">
        <v>21</v>
      </c>
      <c r="U917" s="148">
        <f>O917*T917/100</f>
        <v>0</v>
      </c>
      <c r="V917" s="148">
        <f>U917+O917</f>
        <v>0</v>
      </c>
      <c r="W917" s="148"/>
      <c r="X917" s="148"/>
      <c r="Y917" s="148">
        <v>1</v>
      </c>
    </row>
    <row r="918" spans="6:23" s="149" customFormat="1" ht="12" outlineLevel="2">
      <c r="F918" s="150"/>
      <c r="G918" s="151"/>
      <c r="H918" s="152" t="s">
        <v>68</v>
      </c>
      <c r="I918" s="153"/>
      <c r="J918" s="154"/>
      <c r="K918" s="154"/>
      <c r="L918" s="154"/>
      <c r="M918" s="154"/>
      <c r="N918" s="154"/>
      <c r="O918" s="154"/>
      <c r="P918" s="155"/>
      <c r="Q918" s="156"/>
      <c r="R918" s="155"/>
      <c r="S918" s="156"/>
      <c r="T918" s="157"/>
      <c r="U918" s="157"/>
      <c r="V918" s="157"/>
      <c r="W918" s="158"/>
    </row>
    <row r="919" spans="6:23" s="149" customFormat="1" ht="6" customHeight="1" outlineLevel="2">
      <c r="F919" s="150"/>
      <c r="G919" s="151"/>
      <c r="H919" s="159"/>
      <c r="I919" s="160"/>
      <c r="J919" s="160"/>
      <c r="K919" s="160"/>
      <c r="L919" s="160"/>
      <c r="M919" s="160"/>
      <c r="N919" s="160"/>
      <c r="O919" s="160"/>
      <c r="P919" s="155"/>
      <c r="Q919" s="156"/>
      <c r="R919" s="155"/>
      <c r="S919" s="156"/>
      <c r="T919" s="157"/>
      <c r="U919" s="157"/>
      <c r="V919" s="157"/>
      <c r="W919" s="158"/>
    </row>
    <row r="920" spans="6:25" s="149" customFormat="1" ht="12" outlineLevel="2">
      <c r="F920" s="142">
        <v>5</v>
      </c>
      <c r="G920" s="143" t="s">
        <v>64</v>
      </c>
      <c r="H920" s="144" t="s">
        <v>798</v>
      </c>
      <c r="I920" s="145" t="s">
        <v>799</v>
      </c>
      <c r="J920" s="143" t="s">
        <v>384</v>
      </c>
      <c r="K920" s="146">
        <v>146.69</v>
      </c>
      <c r="L920" s="147">
        <v>10</v>
      </c>
      <c r="M920" s="146">
        <v>161.359</v>
      </c>
      <c r="N920" s="148"/>
      <c r="O920" s="148">
        <f>M920*N920</f>
        <v>0</v>
      </c>
      <c r="P920" s="148"/>
      <c r="Q920" s="148">
        <f>M920*P920</f>
        <v>0</v>
      </c>
      <c r="R920" s="148"/>
      <c r="S920" s="148">
        <f>M920*R920</f>
        <v>0</v>
      </c>
      <c r="T920" s="148">
        <v>21</v>
      </c>
      <c r="U920" s="148">
        <f>O920*T920/100</f>
        <v>0</v>
      </c>
      <c r="V920" s="148">
        <f>U920+O920</f>
        <v>0</v>
      </c>
      <c r="W920" s="148"/>
      <c r="X920" s="148"/>
      <c r="Y920" s="148">
        <v>1</v>
      </c>
    </row>
    <row r="921" spans="6:23" s="149" customFormat="1" ht="12" outlineLevel="2">
      <c r="F921" s="150"/>
      <c r="G921" s="151"/>
      <c r="H921" s="152" t="s">
        <v>68</v>
      </c>
      <c r="I921" s="153"/>
      <c r="J921" s="154"/>
      <c r="K921" s="154"/>
      <c r="L921" s="154"/>
      <c r="M921" s="154"/>
      <c r="N921" s="154"/>
      <c r="O921" s="154"/>
      <c r="P921" s="155"/>
      <c r="Q921" s="156"/>
      <c r="R921" s="155"/>
      <c r="S921" s="156"/>
      <c r="T921" s="157"/>
      <c r="U921" s="157"/>
      <c r="V921" s="157"/>
      <c r="W921" s="158"/>
    </row>
    <row r="922" spans="6:23" s="149" customFormat="1" ht="6" customHeight="1" outlineLevel="2">
      <c r="F922" s="150"/>
      <c r="G922" s="151"/>
      <c r="H922" s="159"/>
      <c r="I922" s="160"/>
      <c r="J922" s="160"/>
      <c r="K922" s="160"/>
      <c r="L922" s="160"/>
      <c r="M922" s="160"/>
      <c r="N922" s="160"/>
      <c r="O922" s="160"/>
      <c r="P922" s="155"/>
      <c r="Q922" s="156"/>
      <c r="R922" s="155"/>
      <c r="S922" s="156"/>
      <c r="T922" s="157"/>
      <c r="U922" s="157"/>
      <c r="V922" s="157"/>
      <c r="W922" s="158"/>
    </row>
    <row r="923" spans="6:25" s="149" customFormat="1" ht="12" outlineLevel="2">
      <c r="F923" s="142">
        <v>6</v>
      </c>
      <c r="G923" s="143" t="s">
        <v>64</v>
      </c>
      <c r="H923" s="144" t="s">
        <v>800</v>
      </c>
      <c r="I923" s="145" t="s">
        <v>801</v>
      </c>
      <c r="J923" s="143" t="s">
        <v>384</v>
      </c>
      <c r="K923" s="146">
        <v>412.309</v>
      </c>
      <c r="L923" s="147">
        <v>10</v>
      </c>
      <c r="M923" s="146">
        <v>453.53990000000005</v>
      </c>
      <c r="N923" s="148"/>
      <c r="O923" s="148">
        <f>M923*N923</f>
        <v>0</v>
      </c>
      <c r="P923" s="148"/>
      <c r="Q923" s="148">
        <f>M923*P923</f>
        <v>0</v>
      </c>
      <c r="R923" s="148"/>
      <c r="S923" s="148">
        <f>M923*R923</f>
        <v>0</v>
      </c>
      <c r="T923" s="148">
        <v>21</v>
      </c>
      <c r="U923" s="148">
        <f>O923*T923/100</f>
        <v>0</v>
      </c>
      <c r="V923" s="148">
        <f>U923+O923</f>
        <v>0</v>
      </c>
      <c r="W923" s="148"/>
      <c r="X923" s="148"/>
      <c r="Y923" s="148">
        <v>1</v>
      </c>
    </row>
    <row r="924" spans="6:23" s="149" customFormat="1" ht="12" outlineLevel="2">
      <c r="F924" s="150"/>
      <c r="G924" s="151"/>
      <c r="H924" s="152" t="s">
        <v>68</v>
      </c>
      <c r="I924" s="153"/>
      <c r="J924" s="154"/>
      <c r="K924" s="154"/>
      <c r="L924" s="154"/>
      <c r="M924" s="154"/>
      <c r="N924" s="154"/>
      <c r="O924" s="154"/>
      <c r="P924" s="155"/>
      <c r="Q924" s="156"/>
      <c r="R924" s="155"/>
      <c r="S924" s="156"/>
      <c r="T924" s="157"/>
      <c r="U924" s="157"/>
      <c r="V924" s="157"/>
      <c r="W924" s="158"/>
    </row>
    <row r="925" spans="6:23" s="149" customFormat="1" ht="6" customHeight="1" outlineLevel="2">
      <c r="F925" s="150"/>
      <c r="G925" s="151"/>
      <c r="H925" s="159"/>
      <c r="I925" s="160"/>
      <c r="J925" s="160"/>
      <c r="K925" s="160"/>
      <c r="L925" s="160"/>
      <c r="M925" s="160"/>
      <c r="N925" s="160"/>
      <c r="O925" s="160"/>
      <c r="P925" s="155"/>
      <c r="Q925" s="156"/>
      <c r="R925" s="155"/>
      <c r="S925" s="156"/>
      <c r="T925" s="157"/>
      <c r="U925" s="157"/>
      <c r="V925" s="157"/>
      <c r="W925" s="158"/>
    </row>
    <row r="926" spans="6:25" s="149" customFormat="1" ht="12" outlineLevel="2">
      <c r="F926" s="142">
        <v>7</v>
      </c>
      <c r="G926" s="143" t="s">
        <v>64</v>
      </c>
      <c r="H926" s="144" t="s">
        <v>802</v>
      </c>
      <c r="I926" s="145" t="s">
        <v>803</v>
      </c>
      <c r="J926" s="143" t="s">
        <v>384</v>
      </c>
      <c r="K926" s="146">
        <v>215.275</v>
      </c>
      <c r="L926" s="147">
        <v>10</v>
      </c>
      <c r="M926" s="146">
        <v>236.80250000000004</v>
      </c>
      <c r="N926" s="148"/>
      <c r="O926" s="148">
        <f>M926*N926</f>
        <v>0</v>
      </c>
      <c r="P926" s="148"/>
      <c r="Q926" s="148">
        <f>M926*P926</f>
        <v>0</v>
      </c>
      <c r="R926" s="148"/>
      <c r="S926" s="148">
        <f>M926*R926</f>
        <v>0</v>
      </c>
      <c r="T926" s="148">
        <v>21</v>
      </c>
      <c r="U926" s="148">
        <f>O926*T926/100</f>
        <v>0</v>
      </c>
      <c r="V926" s="148">
        <f>U926+O926</f>
        <v>0</v>
      </c>
      <c r="W926" s="148"/>
      <c r="X926" s="148"/>
      <c r="Y926" s="148">
        <v>1</v>
      </c>
    </row>
    <row r="927" spans="6:23" s="149" customFormat="1" ht="12" outlineLevel="2">
      <c r="F927" s="150"/>
      <c r="G927" s="151"/>
      <c r="H927" s="152" t="s">
        <v>68</v>
      </c>
      <c r="I927" s="153"/>
      <c r="J927" s="154"/>
      <c r="K927" s="154"/>
      <c r="L927" s="154"/>
      <c r="M927" s="154"/>
      <c r="N927" s="154"/>
      <c r="O927" s="154"/>
      <c r="P927" s="155"/>
      <c r="Q927" s="156"/>
      <c r="R927" s="155"/>
      <c r="S927" s="156"/>
      <c r="T927" s="157"/>
      <c r="U927" s="157"/>
      <c r="V927" s="157"/>
      <c r="W927" s="158"/>
    </row>
    <row r="928" spans="6:23" s="149" customFormat="1" ht="6" customHeight="1" outlineLevel="2">
      <c r="F928" s="150"/>
      <c r="G928" s="151"/>
      <c r="H928" s="159"/>
      <c r="I928" s="160"/>
      <c r="J928" s="160"/>
      <c r="K928" s="160"/>
      <c r="L928" s="160"/>
      <c r="M928" s="160"/>
      <c r="N928" s="160"/>
      <c r="O928" s="160"/>
      <c r="P928" s="155"/>
      <c r="Q928" s="156"/>
      <c r="R928" s="155"/>
      <c r="S928" s="156"/>
      <c r="T928" s="157"/>
      <c r="U928" s="157"/>
      <c r="V928" s="157"/>
      <c r="W928" s="158"/>
    </row>
    <row r="929" spans="6:25" s="149" customFormat="1" ht="12" outlineLevel="2">
      <c r="F929" s="142">
        <v>8</v>
      </c>
      <c r="G929" s="143" t="s">
        <v>64</v>
      </c>
      <c r="H929" s="144" t="s">
        <v>804</v>
      </c>
      <c r="I929" s="145" t="s">
        <v>803</v>
      </c>
      <c r="J929" s="143" t="s">
        <v>384</v>
      </c>
      <c r="K929" s="146">
        <v>59.753</v>
      </c>
      <c r="L929" s="147">
        <v>10</v>
      </c>
      <c r="M929" s="146">
        <v>65.7283</v>
      </c>
      <c r="N929" s="148"/>
      <c r="O929" s="148">
        <f>M929*N929</f>
        <v>0</v>
      </c>
      <c r="P929" s="148"/>
      <c r="Q929" s="148">
        <f>M929*P929</f>
        <v>0</v>
      </c>
      <c r="R929" s="148"/>
      <c r="S929" s="148">
        <f>M929*R929</f>
        <v>0</v>
      </c>
      <c r="T929" s="148">
        <v>21</v>
      </c>
      <c r="U929" s="148">
        <f>O929*T929/100</f>
        <v>0</v>
      </c>
      <c r="V929" s="148">
        <f>U929+O929</f>
        <v>0</v>
      </c>
      <c r="W929" s="148"/>
      <c r="X929" s="148"/>
      <c r="Y929" s="148">
        <v>1</v>
      </c>
    </row>
    <row r="930" spans="6:23" s="149" customFormat="1" ht="12" outlineLevel="2">
      <c r="F930" s="150"/>
      <c r="G930" s="151"/>
      <c r="H930" s="152" t="s">
        <v>68</v>
      </c>
      <c r="I930" s="153"/>
      <c r="J930" s="154"/>
      <c r="K930" s="154"/>
      <c r="L930" s="154"/>
      <c r="M930" s="154"/>
      <c r="N930" s="154"/>
      <c r="O930" s="154"/>
      <c r="P930" s="155"/>
      <c r="Q930" s="156"/>
      <c r="R930" s="155"/>
      <c r="S930" s="156"/>
      <c r="T930" s="157"/>
      <c r="U930" s="157"/>
      <c r="V930" s="157"/>
      <c r="W930" s="158"/>
    </row>
    <row r="931" spans="6:23" s="149" customFormat="1" ht="6" customHeight="1" outlineLevel="2">
      <c r="F931" s="150"/>
      <c r="G931" s="151"/>
      <c r="H931" s="159"/>
      <c r="I931" s="160"/>
      <c r="J931" s="160"/>
      <c r="K931" s="160"/>
      <c r="L931" s="160"/>
      <c r="M931" s="160"/>
      <c r="N931" s="160"/>
      <c r="O931" s="160"/>
      <c r="P931" s="155"/>
      <c r="Q931" s="156"/>
      <c r="R931" s="155"/>
      <c r="S931" s="156"/>
      <c r="T931" s="157"/>
      <c r="U931" s="157"/>
      <c r="V931" s="157"/>
      <c r="W931" s="158"/>
    </row>
    <row r="932" spans="6:25" s="149" customFormat="1" ht="12" outlineLevel="2">
      <c r="F932" s="142">
        <v>9</v>
      </c>
      <c r="G932" s="143" t="s">
        <v>64</v>
      </c>
      <c r="H932" s="144" t="s">
        <v>805</v>
      </c>
      <c r="I932" s="145" t="s">
        <v>806</v>
      </c>
      <c r="J932" s="143" t="s">
        <v>67</v>
      </c>
      <c r="K932" s="146">
        <v>2</v>
      </c>
      <c r="L932" s="147">
        <v>0</v>
      </c>
      <c r="M932" s="146">
        <v>2</v>
      </c>
      <c r="N932" s="148"/>
      <c r="O932" s="148">
        <f>M932*N932</f>
        <v>0</v>
      </c>
      <c r="P932" s="148"/>
      <c r="Q932" s="148">
        <f>M932*P932</f>
        <v>0</v>
      </c>
      <c r="R932" s="148"/>
      <c r="S932" s="148">
        <f>M932*R932</f>
        <v>0</v>
      </c>
      <c r="T932" s="148">
        <v>21</v>
      </c>
      <c r="U932" s="148">
        <f>O932*T932/100</f>
        <v>0</v>
      </c>
      <c r="V932" s="148">
        <f>U932+O932</f>
        <v>0</v>
      </c>
      <c r="W932" s="148"/>
      <c r="X932" s="148"/>
      <c r="Y932" s="148">
        <v>1</v>
      </c>
    </row>
    <row r="933" spans="6:23" s="149" customFormat="1" ht="12" outlineLevel="2">
      <c r="F933" s="150"/>
      <c r="G933" s="151"/>
      <c r="H933" s="152" t="s">
        <v>68</v>
      </c>
      <c r="I933" s="153"/>
      <c r="J933" s="154"/>
      <c r="K933" s="154"/>
      <c r="L933" s="154"/>
      <c r="M933" s="154"/>
      <c r="N933" s="154"/>
      <c r="O933" s="154"/>
      <c r="P933" s="155"/>
      <c r="Q933" s="156"/>
      <c r="R933" s="155"/>
      <c r="S933" s="156"/>
      <c r="T933" s="157"/>
      <c r="U933" s="157"/>
      <c r="V933" s="157"/>
      <c r="W933" s="158"/>
    </row>
    <row r="934" spans="6:23" s="149" customFormat="1" ht="6" customHeight="1" outlineLevel="2">
      <c r="F934" s="150"/>
      <c r="G934" s="151"/>
      <c r="H934" s="159"/>
      <c r="I934" s="160"/>
      <c r="J934" s="160"/>
      <c r="K934" s="160"/>
      <c r="L934" s="160"/>
      <c r="M934" s="160"/>
      <c r="N934" s="160"/>
      <c r="O934" s="160"/>
      <c r="P934" s="155"/>
      <c r="Q934" s="156"/>
      <c r="R934" s="155"/>
      <c r="S934" s="156"/>
      <c r="T934" s="157"/>
      <c r="U934" s="157"/>
      <c r="V934" s="157"/>
      <c r="W934" s="158"/>
    </row>
    <row r="935" spans="6:25" s="149" customFormat="1" ht="12" outlineLevel="2">
      <c r="F935" s="142">
        <v>10</v>
      </c>
      <c r="G935" s="143" t="s">
        <v>64</v>
      </c>
      <c r="H935" s="144" t="s">
        <v>807</v>
      </c>
      <c r="I935" s="145" t="s">
        <v>808</v>
      </c>
      <c r="J935" s="143" t="s">
        <v>67</v>
      </c>
      <c r="K935" s="146">
        <v>1</v>
      </c>
      <c r="L935" s="147">
        <v>0</v>
      </c>
      <c r="M935" s="146">
        <v>1</v>
      </c>
      <c r="N935" s="148"/>
      <c r="O935" s="148">
        <f>M935*N935</f>
        <v>0</v>
      </c>
      <c r="P935" s="148"/>
      <c r="Q935" s="148">
        <f>M935*P935</f>
        <v>0</v>
      </c>
      <c r="R935" s="148"/>
      <c r="S935" s="148">
        <f>M935*R935</f>
        <v>0</v>
      </c>
      <c r="T935" s="148">
        <v>21</v>
      </c>
      <c r="U935" s="148">
        <f>O935*T935/100</f>
        <v>0</v>
      </c>
      <c r="V935" s="148">
        <f>U935+O935</f>
        <v>0</v>
      </c>
      <c r="W935" s="148"/>
      <c r="X935" s="148"/>
      <c r="Y935" s="148">
        <v>1</v>
      </c>
    </row>
    <row r="936" spans="6:23" s="149" customFormat="1" ht="12" outlineLevel="2">
      <c r="F936" s="150"/>
      <c r="G936" s="151"/>
      <c r="H936" s="152" t="s">
        <v>68</v>
      </c>
      <c r="I936" s="153"/>
      <c r="J936" s="154"/>
      <c r="K936" s="154"/>
      <c r="L936" s="154"/>
      <c r="M936" s="154"/>
      <c r="N936" s="154"/>
      <c r="O936" s="154"/>
      <c r="P936" s="155"/>
      <c r="Q936" s="156"/>
      <c r="R936" s="155"/>
      <c r="S936" s="156"/>
      <c r="T936" s="157"/>
      <c r="U936" s="157"/>
      <c r="V936" s="157"/>
      <c r="W936" s="158"/>
    </row>
    <row r="937" spans="6:23" s="149" customFormat="1" ht="6" customHeight="1" outlineLevel="2">
      <c r="F937" s="150"/>
      <c r="G937" s="151"/>
      <c r="H937" s="159"/>
      <c r="I937" s="160"/>
      <c r="J937" s="160"/>
      <c r="K937" s="160"/>
      <c r="L937" s="160"/>
      <c r="M937" s="160"/>
      <c r="N937" s="160"/>
      <c r="O937" s="160"/>
      <c r="P937" s="155"/>
      <c r="Q937" s="156"/>
      <c r="R937" s="155"/>
      <c r="S937" s="156"/>
      <c r="T937" s="157"/>
      <c r="U937" s="157"/>
      <c r="V937" s="157"/>
      <c r="W937" s="158"/>
    </row>
    <row r="938" spans="6:25" s="149" customFormat="1" ht="12" outlineLevel="2">
      <c r="F938" s="142">
        <v>11</v>
      </c>
      <c r="G938" s="143" t="s">
        <v>64</v>
      </c>
      <c r="H938" s="144" t="s">
        <v>809</v>
      </c>
      <c r="I938" s="145" t="s">
        <v>803</v>
      </c>
      <c r="J938" s="143" t="s">
        <v>384</v>
      </c>
      <c r="K938" s="146">
        <v>309.197</v>
      </c>
      <c r="L938" s="147">
        <v>10</v>
      </c>
      <c r="M938" s="146">
        <v>340.11670000000004</v>
      </c>
      <c r="N938" s="148"/>
      <c r="O938" s="148">
        <f>M938*N938</f>
        <v>0</v>
      </c>
      <c r="P938" s="148"/>
      <c r="Q938" s="148">
        <f>M938*P938</f>
        <v>0</v>
      </c>
      <c r="R938" s="148"/>
      <c r="S938" s="148">
        <f>M938*R938</f>
        <v>0</v>
      </c>
      <c r="T938" s="148">
        <v>21</v>
      </c>
      <c r="U938" s="148">
        <f>O938*T938/100</f>
        <v>0</v>
      </c>
      <c r="V938" s="148">
        <f>U938+O938</f>
        <v>0</v>
      </c>
      <c r="W938" s="148"/>
      <c r="X938" s="148"/>
      <c r="Y938" s="148">
        <v>1</v>
      </c>
    </row>
    <row r="939" spans="6:23" s="149" customFormat="1" ht="12" outlineLevel="2">
      <c r="F939" s="150"/>
      <c r="G939" s="151"/>
      <c r="H939" s="152" t="s">
        <v>68</v>
      </c>
      <c r="I939" s="153"/>
      <c r="J939" s="154"/>
      <c r="K939" s="154"/>
      <c r="L939" s="154"/>
      <c r="M939" s="154"/>
      <c r="N939" s="154"/>
      <c r="O939" s="154"/>
      <c r="P939" s="155"/>
      <c r="Q939" s="156"/>
      <c r="R939" s="155"/>
      <c r="S939" s="156"/>
      <c r="T939" s="157"/>
      <c r="U939" s="157"/>
      <c r="V939" s="157"/>
      <c r="W939" s="158"/>
    </row>
    <row r="940" spans="6:23" s="149" customFormat="1" ht="6" customHeight="1" outlineLevel="2">
      <c r="F940" s="150"/>
      <c r="G940" s="151"/>
      <c r="H940" s="159"/>
      <c r="I940" s="160"/>
      <c r="J940" s="160"/>
      <c r="K940" s="160"/>
      <c r="L940" s="160"/>
      <c r="M940" s="160"/>
      <c r="N940" s="160"/>
      <c r="O940" s="160"/>
      <c r="P940" s="155"/>
      <c r="Q940" s="156"/>
      <c r="R940" s="155"/>
      <c r="S940" s="156"/>
      <c r="T940" s="157"/>
      <c r="U940" s="157"/>
      <c r="V940" s="157"/>
      <c r="W940" s="158"/>
    </row>
    <row r="941" spans="6:25" s="149" customFormat="1" ht="12" outlineLevel="2">
      <c r="F941" s="142">
        <v>12</v>
      </c>
      <c r="G941" s="143" t="s">
        <v>64</v>
      </c>
      <c r="H941" s="144" t="s">
        <v>810</v>
      </c>
      <c r="I941" s="145" t="s">
        <v>811</v>
      </c>
      <c r="J941" s="143" t="s">
        <v>384</v>
      </c>
      <c r="K941" s="146">
        <v>602.79</v>
      </c>
      <c r="L941" s="147">
        <v>10</v>
      </c>
      <c r="M941" s="146">
        <v>663.069</v>
      </c>
      <c r="N941" s="148"/>
      <c r="O941" s="148">
        <f>M941*N941</f>
        <v>0</v>
      </c>
      <c r="P941" s="148"/>
      <c r="Q941" s="148">
        <f>M941*P941</f>
        <v>0</v>
      </c>
      <c r="R941" s="148"/>
      <c r="S941" s="148">
        <f>M941*R941</f>
        <v>0</v>
      </c>
      <c r="T941" s="148">
        <v>21</v>
      </c>
      <c r="U941" s="148">
        <f>O941*T941/100</f>
        <v>0</v>
      </c>
      <c r="V941" s="148">
        <f>U941+O941</f>
        <v>0</v>
      </c>
      <c r="W941" s="148"/>
      <c r="X941" s="148"/>
      <c r="Y941" s="148">
        <v>1</v>
      </c>
    </row>
    <row r="942" spans="6:23" s="149" customFormat="1" ht="12" outlineLevel="2">
      <c r="F942" s="150"/>
      <c r="G942" s="151"/>
      <c r="H942" s="152" t="s">
        <v>68</v>
      </c>
      <c r="I942" s="153"/>
      <c r="J942" s="154"/>
      <c r="K942" s="154"/>
      <c r="L942" s="154"/>
      <c r="M942" s="154"/>
      <c r="N942" s="154"/>
      <c r="O942" s="154"/>
      <c r="P942" s="155"/>
      <c r="Q942" s="156"/>
      <c r="R942" s="155"/>
      <c r="S942" s="156"/>
      <c r="T942" s="157"/>
      <c r="U942" s="157"/>
      <c r="V942" s="157"/>
      <c r="W942" s="158"/>
    </row>
    <row r="943" spans="6:23" s="149" customFormat="1" ht="6" customHeight="1" outlineLevel="2">
      <c r="F943" s="150"/>
      <c r="G943" s="151"/>
      <c r="H943" s="159"/>
      <c r="I943" s="160"/>
      <c r="J943" s="160"/>
      <c r="K943" s="160"/>
      <c r="L943" s="160"/>
      <c r="M943" s="160"/>
      <c r="N943" s="160"/>
      <c r="O943" s="160"/>
      <c r="P943" s="155"/>
      <c r="Q943" s="156"/>
      <c r="R943" s="155"/>
      <c r="S943" s="156"/>
      <c r="T943" s="157"/>
      <c r="U943" s="157"/>
      <c r="V943" s="157"/>
      <c r="W943" s="158"/>
    </row>
    <row r="944" spans="6:25" s="149" customFormat="1" ht="12" outlineLevel="2">
      <c r="F944" s="142">
        <v>13</v>
      </c>
      <c r="G944" s="143" t="s">
        <v>64</v>
      </c>
      <c r="H944" s="144" t="s">
        <v>812</v>
      </c>
      <c r="I944" s="145" t="s">
        <v>813</v>
      </c>
      <c r="J944" s="143" t="s">
        <v>375</v>
      </c>
      <c r="K944" s="146">
        <v>1.81</v>
      </c>
      <c r="L944" s="147">
        <v>0</v>
      </c>
      <c r="M944" s="146">
        <v>1.81</v>
      </c>
      <c r="N944" s="148"/>
      <c r="O944" s="148">
        <f>M944*N944</f>
        <v>0</v>
      </c>
      <c r="P944" s="148"/>
      <c r="Q944" s="148">
        <f>M944*P944</f>
        <v>0</v>
      </c>
      <c r="R944" s="148"/>
      <c r="S944" s="148">
        <f>M944*R944</f>
        <v>0</v>
      </c>
      <c r="T944" s="148">
        <v>21</v>
      </c>
      <c r="U944" s="148">
        <f>O944*T944/100</f>
        <v>0</v>
      </c>
      <c r="V944" s="148">
        <f>U944+O944</f>
        <v>0</v>
      </c>
      <c r="W944" s="148"/>
      <c r="X944" s="148"/>
      <c r="Y944" s="148">
        <v>1</v>
      </c>
    </row>
    <row r="945" spans="6:23" s="149" customFormat="1" ht="56.25" outlineLevel="2">
      <c r="F945" s="150"/>
      <c r="G945" s="151"/>
      <c r="H945" s="152" t="s">
        <v>68</v>
      </c>
      <c r="I945" s="153" t="s">
        <v>814</v>
      </c>
      <c r="J945" s="154"/>
      <c r="K945" s="154"/>
      <c r="L945" s="154"/>
      <c r="M945" s="154"/>
      <c r="N945" s="154"/>
      <c r="O945" s="154"/>
      <c r="P945" s="155"/>
      <c r="Q945" s="156"/>
      <c r="R945" s="155"/>
      <c r="S945" s="156"/>
      <c r="T945" s="157"/>
      <c r="U945" s="157"/>
      <c r="V945" s="157"/>
      <c r="W945" s="158"/>
    </row>
    <row r="946" spans="6:23" s="149" customFormat="1" ht="6" customHeight="1" outlineLevel="2">
      <c r="F946" s="150"/>
      <c r="G946" s="151"/>
      <c r="H946" s="159"/>
      <c r="I946" s="160"/>
      <c r="J946" s="160"/>
      <c r="K946" s="160"/>
      <c r="L946" s="160"/>
      <c r="M946" s="160"/>
      <c r="N946" s="160"/>
      <c r="O946" s="160"/>
      <c r="P946" s="155"/>
      <c r="Q946" s="156"/>
      <c r="R946" s="155"/>
      <c r="S946" s="156"/>
      <c r="T946" s="157"/>
      <c r="U946" s="157"/>
      <c r="V946" s="157"/>
      <c r="W946" s="158"/>
    </row>
    <row r="947" spans="6:25" s="149" customFormat="1" ht="12" outlineLevel="2">
      <c r="F947" s="142">
        <v>14</v>
      </c>
      <c r="G947" s="143" t="s">
        <v>64</v>
      </c>
      <c r="H947" s="144" t="s">
        <v>815</v>
      </c>
      <c r="I947" s="145" t="s">
        <v>816</v>
      </c>
      <c r="J947" s="143" t="s">
        <v>97</v>
      </c>
      <c r="K947" s="146">
        <v>19.2</v>
      </c>
      <c r="L947" s="147">
        <v>0</v>
      </c>
      <c r="M947" s="146">
        <v>19.2</v>
      </c>
      <c r="N947" s="148"/>
      <c r="O947" s="148">
        <f>M947*N947</f>
        <v>0</v>
      </c>
      <c r="P947" s="148"/>
      <c r="Q947" s="148">
        <f>M947*P947</f>
        <v>0</v>
      </c>
      <c r="R947" s="148"/>
      <c r="S947" s="148">
        <f>M947*R947</f>
        <v>0</v>
      </c>
      <c r="T947" s="148">
        <v>21</v>
      </c>
      <c r="U947" s="148">
        <f>O947*T947/100</f>
        <v>0</v>
      </c>
      <c r="V947" s="148">
        <f>U947+O947</f>
        <v>0</v>
      </c>
      <c r="W947" s="148"/>
      <c r="X947" s="148"/>
      <c r="Y947" s="148">
        <v>1</v>
      </c>
    </row>
    <row r="948" spans="6:23" s="149" customFormat="1" ht="12" outlineLevel="2">
      <c r="F948" s="150"/>
      <c r="G948" s="151"/>
      <c r="H948" s="152" t="s">
        <v>68</v>
      </c>
      <c r="I948" s="153"/>
      <c r="J948" s="154"/>
      <c r="K948" s="154"/>
      <c r="L948" s="154"/>
      <c r="M948" s="154"/>
      <c r="N948" s="154"/>
      <c r="O948" s="154"/>
      <c r="P948" s="155"/>
      <c r="Q948" s="156"/>
      <c r="R948" s="155"/>
      <c r="S948" s="156"/>
      <c r="T948" s="157"/>
      <c r="U948" s="157"/>
      <c r="V948" s="157"/>
      <c r="W948" s="158"/>
    </row>
    <row r="949" spans="6:23" s="149" customFormat="1" ht="6" customHeight="1" outlineLevel="2">
      <c r="F949" s="150"/>
      <c r="G949" s="151"/>
      <c r="H949" s="159"/>
      <c r="I949" s="160"/>
      <c r="J949" s="160"/>
      <c r="K949" s="160"/>
      <c r="L949" s="160"/>
      <c r="M949" s="160"/>
      <c r="N949" s="160"/>
      <c r="O949" s="160"/>
      <c r="P949" s="155"/>
      <c r="Q949" s="156"/>
      <c r="R949" s="155"/>
      <c r="S949" s="156"/>
      <c r="T949" s="157"/>
      <c r="U949" s="157"/>
      <c r="V949" s="157"/>
      <c r="W949" s="158"/>
    </row>
    <row r="950" spans="6:23" s="161" customFormat="1" ht="11.25" outlineLevel="3">
      <c r="F950" s="162"/>
      <c r="G950" s="163"/>
      <c r="H950" s="164" t="str">
        <f>IF(AND(H949&lt;&gt;"Výkaz výměr:",I949=""),"Výkaz výměr:","")</f>
        <v>Výkaz výměr:</v>
      </c>
      <c r="I950" s="165" t="s">
        <v>817</v>
      </c>
      <c r="J950" s="166"/>
      <c r="K950" s="167"/>
      <c r="L950" s="168"/>
      <c r="M950" s="169">
        <v>19.2</v>
      </c>
      <c r="N950" s="170"/>
      <c r="O950" s="171"/>
      <c r="P950" s="172"/>
      <c r="Q950" s="170"/>
      <c r="R950" s="170"/>
      <c r="S950" s="170"/>
      <c r="T950" s="173" t="s">
        <v>75</v>
      </c>
      <c r="U950" s="170"/>
      <c r="V950" s="170"/>
      <c r="W950" s="174"/>
    </row>
    <row r="951" spans="6:25" s="149" customFormat="1" ht="12" outlineLevel="2">
      <c r="F951" s="142">
        <v>15</v>
      </c>
      <c r="G951" s="143" t="s">
        <v>64</v>
      </c>
      <c r="H951" s="144" t="s">
        <v>818</v>
      </c>
      <c r="I951" s="145" t="s">
        <v>819</v>
      </c>
      <c r="J951" s="143" t="s">
        <v>67</v>
      </c>
      <c r="K951" s="146">
        <v>8</v>
      </c>
      <c r="L951" s="147">
        <v>0</v>
      </c>
      <c r="M951" s="146">
        <v>8</v>
      </c>
      <c r="N951" s="148"/>
      <c r="O951" s="148">
        <f>M951*N951</f>
        <v>0</v>
      </c>
      <c r="P951" s="148"/>
      <c r="Q951" s="148">
        <f>M951*P951</f>
        <v>0</v>
      </c>
      <c r="R951" s="148"/>
      <c r="S951" s="148">
        <f>M951*R951</f>
        <v>0</v>
      </c>
      <c r="T951" s="148">
        <v>21</v>
      </c>
      <c r="U951" s="148">
        <f>O951*T951/100</f>
        <v>0</v>
      </c>
      <c r="V951" s="148">
        <f>U951+O951</f>
        <v>0</v>
      </c>
      <c r="W951" s="148"/>
      <c r="X951" s="148"/>
      <c r="Y951" s="148">
        <v>1</v>
      </c>
    </row>
    <row r="952" spans="6:23" s="149" customFormat="1" ht="12" outlineLevel="2">
      <c r="F952" s="150"/>
      <c r="G952" s="151"/>
      <c r="H952" s="152" t="s">
        <v>68</v>
      </c>
      <c r="I952" s="153"/>
      <c r="J952" s="154"/>
      <c r="K952" s="154"/>
      <c r="L952" s="154"/>
      <c r="M952" s="154"/>
      <c r="N952" s="154"/>
      <c r="O952" s="154"/>
      <c r="P952" s="155"/>
      <c r="Q952" s="156"/>
      <c r="R952" s="155"/>
      <c r="S952" s="156"/>
      <c r="T952" s="157"/>
      <c r="U952" s="157"/>
      <c r="V952" s="157"/>
      <c r="W952" s="158"/>
    </row>
    <row r="953" spans="6:23" s="149" customFormat="1" ht="6" customHeight="1" outlineLevel="2">
      <c r="F953" s="150"/>
      <c r="G953" s="151"/>
      <c r="H953" s="159"/>
      <c r="I953" s="160"/>
      <c r="J953" s="160"/>
      <c r="K953" s="160"/>
      <c r="L953" s="160"/>
      <c r="M953" s="160"/>
      <c r="N953" s="160"/>
      <c r="O953" s="160"/>
      <c r="P953" s="155"/>
      <c r="Q953" s="156"/>
      <c r="R953" s="155"/>
      <c r="S953" s="156"/>
      <c r="T953" s="157"/>
      <c r="U953" s="157"/>
      <c r="V953" s="157"/>
      <c r="W953" s="158"/>
    </row>
    <row r="954" spans="6:25" s="149" customFormat="1" ht="12" outlineLevel="2">
      <c r="F954" s="142">
        <v>16</v>
      </c>
      <c r="G954" s="143" t="s">
        <v>64</v>
      </c>
      <c r="H954" s="144" t="s">
        <v>820</v>
      </c>
      <c r="I954" s="145" t="s">
        <v>821</v>
      </c>
      <c r="J954" s="143" t="s">
        <v>67</v>
      </c>
      <c r="K954" s="146">
        <v>2</v>
      </c>
      <c r="L954" s="147">
        <v>0</v>
      </c>
      <c r="M954" s="146">
        <v>2</v>
      </c>
      <c r="N954" s="148"/>
      <c r="O954" s="148">
        <f>M954*N954</f>
        <v>0</v>
      </c>
      <c r="P954" s="148"/>
      <c r="Q954" s="148">
        <f>M954*P954</f>
        <v>0</v>
      </c>
      <c r="R954" s="148"/>
      <c r="S954" s="148">
        <f>M954*R954</f>
        <v>0</v>
      </c>
      <c r="T954" s="148">
        <v>21</v>
      </c>
      <c r="U954" s="148">
        <f>O954*T954/100</f>
        <v>0</v>
      </c>
      <c r="V954" s="148">
        <f>U954+O954</f>
        <v>0</v>
      </c>
      <c r="W954" s="148"/>
      <c r="X954" s="148"/>
      <c r="Y954" s="148">
        <v>1</v>
      </c>
    </row>
    <row r="955" spans="6:23" s="149" customFormat="1" ht="12" outlineLevel="2">
      <c r="F955" s="150"/>
      <c r="G955" s="151"/>
      <c r="H955" s="152" t="s">
        <v>68</v>
      </c>
      <c r="I955" s="153"/>
      <c r="J955" s="154"/>
      <c r="K955" s="154"/>
      <c r="L955" s="154"/>
      <c r="M955" s="154"/>
      <c r="N955" s="154"/>
      <c r="O955" s="154"/>
      <c r="P955" s="155"/>
      <c r="Q955" s="156"/>
      <c r="R955" s="155"/>
      <c r="S955" s="156"/>
      <c r="T955" s="157"/>
      <c r="U955" s="157"/>
      <c r="V955" s="157"/>
      <c r="W955" s="158"/>
    </row>
    <row r="956" spans="6:23" s="149" customFormat="1" ht="6" customHeight="1" outlineLevel="2">
      <c r="F956" s="150"/>
      <c r="G956" s="151"/>
      <c r="H956" s="159"/>
      <c r="I956" s="160"/>
      <c r="J956" s="160"/>
      <c r="K956" s="160"/>
      <c r="L956" s="160"/>
      <c r="M956" s="160"/>
      <c r="N956" s="160"/>
      <c r="O956" s="160"/>
      <c r="P956" s="155"/>
      <c r="Q956" s="156"/>
      <c r="R956" s="155"/>
      <c r="S956" s="156"/>
      <c r="T956" s="157"/>
      <c r="U956" s="157"/>
      <c r="V956" s="157"/>
      <c r="W956" s="158"/>
    </row>
    <row r="957" spans="6:25" s="149" customFormat="1" ht="12" outlineLevel="2">
      <c r="F957" s="142">
        <v>17</v>
      </c>
      <c r="G957" s="143" t="s">
        <v>64</v>
      </c>
      <c r="H957" s="144" t="s">
        <v>822</v>
      </c>
      <c r="I957" s="145" t="s">
        <v>823</v>
      </c>
      <c r="J957" s="143" t="s">
        <v>67</v>
      </c>
      <c r="K957" s="146">
        <v>26</v>
      </c>
      <c r="L957" s="147">
        <v>0</v>
      </c>
      <c r="M957" s="146">
        <v>26</v>
      </c>
      <c r="N957" s="148"/>
      <c r="O957" s="148">
        <f>M957*N957</f>
        <v>0</v>
      </c>
      <c r="P957" s="148"/>
      <c r="Q957" s="148">
        <f>M957*P957</f>
        <v>0</v>
      </c>
      <c r="R957" s="148"/>
      <c r="S957" s="148">
        <f>M957*R957</f>
        <v>0</v>
      </c>
      <c r="T957" s="148">
        <v>21</v>
      </c>
      <c r="U957" s="148">
        <f>O957*T957/100</f>
        <v>0</v>
      </c>
      <c r="V957" s="148">
        <f>U957+O957</f>
        <v>0</v>
      </c>
      <c r="W957" s="148"/>
      <c r="X957" s="148"/>
      <c r="Y957" s="148">
        <v>1</v>
      </c>
    </row>
    <row r="958" spans="6:23" s="149" customFormat="1" ht="12" outlineLevel="2">
      <c r="F958" s="150"/>
      <c r="G958" s="151"/>
      <c r="H958" s="152" t="s">
        <v>68</v>
      </c>
      <c r="I958" s="153"/>
      <c r="J958" s="154"/>
      <c r="K958" s="154"/>
      <c r="L958" s="154"/>
      <c r="M958" s="154"/>
      <c r="N958" s="154"/>
      <c r="O958" s="154"/>
      <c r="P958" s="155"/>
      <c r="Q958" s="156"/>
      <c r="R958" s="155"/>
      <c r="S958" s="156"/>
      <c r="T958" s="157"/>
      <c r="U958" s="157"/>
      <c r="V958" s="157"/>
      <c r="W958" s="158"/>
    </row>
    <row r="959" spans="6:23" s="149" customFormat="1" ht="6" customHeight="1" outlineLevel="2">
      <c r="F959" s="150"/>
      <c r="G959" s="151"/>
      <c r="H959" s="159"/>
      <c r="I959" s="160"/>
      <c r="J959" s="160"/>
      <c r="K959" s="160"/>
      <c r="L959" s="160"/>
      <c r="M959" s="160"/>
      <c r="N959" s="160"/>
      <c r="O959" s="160"/>
      <c r="P959" s="155"/>
      <c r="Q959" s="156"/>
      <c r="R959" s="155"/>
      <c r="S959" s="156"/>
      <c r="T959" s="157"/>
      <c r="U959" s="157"/>
      <c r="V959" s="157"/>
      <c r="W959" s="158"/>
    </row>
    <row r="960" spans="6:25" s="149" customFormat="1" ht="12" outlineLevel="2">
      <c r="F960" s="142">
        <v>18</v>
      </c>
      <c r="G960" s="143" t="s">
        <v>64</v>
      </c>
      <c r="H960" s="144" t="s">
        <v>824</v>
      </c>
      <c r="I960" s="145" t="s">
        <v>825</v>
      </c>
      <c r="J960" s="143" t="s">
        <v>97</v>
      </c>
      <c r="K960" s="146">
        <v>22</v>
      </c>
      <c r="L960" s="147">
        <v>0</v>
      </c>
      <c r="M960" s="146">
        <v>22</v>
      </c>
      <c r="N960" s="148"/>
      <c r="O960" s="148">
        <f>M960*N960</f>
        <v>0</v>
      </c>
      <c r="P960" s="148"/>
      <c r="Q960" s="148">
        <f>M960*P960</f>
        <v>0</v>
      </c>
      <c r="R960" s="148"/>
      <c r="S960" s="148">
        <f>M960*R960</f>
        <v>0</v>
      </c>
      <c r="T960" s="148">
        <v>21</v>
      </c>
      <c r="U960" s="148">
        <f>O960*T960/100</f>
        <v>0</v>
      </c>
      <c r="V960" s="148">
        <f>U960+O960</f>
        <v>0</v>
      </c>
      <c r="W960" s="148"/>
      <c r="X960" s="148"/>
      <c r="Y960" s="148">
        <v>1</v>
      </c>
    </row>
    <row r="961" spans="6:23" s="149" customFormat="1" ht="12" outlineLevel="2">
      <c r="F961" s="150"/>
      <c r="G961" s="151"/>
      <c r="H961" s="152" t="s">
        <v>68</v>
      </c>
      <c r="I961" s="153"/>
      <c r="J961" s="154"/>
      <c r="K961" s="154"/>
      <c r="L961" s="154"/>
      <c r="M961" s="154"/>
      <c r="N961" s="154"/>
      <c r="O961" s="154"/>
      <c r="P961" s="155"/>
      <c r="Q961" s="156"/>
      <c r="R961" s="155"/>
      <c r="S961" s="156"/>
      <c r="T961" s="157"/>
      <c r="U961" s="157"/>
      <c r="V961" s="157"/>
      <c r="W961" s="158"/>
    </row>
    <row r="962" spans="6:23" s="149" customFormat="1" ht="6" customHeight="1" outlineLevel="2">
      <c r="F962" s="150"/>
      <c r="G962" s="151"/>
      <c r="H962" s="159"/>
      <c r="I962" s="160"/>
      <c r="J962" s="160"/>
      <c r="K962" s="160"/>
      <c r="L962" s="160"/>
      <c r="M962" s="160"/>
      <c r="N962" s="160"/>
      <c r="O962" s="160"/>
      <c r="P962" s="155"/>
      <c r="Q962" s="156"/>
      <c r="R962" s="155"/>
      <c r="S962" s="156"/>
      <c r="T962" s="157"/>
      <c r="U962" s="157"/>
      <c r="V962" s="157"/>
      <c r="W962" s="158"/>
    </row>
    <row r="963" spans="6:25" s="149" customFormat="1" ht="12" outlineLevel="2">
      <c r="F963" s="142">
        <v>19</v>
      </c>
      <c r="G963" s="143" t="s">
        <v>64</v>
      </c>
      <c r="H963" s="144" t="s">
        <v>826</v>
      </c>
      <c r="I963" s="145" t="s">
        <v>827</v>
      </c>
      <c r="J963" s="143" t="s">
        <v>97</v>
      </c>
      <c r="K963" s="146">
        <v>50.52</v>
      </c>
      <c r="L963" s="147">
        <v>0</v>
      </c>
      <c r="M963" s="146">
        <v>50.52</v>
      </c>
      <c r="N963" s="148"/>
      <c r="O963" s="148">
        <f>M963*N963</f>
        <v>0</v>
      </c>
      <c r="P963" s="148"/>
      <c r="Q963" s="148">
        <f>M963*P963</f>
        <v>0</v>
      </c>
      <c r="R963" s="148"/>
      <c r="S963" s="148">
        <f>M963*R963</f>
        <v>0</v>
      </c>
      <c r="T963" s="148">
        <v>21</v>
      </c>
      <c r="U963" s="148">
        <f>O963*T963/100</f>
        <v>0</v>
      </c>
      <c r="V963" s="148">
        <f>U963+O963</f>
        <v>0</v>
      </c>
      <c r="W963" s="148"/>
      <c r="X963" s="148"/>
      <c r="Y963" s="148">
        <v>1</v>
      </c>
    </row>
    <row r="964" spans="6:23" s="149" customFormat="1" ht="12" outlineLevel="2">
      <c r="F964" s="150"/>
      <c r="G964" s="151"/>
      <c r="H964" s="152" t="s">
        <v>68</v>
      </c>
      <c r="I964" s="153"/>
      <c r="J964" s="154"/>
      <c r="K964" s="154"/>
      <c r="L964" s="154"/>
      <c r="M964" s="154"/>
      <c r="N964" s="154"/>
      <c r="O964" s="154"/>
      <c r="P964" s="155"/>
      <c r="Q964" s="156"/>
      <c r="R964" s="155"/>
      <c r="S964" s="156"/>
      <c r="T964" s="157"/>
      <c r="U964" s="157"/>
      <c r="V964" s="157"/>
      <c r="W964" s="158"/>
    </row>
    <row r="965" spans="6:23" s="149" customFormat="1" ht="6" customHeight="1" outlineLevel="2">
      <c r="F965" s="150"/>
      <c r="G965" s="151"/>
      <c r="H965" s="159"/>
      <c r="I965" s="160"/>
      <c r="J965" s="160"/>
      <c r="K965" s="160"/>
      <c r="L965" s="160"/>
      <c r="M965" s="160"/>
      <c r="N965" s="160"/>
      <c r="O965" s="160"/>
      <c r="P965" s="155"/>
      <c r="Q965" s="156"/>
      <c r="R965" s="155"/>
      <c r="S965" s="156"/>
      <c r="T965" s="157"/>
      <c r="U965" s="157"/>
      <c r="V965" s="157"/>
      <c r="W965" s="158"/>
    </row>
    <row r="966" spans="6:25" s="149" customFormat="1" ht="12" outlineLevel="2">
      <c r="F966" s="142">
        <v>20</v>
      </c>
      <c r="G966" s="143" t="s">
        <v>64</v>
      </c>
      <c r="H966" s="144" t="s">
        <v>828</v>
      </c>
      <c r="I966" s="145" t="s">
        <v>829</v>
      </c>
      <c r="J966" s="143" t="s">
        <v>67</v>
      </c>
      <c r="K966" s="146">
        <v>56</v>
      </c>
      <c r="L966" s="147">
        <v>0</v>
      </c>
      <c r="M966" s="146">
        <v>56</v>
      </c>
      <c r="N966" s="148"/>
      <c r="O966" s="148">
        <f>M966*N966</f>
        <v>0</v>
      </c>
      <c r="P966" s="148"/>
      <c r="Q966" s="148">
        <f>M966*P966</f>
        <v>0</v>
      </c>
      <c r="R966" s="148"/>
      <c r="S966" s="148">
        <f>M966*R966</f>
        <v>0</v>
      </c>
      <c r="T966" s="148">
        <v>21</v>
      </c>
      <c r="U966" s="148">
        <f>O966*T966/100</f>
        <v>0</v>
      </c>
      <c r="V966" s="148">
        <f>U966+O966</f>
        <v>0</v>
      </c>
      <c r="W966" s="148"/>
      <c r="X966" s="148"/>
      <c r="Y966" s="148">
        <v>1</v>
      </c>
    </row>
    <row r="967" spans="6:23" s="149" customFormat="1" ht="12" outlineLevel="2">
      <c r="F967" s="150"/>
      <c r="G967" s="151"/>
      <c r="H967" s="152" t="s">
        <v>68</v>
      </c>
      <c r="I967" s="153"/>
      <c r="J967" s="154"/>
      <c r="K967" s="154"/>
      <c r="L967" s="154"/>
      <c r="M967" s="154"/>
      <c r="N967" s="154"/>
      <c r="O967" s="154"/>
      <c r="P967" s="155"/>
      <c r="Q967" s="156"/>
      <c r="R967" s="155"/>
      <c r="S967" s="156"/>
      <c r="T967" s="157"/>
      <c r="U967" s="157"/>
      <c r="V967" s="157"/>
      <c r="W967" s="158"/>
    </row>
    <row r="968" spans="6:23" s="149" customFormat="1" ht="6" customHeight="1" outlineLevel="2">
      <c r="F968" s="150"/>
      <c r="G968" s="151"/>
      <c r="H968" s="159"/>
      <c r="I968" s="160"/>
      <c r="J968" s="160"/>
      <c r="K968" s="160"/>
      <c r="L968" s="160"/>
      <c r="M968" s="160"/>
      <c r="N968" s="160"/>
      <c r="O968" s="160"/>
      <c r="P968" s="155"/>
      <c r="Q968" s="156"/>
      <c r="R968" s="155"/>
      <c r="S968" s="156"/>
      <c r="T968" s="157"/>
      <c r="U968" s="157"/>
      <c r="V968" s="157"/>
      <c r="W968" s="158"/>
    </row>
    <row r="969" spans="6:25" s="149" customFormat="1" ht="12" outlineLevel="2">
      <c r="F969" s="142">
        <v>21</v>
      </c>
      <c r="G969" s="143" t="s">
        <v>64</v>
      </c>
      <c r="H969" s="144" t="s">
        <v>830</v>
      </c>
      <c r="I969" s="145" t="s">
        <v>831</v>
      </c>
      <c r="J969" s="143" t="s">
        <v>97</v>
      </c>
      <c r="K969" s="146">
        <v>61.52</v>
      </c>
      <c r="L969" s="147">
        <v>0</v>
      </c>
      <c r="M969" s="146">
        <v>61.52</v>
      </c>
      <c r="N969" s="148"/>
      <c r="O969" s="148">
        <f>M969*N969</f>
        <v>0</v>
      </c>
      <c r="P969" s="148"/>
      <c r="Q969" s="148">
        <f>M969*P969</f>
        <v>0</v>
      </c>
      <c r="R969" s="148"/>
      <c r="S969" s="148">
        <f>M969*R969</f>
        <v>0</v>
      </c>
      <c r="T969" s="148">
        <v>21</v>
      </c>
      <c r="U969" s="148">
        <f>O969*T969/100</f>
        <v>0</v>
      </c>
      <c r="V969" s="148">
        <f>U969+O969</f>
        <v>0</v>
      </c>
      <c r="W969" s="148"/>
      <c r="X969" s="148"/>
      <c r="Y969" s="148">
        <v>1</v>
      </c>
    </row>
    <row r="970" spans="6:23" s="149" customFormat="1" ht="12" outlineLevel="2">
      <c r="F970" s="150"/>
      <c r="G970" s="151"/>
      <c r="H970" s="152" t="s">
        <v>68</v>
      </c>
      <c r="I970" s="153"/>
      <c r="J970" s="154"/>
      <c r="K970" s="154"/>
      <c r="L970" s="154"/>
      <c r="M970" s="154"/>
      <c r="N970" s="154"/>
      <c r="O970" s="154"/>
      <c r="P970" s="155"/>
      <c r="Q970" s="156"/>
      <c r="R970" s="155"/>
      <c r="S970" s="156"/>
      <c r="T970" s="157"/>
      <c r="U970" s="157"/>
      <c r="V970" s="157"/>
      <c r="W970" s="158"/>
    </row>
    <row r="971" spans="6:23" s="149" customFormat="1" ht="6" customHeight="1" outlineLevel="2">
      <c r="F971" s="150"/>
      <c r="G971" s="151"/>
      <c r="H971" s="159"/>
      <c r="I971" s="160"/>
      <c r="J971" s="160"/>
      <c r="K971" s="160"/>
      <c r="L971" s="160"/>
      <c r="M971" s="160"/>
      <c r="N971" s="160"/>
      <c r="O971" s="160"/>
      <c r="P971" s="155"/>
      <c r="Q971" s="156"/>
      <c r="R971" s="155"/>
      <c r="S971" s="156"/>
      <c r="T971" s="157"/>
      <c r="U971" s="157"/>
      <c r="V971" s="157"/>
      <c r="W971" s="158"/>
    </row>
    <row r="972" spans="6:25" s="149" customFormat="1" ht="12" outlineLevel="2">
      <c r="F972" s="142">
        <v>22</v>
      </c>
      <c r="G972" s="143" t="s">
        <v>64</v>
      </c>
      <c r="H972" s="144" t="s">
        <v>832</v>
      </c>
      <c r="I972" s="145" t="s">
        <v>833</v>
      </c>
      <c r="J972" s="143" t="s">
        <v>67</v>
      </c>
      <c r="K972" s="146">
        <v>97</v>
      </c>
      <c r="L972" s="147">
        <v>0</v>
      </c>
      <c r="M972" s="146">
        <v>97</v>
      </c>
      <c r="N972" s="148"/>
      <c r="O972" s="148">
        <f>M972*N972</f>
        <v>0</v>
      </c>
      <c r="P972" s="148"/>
      <c r="Q972" s="148">
        <f>M972*P972</f>
        <v>0</v>
      </c>
      <c r="R972" s="148"/>
      <c r="S972" s="148">
        <f>M972*R972</f>
        <v>0</v>
      </c>
      <c r="T972" s="148">
        <v>21</v>
      </c>
      <c r="U972" s="148">
        <f>O972*T972/100</f>
        <v>0</v>
      </c>
      <c r="V972" s="148">
        <f>U972+O972</f>
        <v>0</v>
      </c>
      <c r="W972" s="148"/>
      <c r="X972" s="148"/>
      <c r="Y972" s="148">
        <v>1</v>
      </c>
    </row>
    <row r="973" spans="6:23" s="149" customFormat="1" ht="12" outlineLevel="2">
      <c r="F973" s="150"/>
      <c r="G973" s="151"/>
      <c r="H973" s="152" t="s">
        <v>68</v>
      </c>
      <c r="I973" s="153"/>
      <c r="J973" s="154"/>
      <c r="K973" s="154"/>
      <c r="L973" s="154"/>
      <c r="M973" s="154"/>
      <c r="N973" s="154"/>
      <c r="O973" s="154"/>
      <c r="P973" s="155"/>
      <c r="Q973" s="156"/>
      <c r="R973" s="155"/>
      <c r="S973" s="156"/>
      <c r="T973" s="157"/>
      <c r="U973" s="157"/>
      <c r="V973" s="157"/>
      <c r="W973" s="158"/>
    </row>
    <row r="974" spans="6:23" s="149" customFormat="1" ht="6" customHeight="1" outlineLevel="2">
      <c r="F974" s="150"/>
      <c r="G974" s="151"/>
      <c r="H974" s="159"/>
      <c r="I974" s="160"/>
      <c r="J974" s="160"/>
      <c r="K974" s="160"/>
      <c r="L974" s="160"/>
      <c r="M974" s="160"/>
      <c r="N974" s="160"/>
      <c r="O974" s="160"/>
      <c r="P974" s="155"/>
      <c r="Q974" s="156"/>
      <c r="R974" s="155"/>
      <c r="S974" s="156"/>
      <c r="T974" s="157"/>
      <c r="U974" s="157"/>
      <c r="V974" s="157"/>
      <c r="W974" s="158"/>
    </row>
    <row r="975" spans="6:25" s="149" customFormat="1" ht="12" outlineLevel="2">
      <c r="F975" s="142">
        <v>23</v>
      </c>
      <c r="G975" s="143" t="s">
        <v>64</v>
      </c>
      <c r="H975" s="144" t="s">
        <v>834</v>
      </c>
      <c r="I975" s="145" t="s">
        <v>831</v>
      </c>
      <c r="J975" s="143" t="s">
        <v>97</v>
      </c>
      <c r="K975" s="146">
        <v>90.665</v>
      </c>
      <c r="L975" s="147">
        <v>0</v>
      </c>
      <c r="M975" s="146">
        <v>90.665</v>
      </c>
      <c r="N975" s="148"/>
      <c r="O975" s="148">
        <f>M975*N975</f>
        <v>0</v>
      </c>
      <c r="P975" s="148"/>
      <c r="Q975" s="148">
        <f>M975*P975</f>
        <v>0</v>
      </c>
      <c r="R975" s="148"/>
      <c r="S975" s="148">
        <f>M975*R975</f>
        <v>0</v>
      </c>
      <c r="T975" s="148">
        <v>21</v>
      </c>
      <c r="U975" s="148">
        <f>O975*T975/100</f>
        <v>0</v>
      </c>
      <c r="V975" s="148">
        <f>U975+O975</f>
        <v>0</v>
      </c>
      <c r="W975" s="148"/>
      <c r="X975" s="148"/>
      <c r="Y975" s="148">
        <v>1</v>
      </c>
    </row>
    <row r="976" spans="6:23" s="149" customFormat="1" ht="12" outlineLevel="2">
      <c r="F976" s="150"/>
      <c r="G976" s="151"/>
      <c r="H976" s="152" t="s">
        <v>68</v>
      </c>
      <c r="I976" s="153"/>
      <c r="J976" s="154"/>
      <c r="K976" s="154"/>
      <c r="L976" s="154"/>
      <c r="M976" s="154"/>
      <c r="N976" s="154"/>
      <c r="O976" s="154"/>
      <c r="P976" s="155"/>
      <c r="Q976" s="156"/>
      <c r="R976" s="155"/>
      <c r="S976" s="156"/>
      <c r="T976" s="157"/>
      <c r="U976" s="157"/>
      <c r="V976" s="157"/>
      <c r="W976" s="158"/>
    </row>
    <row r="977" spans="6:23" s="149" customFormat="1" ht="6" customHeight="1" outlineLevel="2">
      <c r="F977" s="150"/>
      <c r="G977" s="151"/>
      <c r="H977" s="159"/>
      <c r="I977" s="160"/>
      <c r="J977" s="160"/>
      <c r="K977" s="160"/>
      <c r="L977" s="160"/>
      <c r="M977" s="160"/>
      <c r="N977" s="160"/>
      <c r="O977" s="160"/>
      <c r="P977" s="155"/>
      <c r="Q977" s="156"/>
      <c r="R977" s="155"/>
      <c r="S977" s="156"/>
      <c r="T977" s="157"/>
      <c r="U977" s="157"/>
      <c r="V977" s="157"/>
      <c r="W977" s="158"/>
    </row>
    <row r="978" spans="6:25" s="149" customFormat="1" ht="12" outlineLevel="2">
      <c r="F978" s="142">
        <v>24</v>
      </c>
      <c r="G978" s="143" t="s">
        <v>64</v>
      </c>
      <c r="H978" s="144" t="s">
        <v>835</v>
      </c>
      <c r="I978" s="145" t="s">
        <v>831</v>
      </c>
      <c r="J978" s="143" t="s">
        <v>97</v>
      </c>
      <c r="K978" s="146">
        <v>36.44</v>
      </c>
      <c r="L978" s="147">
        <v>0</v>
      </c>
      <c r="M978" s="146">
        <v>36.44</v>
      </c>
      <c r="N978" s="148"/>
      <c r="O978" s="148">
        <f>M978*N978</f>
        <v>0</v>
      </c>
      <c r="P978" s="148"/>
      <c r="Q978" s="148">
        <f>M978*P978</f>
        <v>0</v>
      </c>
      <c r="R978" s="148"/>
      <c r="S978" s="148">
        <f>M978*R978</f>
        <v>0</v>
      </c>
      <c r="T978" s="148">
        <v>21</v>
      </c>
      <c r="U978" s="148">
        <f>O978*T978/100</f>
        <v>0</v>
      </c>
      <c r="V978" s="148">
        <f>U978+O978</f>
        <v>0</v>
      </c>
      <c r="W978" s="148"/>
      <c r="X978" s="148"/>
      <c r="Y978" s="148">
        <v>1</v>
      </c>
    </row>
    <row r="979" spans="6:23" s="149" customFormat="1" ht="12" outlineLevel="2">
      <c r="F979" s="150"/>
      <c r="G979" s="151"/>
      <c r="H979" s="152" t="s">
        <v>68</v>
      </c>
      <c r="I979" s="153"/>
      <c r="J979" s="154"/>
      <c r="K979" s="154"/>
      <c r="L979" s="154"/>
      <c r="M979" s="154"/>
      <c r="N979" s="154"/>
      <c r="O979" s="154"/>
      <c r="P979" s="155"/>
      <c r="Q979" s="156"/>
      <c r="R979" s="155"/>
      <c r="S979" s="156"/>
      <c r="T979" s="157"/>
      <c r="U979" s="157"/>
      <c r="V979" s="157"/>
      <c r="W979" s="158"/>
    </row>
    <row r="980" spans="6:23" s="149" customFormat="1" ht="6" customHeight="1" outlineLevel="2">
      <c r="F980" s="150"/>
      <c r="G980" s="151"/>
      <c r="H980" s="159"/>
      <c r="I980" s="160"/>
      <c r="J980" s="160"/>
      <c r="K980" s="160"/>
      <c r="L980" s="160"/>
      <c r="M980" s="160"/>
      <c r="N980" s="160"/>
      <c r="O980" s="160"/>
      <c r="P980" s="155"/>
      <c r="Q980" s="156"/>
      <c r="R980" s="155"/>
      <c r="S980" s="156"/>
      <c r="T980" s="157"/>
      <c r="U980" s="157"/>
      <c r="V980" s="157"/>
      <c r="W980" s="158"/>
    </row>
    <row r="981" spans="6:23" s="161" customFormat="1" ht="11.25" outlineLevel="3">
      <c r="F981" s="162"/>
      <c r="G981" s="163"/>
      <c r="H981" s="164" t="str">
        <f>IF(AND(H980&lt;&gt;"Výkaz výměr:",I980=""),"Výkaz výměr:","")</f>
        <v>Výkaz výměr:</v>
      </c>
      <c r="I981" s="165" t="s">
        <v>836</v>
      </c>
      <c r="J981" s="166"/>
      <c r="K981" s="167"/>
      <c r="L981" s="168"/>
      <c r="M981" s="169">
        <v>36.44</v>
      </c>
      <c r="N981" s="170"/>
      <c r="O981" s="171"/>
      <c r="P981" s="172"/>
      <c r="Q981" s="170"/>
      <c r="R981" s="170"/>
      <c r="S981" s="170"/>
      <c r="T981" s="173" t="s">
        <v>75</v>
      </c>
      <c r="U981" s="170"/>
      <c r="V981" s="170"/>
      <c r="W981" s="174"/>
    </row>
    <row r="982" spans="6:25" s="149" customFormat="1" ht="12" outlineLevel="2">
      <c r="F982" s="142">
        <v>25</v>
      </c>
      <c r="G982" s="143" t="s">
        <v>64</v>
      </c>
      <c r="H982" s="144" t="s">
        <v>837</v>
      </c>
      <c r="I982" s="145" t="s">
        <v>827</v>
      </c>
      <c r="J982" s="143" t="s">
        <v>97</v>
      </c>
      <c r="K982" s="146">
        <v>6.68</v>
      </c>
      <c r="L982" s="147">
        <v>0</v>
      </c>
      <c r="M982" s="146">
        <v>6.68</v>
      </c>
      <c r="N982" s="148"/>
      <c r="O982" s="148">
        <f>M982*N982</f>
        <v>0</v>
      </c>
      <c r="P982" s="148"/>
      <c r="Q982" s="148">
        <f>M982*P982</f>
        <v>0</v>
      </c>
      <c r="R982" s="148"/>
      <c r="S982" s="148">
        <f>M982*R982</f>
        <v>0</v>
      </c>
      <c r="T982" s="148">
        <v>21</v>
      </c>
      <c r="U982" s="148">
        <f>O982*T982/100</f>
        <v>0</v>
      </c>
      <c r="V982" s="148">
        <f>U982+O982</f>
        <v>0</v>
      </c>
      <c r="W982" s="148"/>
      <c r="X982" s="148"/>
      <c r="Y982" s="148">
        <v>1</v>
      </c>
    </row>
    <row r="983" spans="6:23" s="149" customFormat="1" ht="12" outlineLevel="2">
      <c r="F983" s="150"/>
      <c r="G983" s="151"/>
      <c r="H983" s="152" t="s">
        <v>68</v>
      </c>
      <c r="I983" s="153"/>
      <c r="J983" s="154"/>
      <c r="K983" s="154"/>
      <c r="L983" s="154"/>
      <c r="M983" s="154"/>
      <c r="N983" s="154"/>
      <c r="O983" s="154"/>
      <c r="P983" s="155"/>
      <c r="Q983" s="156"/>
      <c r="R983" s="155"/>
      <c r="S983" s="156"/>
      <c r="T983" s="157"/>
      <c r="U983" s="157"/>
      <c r="V983" s="157"/>
      <c r="W983" s="158"/>
    </row>
    <row r="984" spans="6:23" s="149" customFormat="1" ht="6" customHeight="1" outlineLevel="2">
      <c r="F984" s="150"/>
      <c r="G984" s="151"/>
      <c r="H984" s="159"/>
      <c r="I984" s="160"/>
      <c r="J984" s="160"/>
      <c r="K984" s="160"/>
      <c r="L984" s="160"/>
      <c r="M984" s="160"/>
      <c r="N984" s="160"/>
      <c r="O984" s="160"/>
      <c r="P984" s="155"/>
      <c r="Q984" s="156"/>
      <c r="R984" s="155"/>
      <c r="S984" s="156"/>
      <c r="T984" s="157"/>
      <c r="U984" s="157"/>
      <c r="V984" s="157"/>
      <c r="W984" s="158"/>
    </row>
    <row r="985" spans="6:23" s="161" customFormat="1" ht="11.25" outlineLevel="3">
      <c r="F985" s="162"/>
      <c r="G985" s="163"/>
      <c r="H985" s="164" t="str">
        <f>IF(AND(H984&lt;&gt;"Výkaz výměr:",I984=""),"Výkaz výměr:","")</f>
        <v>Výkaz výměr:</v>
      </c>
      <c r="I985" s="165" t="s">
        <v>838</v>
      </c>
      <c r="J985" s="166"/>
      <c r="K985" s="167"/>
      <c r="L985" s="168"/>
      <c r="M985" s="169">
        <v>6.68</v>
      </c>
      <c r="N985" s="170"/>
      <c r="O985" s="171"/>
      <c r="P985" s="172"/>
      <c r="Q985" s="170"/>
      <c r="R985" s="170"/>
      <c r="S985" s="170"/>
      <c r="T985" s="173" t="s">
        <v>75</v>
      </c>
      <c r="U985" s="170"/>
      <c r="V985" s="170"/>
      <c r="W985" s="174"/>
    </row>
    <row r="986" spans="6:25" s="149" customFormat="1" ht="12" outlineLevel="2">
      <c r="F986" s="142">
        <v>26</v>
      </c>
      <c r="G986" s="143" t="s">
        <v>64</v>
      </c>
      <c r="H986" s="144" t="s">
        <v>839</v>
      </c>
      <c r="I986" s="145" t="s">
        <v>840</v>
      </c>
      <c r="J986" s="143" t="s">
        <v>97</v>
      </c>
      <c r="K986" s="146">
        <v>91.7</v>
      </c>
      <c r="L986" s="147">
        <v>0</v>
      </c>
      <c r="M986" s="146">
        <v>91.7</v>
      </c>
      <c r="N986" s="148"/>
      <c r="O986" s="148">
        <f>M986*N986</f>
        <v>0</v>
      </c>
      <c r="P986" s="148"/>
      <c r="Q986" s="148">
        <f>M986*P986</f>
        <v>0</v>
      </c>
      <c r="R986" s="148"/>
      <c r="S986" s="148">
        <f>M986*R986</f>
        <v>0</v>
      </c>
      <c r="T986" s="148">
        <v>21</v>
      </c>
      <c r="U986" s="148">
        <f>O986*T986/100</f>
        <v>0</v>
      </c>
      <c r="V986" s="148">
        <f>U986+O986</f>
        <v>0</v>
      </c>
      <c r="W986" s="148"/>
      <c r="X986" s="148"/>
      <c r="Y986" s="148">
        <v>1</v>
      </c>
    </row>
    <row r="987" spans="6:23" s="149" customFormat="1" ht="12" outlineLevel="2">
      <c r="F987" s="150"/>
      <c r="G987" s="151"/>
      <c r="H987" s="152" t="s">
        <v>68</v>
      </c>
      <c r="I987" s="153"/>
      <c r="J987" s="154"/>
      <c r="K987" s="154"/>
      <c r="L987" s="154"/>
      <c r="M987" s="154"/>
      <c r="N987" s="154"/>
      <c r="O987" s="154"/>
      <c r="P987" s="155"/>
      <c r="Q987" s="156"/>
      <c r="R987" s="155"/>
      <c r="S987" s="156"/>
      <c r="T987" s="157"/>
      <c r="U987" s="157"/>
      <c r="V987" s="157"/>
      <c r="W987" s="158"/>
    </row>
    <row r="988" spans="6:23" s="149" customFormat="1" ht="6" customHeight="1" outlineLevel="2">
      <c r="F988" s="150"/>
      <c r="G988" s="151"/>
      <c r="H988" s="159"/>
      <c r="I988" s="160"/>
      <c r="J988" s="160"/>
      <c r="K988" s="160"/>
      <c r="L988" s="160"/>
      <c r="M988" s="160"/>
      <c r="N988" s="160"/>
      <c r="O988" s="160"/>
      <c r="P988" s="155"/>
      <c r="Q988" s="156"/>
      <c r="R988" s="155"/>
      <c r="S988" s="156"/>
      <c r="T988" s="157"/>
      <c r="U988" s="157"/>
      <c r="V988" s="157"/>
      <c r="W988" s="158"/>
    </row>
    <row r="989" spans="6:23" s="161" customFormat="1" ht="11.25" outlineLevel="3">
      <c r="F989" s="162"/>
      <c r="G989" s="163"/>
      <c r="H989" s="164" t="str">
        <f>IF(AND(H988&lt;&gt;"Výkaz výměr:",I988=""),"Výkaz výměr:","")</f>
        <v>Výkaz výměr:</v>
      </c>
      <c r="I989" s="165" t="s">
        <v>841</v>
      </c>
      <c r="J989" s="166"/>
      <c r="K989" s="167"/>
      <c r="L989" s="168"/>
      <c r="M989" s="169">
        <v>91.7</v>
      </c>
      <c r="N989" s="170"/>
      <c r="O989" s="171"/>
      <c r="P989" s="172"/>
      <c r="Q989" s="170"/>
      <c r="R989" s="170"/>
      <c r="S989" s="170"/>
      <c r="T989" s="173" t="s">
        <v>75</v>
      </c>
      <c r="U989" s="170"/>
      <c r="V989" s="170"/>
      <c r="W989" s="174"/>
    </row>
    <row r="990" spans="6:23" s="175" customFormat="1" ht="12.75" customHeight="1" outlineLevel="2">
      <c r="F990" s="176"/>
      <c r="G990" s="177"/>
      <c r="H990" s="177"/>
      <c r="I990" s="178"/>
      <c r="J990" s="177"/>
      <c r="K990" s="179"/>
      <c r="L990" s="180"/>
      <c r="M990" s="179"/>
      <c r="N990" s="180"/>
      <c r="O990" s="181"/>
      <c r="P990" s="182"/>
      <c r="Q990" s="180"/>
      <c r="R990" s="180"/>
      <c r="S990" s="180"/>
      <c r="T990" s="183" t="s">
        <v>75</v>
      </c>
      <c r="U990" s="180"/>
      <c r="V990" s="180"/>
      <c r="W990" s="180"/>
    </row>
    <row r="991" spans="6:25" s="131" customFormat="1" ht="16.5" customHeight="1" outlineLevel="1">
      <c r="F991" s="132"/>
      <c r="G991" s="133"/>
      <c r="H991" s="134"/>
      <c r="I991" s="134" t="s">
        <v>842</v>
      </c>
      <c r="J991" s="133"/>
      <c r="K991" s="135"/>
      <c r="L991" s="136"/>
      <c r="M991" s="135"/>
      <c r="N991" s="136"/>
      <c r="O991" s="137">
        <f>SUBTOTAL(9,O992:O1038)</f>
        <v>0</v>
      </c>
      <c r="P991" s="138"/>
      <c r="Q991" s="137">
        <f>SUBTOTAL(9,Q992:Q1038)</f>
        <v>0.3644098</v>
      </c>
      <c r="R991" s="136"/>
      <c r="S991" s="137">
        <f>SUBTOTAL(9,S992:S1038)</f>
        <v>0</v>
      </c>
      <c r="T991" s="139"/>
      <c r="U991" s="137">
        <f>SUBTOTAL(9,U992:U1038)</f>
        <v>0</v>
      </c>
      <c r="V991" s="137">
        <f>SUBTOTAL(9,V992:V1038)</f>
        <v>0</v>
      </c>
      <c r="W991" s="140"/>
      <c r="Y991" s="137">
        <f>SUBTOTAL(9,Y992:Y1038)</f>
        <v>10</v>
      </c>
    </row>
    <row r="992" spans="6:25" s="149" customFormat="1" ht="12" outlineLevel="2">
      <c r="F992" s="142">
        <v>1</v>
      </c>
      <c r="G992" s="143" t="s">
        <v>64</v>
      </c>
      <c r="H992" s="144" t="s">
        <v>843</v>
      </c>
      <c r="I992" s="145" t="s">
        <v>844</v>
      </c>
      <c r="J992" s="143" t="s">
        <v>72</v>
      </c>
      <c r="K992" s="146">
        <v>3.6</v>
      </c>
      <c r="L992" s="147">
        <v>3</v>
      </c>
      <c r="M992" s="146">
        <v>3.708</v>
      </c>
      <c r="N992" s="148"/>
      <c r="O992" s="148">
        <f>M992*N992</f>
        <v>0</v>
      </c>
      <c r="P992" s="148"/>
      <c r="Q992" s="148">
        <f>M992*P992</f>
        <v>0</v>
      </c>
      <c r="R992" s="148"/>
      <c r="S992" s="148">
        <f>M992*R992</f>
        <v>0</v>
      </c>
      <c r="T992" s="148">
        <v>21</v>
      </c>
      <c r="U992" s="148">
        <f>O992*T992/100</f>
        <v>0</v>
      </c>
      <c r="V992" s="148">
        <f>U992+O992</f>
        <v>0</v>
      </c>
      <c r="W992" s="148"/>
      <c r="X992" s="148"/>
      <c r="Y992" s="148">
        <v>1</v>
      </c>
    </row>
    <row r="993" spans="6:23" s="149" customFormat="1" ht="12" outlineLevel="2">
      <c r="F993" s="150"/>
      <c r="G993" s="151"/>
      <c r="H993" s="152" t="s">
        <v>68</v>
      </c>
      <c r="I993" s="153"/>
      <c r="J993" s="154"/>
      <c r="K993" s="154"/>
      <c r="L993" s="154"/>
      <c r="M993" s="154"/>
      <c r="N993" s="154"/>
      <c r="O993" s="154"/>
      <c r="P993" s="155"/>
      <c r="Q993" s="156"/>
      <c r="R993" s="155"/>
      <c r="S993" s="156"/>
      <c r="T993" s="157"/>
      <c r="U993" s="157"/>
      <c r="V993" s="157"/>
      <c r="W993" s="158"/>
    </row>
    <row r="994" spans="6:23" s="149" customFormat="1" ht="6" customHeight="1" outlineLevel="2">
      <c r="F994" s="150"/>
      <c r="G994" s="151"/>
      <c r="H994" s="159"/>
      <c r="I994" s="160"/>
      <c r="J994" s="160"/>
      <c r="K994" s="160"/>
      <c r="L994" s="160"/>
      <c r="M994" s="160"/>
      <c r="N994" s="160"/>
      <c r="O994" s="160"/>
      <c r="P994" s="155"/>
      <c r="Q994" s="156"/>
      <c r="R994" s="155"/>
      <c r="S994" s="156"/>
      <c r="T994" s="157"/>
      <c r="U994" s="157"/>
      <c r="V994" s="157"/>
      <c r="W994" s="158"/>
    </row>
    <row r="995" spans="6:23" s="161" customFormat="1" ht="11.25" outlineLevel="3">
      <c r="F995" s="162"/>
      <c r="G995" s="163"/>
      <c r="H995" s="164" t="str">
        <f>IF(AND(H994&lt;&gt;"Výkaz výměr:",I994=""),"Výkaz výměr:","")</f>
        <v>Výkaz výměr:</v>
      </c>
      <c r="I995" s="165" t="s">
        <v>845</v>
      </c>
      <c r="J995" s="166"/>
      <c r="K995" s="167"/>
      <c r="L995" s="168"/>
      <c r="M995" s="169">
        <v>3.6</v>
      </c>
      <c r="N995" s="170"/>
      <c r="O995" s="171"/>
      <c r="P995" s="172"/>
      <c r="Q995" s="170"/>
      <c r="R995" s="170"/>
      <c r="S995" s="170"/>
      <c r="T995" s="173" t="s">
        <v>75</v>
      </c>
      <c r="U995" s="170"/>
      <c r="V995" s="170"/>
      <c r="W995" s="174"/>
    </row>
    <row r="996" spans="6:25" s="149" customFormat="1" ht="12" outlineLevel="2">
      <c r="F996" s="142">
        <v>2</v>
      </c>
      <c r="G996" s="143" t="s">
        <v>64</v>
      </c>
      <c r="H996" s="144" t="s">
        <v>846</v>
      </c>
      <c r="I996" s="145" t="s">
        <v>847</v>
      </c>
      <c r="J996" s="143" t="s">
        <v>72</v>
      </c>
      <c r="K996" s="146">
        <v>11.26</v>
      </c>
      <c r="L996" s="147">
        <v>0</v>
      </c>
      <c r="M996" s="146">
        <v>11.26</v>
      </c>
      <c r="N996" s="148"/>
      <c r="O996" s="148">
        <f>M996*N996</f>
        <v>0</v>
      </c>
      <c r="P996" s="148">
        <v>0.0003</v>
      </c>
      <c r="Q996" s="148">
        <f>M996*P996</f>
        <v>0.0033779999999999995</v>
      </c>
      <c r="R996" s="148"/>
      <c r="S996" s="148">
        <f>M996*R996</f>
        <v>0</v>
      </c>
      <c r="T996" s="148">
        <v>21</v>
      </c>
      <c r="U996" s="148">
        <f>O996*T996/100</f>
        <v>0</v>
      </c>
      <c r="V996" s="148">
        <f>U996+O996</f>
        <v>0</v>
      </c>
      <c r="W996" s="148"/>
      <c r="X996" s="148"/>
      <c r="Y996" s="148">
        <v>1</v>
      </c>
    </row>
    <row r="997" spans="6:23" s="149" customFormat="1" ht="22.5" outlineLevel="2">
      <c r="F997" s="150"/>
      <c r="G997" s="151"/>
      <c r="H997" s="152" t="s">
        <v>68</v>
      </c>
      <c r="I997" s="153" t="s">
        <v>848</v>
      </c>
      <c r="J997" s="154"/>
      <c r="K997" s="154"/>
      <c r="L997" s="154"/>
      <c r="M997" s="154"/>
      <c r="N997" s="154"/>
      <c r="O997" s="154"/>
      <c r="P997" s="155"/>
      <c r="Q997" s="156"/>
      <c r="R997" s="155"/>
      <c r="S997" s="156"/>
      <c r="T997" s="157"/>
      <c r="U997" s="157"/>
      <c r="V997" s="157"/>
      <c r="W997" s="158"/>
    </row>
    <row r="998" spans="6:23" s="149" customFormat="1" ht="6" customHeight="1" outlineLevel="2">
      <c r="F998" s="150"/>
      <c r="G998" s="151"/>
      <c r="H998" s="159"/>
      <c r="I998" s="160"/>
      <c r="J998" s="160"/>
      <c r="K998" s="160"/>
      <c r="L998" s="160"/>
      <c r="M998" s="160"/>
      <c r="N998" s="160"/>
      <c r="O998" s="160"/>
      <c r="P998" s="155"/>
      <c r="Q998" s="156"/>
      <c r="R998" s="155"/>
      <c r="S998" s="156"/>
      <c r="T998" s="157"/>
      <c r="U998" s="157"/>
      <c r="V998" s="157"/>
      <c r="W998" s="158"/>
    </row>
    <row r="999" spans="6:23" s="161" customFormat="1" ht="11.25" outlineLevel="3">
      <c r="F999" s="162"/>
      <c r="G999" s="163"/>
      <c r="H999" s="164" t="str">
        <f>IF(AND(H998&lt;&gt;"Výkaz výměr:",I998=""),"Výkaz výměr:","")</f>
        <v>Výkaz výměr:</v>
      </c>
      <c r="I999" s="165" t="s">
        <v>140</v>
      </c>
      <c r="J999" s="166"/>
      <c r="K999" s="167"/>
      <c r="L999" s="168"/>
      <c r="M999" s="169">
        <v>7.2</v>
      </c>
      <c r="N999" s="170"/>
      <c r="O999" s="171"/>
      <c r="P999" s="172"/>
      <c r="Q999" s="170"/>
      <c r="R999" s="170"/>
      <c r="S999" s="170"/>
      <c r="T999" s="173" t="s">
        <v>75</v>
      </c>
      <c r="U999" s="170"/>
      <c r="V999" s="170"/>
      <c r="W999" s="174"/>
    </row>
    <row r="1000" spans="6:23" s="161" customFormat="1" ht="11.25" outlineLevel="3">
      <c r="F1000" s="162"/>
      <c r="G1000" s="163"/>
      <c r="H1000" s="164">
        <f>IF(AND(H999&lt;&gt;"Výkaz výměr:",I999=""),"Výkaz výměr:","")</f>
      </c>
      <c r="I1000" s="165" t="s">
        <v>141</v>
      </c>
      <c r="J1000" s="166"/>
      <c r="K1000" s="167"/>
      <c r="L1000" s="168"/>
      <c r="M1000" s="169">
        <v>1.2</v>
      </c>
      <c r="N1000" s="170"/>
      <c r="O1000" s="171"/>
      <c r="P1000" s="172"/>
      <c r="Q1000" s="170"/>
      <c r="R1000" s="170"/>
      <c r="S1000" s="170"/>
      <c r="T1000" s="173" t="s">
        <v>75</v>
      </c>
      <c r="U1000" s="170"/>
      <c r="V1000" s="170"/>
      <c r="W1000" s="174"/>
    </row>
    <row r="1001" spans="6:23" s="161" customFormat="1" ht="11.25" outlineLevel="3">
      <c r="F1001" s="162"/>
      <c r="G1001" s="163"/>
      <c r="H1001" s="164">
        <f>IF(AND(H1000&lt;&gt;"Výkaz výměr:",I1000=""),"Výkaz výměr:","")</f>
      </c>
      <c r="I1001" s="165" t="s">
        <v>142</v>
      </c>
      <c r="J1001" s="166"/>
      <c r="K1001" s="167"/>
      <c r="L1001" s="168"/>
      <c r="M1001" s="169">
        <v>2.86</v>
      </c>
      <c r="N1001" s="170"/>
      <c r="O1001" s="171"/>
      <c r="P1001" s="172"/>
      <c r="Q1001" s="170"/>
      <c r="R1001" s="170"/>
      <c r="S1001" s="170"/>
      <c r="T1001" s="173" t="s">
        <v>75</v>
      </c>
      <c r="U1001" s="170"/>
      <c r="V1001" s="170"/>
      <c r="W1001" s="174"/>
    </row>
    <row r="1002" spans="6:25" s="149" customFormat="1" ht="12" outlineLevel="2">
      <c r="F1002" s="142">
        <v>3</v>
      </c>
      <c r="G1002" s="143" t="s">
        <v>64</v>
      </c>
      <c r="H1002" s="144" t="s">
        <v>849</v>
      </c>
      <c r="I1002" s="145" t="s">
        <v>850</v>
      </c>
      <c r="J1002" s="143" t="s">
        <v>72</v>
      </c>
      <c r="K1002" s="146">
        <v>11.26</v>
      </c>
      <c r="L1002" s="147">
        <v>0</v>
      </c>
      <c r="M1002" s="146">
        <v>11.26</v>
      </c>
      <c r="N1002" s="148"/>
      <c r="O1002" s="148">
        <f>M1002*N1002</f>
        <v>0</v>
      </c>
      <c r="P1002" s="148">
        <v>0.0077</v>
      </c>
      <c r="Q1002" s="148">
        <f>M1002*P1002</f>
        <v>0.086702</v>
      </c>
      <c r="R1002" s="148"/>
      <c r="S1002" s="148">
        <f>M1002*R1002</f>
        <v>0</v>
      </c>
      <c r="T1002" s="148">
        <v>21</v>
      </c>
      <c r="U1002" s="148">
        <f>O1002*T1002/100</f>
        <v>0</v>
      </c>
      <c r="V1002" s="148">
        <f>U1002+O1002</f>
        <v>0</v>
      </c>
      <c r="W1002" s="148"/>
      <c r="X1002" s="148"/>
      <c r="Y1002" s="148">
        <v>1</v>
      </c>
    </row>
    <row r="1003" spans="6:23" s="149" customFormat="1" ht="33.75" outlineLevel="2">
      <c r="F1003" s="150"/>
      <c r="G1003" s="151"/>
      <c r="H1003" s="152" t="s">
        <v>68</v>
      </c>
      <c r="I1003" s="153" t="s">
        <v>851</v>
      </c>
      <c r="J1003" s="154"/>
      <c r="K1003" s="154"/>
      <c r="L1003" s="154"/>
      <c r="M1003" s="154"/>
      <c r="N1003" s="154"/>
      <c r="O1003" s="154"/>
      <c r="P1003" s="155"/>
      <c r="Q1003" s="156"/>
      <c r="R1003" s="155"/>
      <c r="S1003" s="156"/>
      <c r="T1003" s="157"/>
      <c r="U1003" s="157"/>
      <c r="V1003" s="157"/>
      <c r="W1003" s="158"/>
    </row>
    <row r="1004" spans="6:23" s="149" customFormat="1" ht="6" customHeight="1" outlineLevel="2">
      <c r="F1004" s="150"/>
      <c r="G1004" s="151"/>
      <c r="H1004" s="159"/>
      <c r="I1004" s="160"/>
      <c r="J1004" s="160"/>
      <c r="K1004" s="160"/>
      <c r="L1004" s="160"/>
      <c r="M1004" s="160"/>
      <c r="N1004" s="160"/>
      <c r="O1004" s="160"/>
      <c r="P1004" s="155"/>
      <c r="Q1004" s="156"/>
      <c r="R1004" s="155"/>
      <c r="S1004" s="156"/>
      <c r="T1004" s="157"/>
      <c r="U1004" s="157"/>
      <c r="V1004" s="157"/>
      <c r="W1004" s="158"/>
    </row>
    <row r="1005" spans="6:23" s="161" customFormat="1" ht="11.25" outlineLevel="3">
      <c r="F1005" s="162"/>
      <c r="G1005" s="163"/>
      <c r="H1005" s="164" t="str">
        <f>IF(AND(H1004&lt;&gt;"Výkaz výměr:",I1004=""),"Výkaz výměr:","")</f>
        <v>Výkaz výměr:</v>
      </c>
      <c r="I1005" s="165" t="s">
        <v>140</v>
      </c>
      <c r="J1005" s="166"/>
      <c r="K1005" s="167"/>
      <c r="L1005" s="168"/>
      <c r="M1005" s="169">
        <v>7.2</v>
      </c>
      <c r="N1005" s="170"/>
      <c r="O1005" s="171"/>
      <c r="P1005" s="172"/>
      <c r="Q1005" s="170"/>
      <c r="R1005" s="170"/>
      <c r="S1005" s="170"/>
      <c r="T1005" s="173" t="s">
        <v>75</v>
      </c>
      <c r="U1005" s="170"/>
      <c r="V1005" s="170"/>
      <c r="W1005" s="174"/>
    </row>
    <row r="1006" spans="6:23" s="161" customFormat="1" ht="11.25" outlineLevel="3">
      <c r="F1006" s="162"/>
      <c r="G1006" s="163"/>
      <c r="H1006" s="164">
        <f>IF(AND(H1005&lt;&gt;"Výkaz výměr:",I1005=""),"Výkaz výměr:","")</f>
      </c>
      <c r="I1006" s="165" t="s">
        <v>141</v>
      </c>
      <c r="J1006" s="166"/>
      <c r="K1006" s="167"/>
      <c r="L1006" s="168"/>
      <c r="M1006" s="169">
        <v>1.2</v>
      </c>
      <c r="N1006" s="170"/>
      <c r="O1006" s="171"/>
      <c r="P1006" s="172"/>
      <c r="Q1006" s="170"/>
      <c r="R1006" s="170"/>
      <c r="S1006" s="170"/>
      <c r="T1006" s="173" t="s">
        <v>75</v>
      </c>
      <c r="U1006" s="170"/>
      <c r="V1006" s="170"/>
      <c r="W1006" s="174"/>
    </row>
    <row r="1007" spans="6:23" s="161" customFormat="1" ht="11.25" outlineLevel="3">
      <c r="F1007" s="162"/>
      <c r="G1007" s="163"/>
      <c r="H1007" s="164">
        <f>IF(AND(H1006&lt;&gt;"Výkaz výměr:",I1006=""),"Výkaz výměr:","")</f>
      </c>
      <c r="I1007" s="165" t="s">
        <v>142</v>
      </c>
      <c r="J1007" s="166"/>
      <c r="K1007" s="167"/>
      <c r="L1007" s="168"/>
      <c r="M1007" s="169">
        <v>2.86</v>
      </c>
      <c r="N1007" s="170"/>
      <c r="O1007" s="171"/>
      <c r="P1007" s="172"/>
      <c r="Q1007" s="170"/>
      <c r="R1007" s="170"/>
      <c r="S1007" s="170"/>
      <c r="T1007" s="173" t="s">
        <v>75</v>
      </c>
      <c r="U1007" s="170"/>
      <c r="V1007" s="170"/>
      <c r="W1007" s="174"/>
    </row>
    <row r="1008" spans="6:25" s="149" customFormat="1" ht="24" outlineLevel="2">
      <c r="F1008" s="142">
        <v>4</v>
      </c>
      <c r="G1008" s="143" t="s">
        <v>64</v>
      </c>
      <c r="H1008" s="144" t="s">
        <v>852</v>
      </c>
      <c r="I1008" s="145" t="s">
        <v>853</v>
      </c>
      <c r="J1008" s="143" t="s">
        <v>72</v>
      </c>
      <c r="K1008" s="146">
        <v>123.86</v>
      </c>
      <c r="L1008" s="147">
        <v>0</v>
      </c>
      <c r="M1008" s="146">
        <v>123.86</v>
      </c>
      <c r="N1008" s="148"/>
      <c r="O1008" s="148">
        <f>M1008*N1008</f>
        <v>0</v>
      </c>
      <c r="P1008" s="148">
        <v>0.00193</v>
      </c>
      <c r="Q1008" s="148">
        <f>M1008*P1008</f>
        <v>0.2390498</v>
      </c>
      <c r="R1008" s="148"/>
      <c r="S1008" s="148">
        <f>M1008*R1008</f>
        <v>0</v>
      </c>
      <c r="T1008" s="148">
        <v>21</v>
      </c>
      <c r="U1008" s="148">
        <f>O1008*T1008/100</f>
        <v>0</v>
      </c>
      <c r="V1008" s="148">
        <f>U1008+O1008</f>
        <v>0</v>
      </c>
      <c r="W1008" s="148"/>
      <c r="X1008" s="148"/>
      <c r="Y1008" s="148">
        <v>1</v>
      </c>
    </row>
    <row r="1009" spans="6:23" s="149" customFormat="1" ht="56.25" outlineLevel="2">
      <c r="F1009" s="150"/>
      <c r="G1009" s="151"/>
      <c r="H1009" s="152" t="s">
        <v>68</v>
      </c>
      <c r="I1009" s="153" t="s">
        <v>854</v>
      </c>
      <c r="J1009" s="154"/>
      <c r="K1009" s="154"/>
      <c r="L1009" s="154"/>
      <c r="M1009" s="154"/>
      <c r="N1009" s="154"/>
      <c r="O1009" s="154"/>
      <c r="P1009" s="155"/>
      <c r="Q1009" s="156"/>
      <c r="R1009" s="155"/>
      <c r="S1009" s="156"/>
      <c r="T1009" s="157"/>
      <c r="U1009" s="157"/>
      <c r="V1009" s="157"/>
      <c r="W1009" s="158"/>
    </row>
    <row r="1010" spans="6:23" s="149" customFormat="1" ht="6" customHeight="1" outlineLevel="2">
      <c r="F1010" s="150"/>
      <c r="G1010" s="151"/>
      <c r="H1010" s="159"/>
      <c r="I1010" s="160"/>
      <c r="J1010" s="160"/>
      <c r="K1010" s="160"/>
      <c r="L1010" s="160"/>
      <c r="M1010" s="160"/>
      <c r="N1010" s="160"/>
      <c r="O1010" s="160"/>
      <c r="P1010" s="155"/>
      <c r="Q1010" s="156"/>
      <c r="R1010" s="155"/>
      <c r="S1010" s="156"/>
      <c r="T1010" s="157"/>
      <c r="U1010" s="157"/>
      <c r="V1010" s="157"/>
      <c r="W1010" s="158"/>
    </row>
    <row r="1011" spans="6:23" s="161" customFormat="1" ht="11.25" outlineLevel="3">
      <c r="F1011" s="162"/>
      <c r="G1011" s="163"/>
      <c r="H1011" s="164" t="str">
        <f>IF(AND(H1010&lt;&gt;"Výkaz výměr:",I1010=""),"Výkaz výměr:","")</f>
        <v>Výkaz výměr:</v>
      </c>
      <c r="I1011" s="165" t="s">
        <v>855</v>
      </c>
      <c r="J1011" s="166"/>
      <c r="K1011" s="167"/>
      <c r="L1011" s="168"/>
      <c r="M1011" s="169">
        <v>123.86</v>
      </c>
      <c r="N1011" s="170"/>
      <c r="O1011" s="171"/>
      <c r="P1011" s="172"/>
      <c r="Q1011" s="170"/>
      <c r="R1011" s="170"/>
      <c r="S1011" s="170"/>
      <c r="T1011" s="173" t="s">
        <v>75</v>
      </c>
      <c r="U1011" s="170"/>
      <c r="V1011" s="170"/>
      <c r="W1011" s="174"/>
    </row>
    <row r="1012" spans="6:25" s="149" customFormat="1" ht="12" outlineLevel="2">
      <c r="F1012" s="142">
        <v>5</v>
      </c>
      <c r="G1012" s="143" t="s">
        <v>64</v>
      </c>
      <c r="H1012" s="144" t="s">
        <v>856</v>
      </c>
      <c r="I1012" s="145" t="s">
        <v>857</v>
      </c>
      <c r="J1012" s="143" t="s">
        <v>72</v>
      </c>
      <c r="K1012" s="146">
        <v>26.06</v>
      </c>
      <c r="L1012" s="147">
        <v>0</v>
      </c>
      <c r="M1012" s="146">
        <v>26.06</v>
      </c>
      <c r="N1012" s="148"/>
      <c r="O1012" s="148">
        <f>M1012*N1012</f>
        <v>0</v>
      </c>
      <c r="P1012" s="148"/>
      <c r="Q1012" s="148">
        <f>M1012*P1012</f>
        <v>0</v>
      </c>
      <c r="R1012" s="148"/>
      <c r="S1012" s="148">
        <f>M1012*R1012</f>
        <v>0</v>
      </c>
      <c r="T1012" s="148">
        <v>21</v>
      </c>
      <c r="U1012" s="148">
        <f>O1012*T1012/100</f>
        <v>0</v>
      </c>
      <c r="V1012" s="148">
        <f>U1012+O1012</f>
        <v>0</v>
      </c>
      <c r="W1012" s="148"/>
      <c r="X1012" s="148"/>
      <c r="Y1012" s="148">
        <v>1</v>
      </c>
    </row>
    <row r="1013" spans="6:23" s="149" customFormat="1" ht="12" outlineLevel="2">
      <c r="F1013" s="150"/>
      <c r="G1013" s="151"/>
      <c r="H1013" s="152" t="s">
        <v>68</v>
      </c>
      <c r="I1013" s="153"/>
      <c r="J1013" s="154"/>
      <c r="K1013" s="154"/>
      <c r="L1013" s="154"/>
      <c r="M1013" s="154"/>
      <c r="N1013" s="154"/>
      <c r="O1013" s="154"/>
      <c r="P1013" s="155"/>
      <c r="Q1013" s="156"/>
      <c r="R1013" s="155"/>
      <c r="S1013" s="156"/>
      <c r="T1013" s="157"/>
      <c r="U1013" s="157"/>
      <c r="V1013" s="157"/>
      <c r="W1013" s="158"/>
    </row>
    <row r="1014" spans="6:23" s="149" customFormat="1" ht="6" customHeight="1" outlineLevel="2">
      <c r="F1014" s="150"/>
      <c r="G1014" s="151"/>
      <c r="H1014" s="159"/>
      <c r="I1014" s="160"/>
      <c r="J1014" s="160"/>
      <c r="K1014" s="160"/>
      <c r="L1014" s="160"/>
      <c r="M1014" s="160"/>
      <c r="N1014" s="160"/>
      <c r="O1014" s="160"/>
      <c r="P1014" s="155"/>
      <c r="Q1014" s="156"/>
      <c r="R1014" s="155"/>
      <c r="S1014" s="156"/>
      <c r="T1014" s="157"/>
      <c r="U1014" s="157"/>
      <c r="V1014" s="157"/>
      <c r="W1014" s="158"/>
    </row>
    <row r="1015" spans="6:23" s="161" customFormat="1" ht="11.25" outlineLevel="3">
      <c r="F1015" s="162"/>
      <c r="G1015" s="163"/>
      <c r="H1015" s="164" t="str">
        <f>IF(AND(H1014&lt;&gt;"Výkaz výměr:",I1014=""),"Výkaz výměr:","")</f>
        <v>Výkaz výměr:</v>
      </c>
      <c r="I1015" s="165" t="s">
        <v>131</v>
      </c>
      <c r="J1015" s="166"/>
      <c r="K1015" s="167"/>
      <c r="L1015" s="168"/>
      <c r="M1015" s="169">
        <v>16</v>
      </c>
      <c r="N1015" s="170"/>
      <c r="O1015" s="171"/>
      <c r="P1015" s="172"/>
      <c r="Q1015" s="170"/>
      <c r="R1015" s="170"/>
      <c r="S1015" s="170"/>
      <c r="T1015" s="173" t="s">
        <v>75</v>
      </c>
      <c r="U1015" s="170"/>
      <c r="V1015" s="170"/>
      <c r="W1015" s="174"/>
    </row>
    <row r="1016" spans="6:23" s="161" customFormat="1" ht="11.25" outlineLevel="3">
      <c r="F1016" s="162"/>
      <c r="G1016" s="163"/>
      <c r="H1016" s="164">
        <f>IF(AND(H1015&lt;&gt;"Výkaz výměr:",I1015=""),"Výkaz výměr:","")</f>
      </c>
      <c r="I1016" s="165" t="s">
        <v>140</v>
      </c>
      <c r="J1016" s="166"/>
      <c r="K1016" s="167"/>
      <c r="L1016" s="168"/>
      <c r="M1016" s="169">
        <v>7.2</v>
      </c>
      <c r="N1016" s="170"/>
      <c r="O1016" s="171"/>
      <c r="P1016" s="172"/>
      <c r="Q1016" s="170"/>
      <c r="R1016" s="170"/>
      <c r="S1016" s="170"/>
      <c r="T1016" s="173" t="s">
        <v>75</v>
      </c>
      <c r="U1016" s="170"/>
      <c r="V1016" s="170"/>
      <c r="W1016" s="174"/>
    </row>
    <row r="1017" spans="6:23" s="161" customFormat="1" ht="11.25" outlineLevel="3">
      <c r="F1017" s="162"/>
      <c r="G1017" s="163"/>
      <c r="H1017" s="164">
        <f>IF(AND(H1016&lt;&gt;"Výkaz výměr:",I1016=""),"Výkaz výměr:","")</f>
      </c>
      <c r="I1017" s="165" t="s">
        <v>142</v>
      </c>
      <c r="J1017" s="166"/>
      <c r="K1017" s="167"/>
      <c r="L1017" s="168"/>
      <c r="M1017" s="169">
        <v>2.86</v>
      </c>
      <c r="N1017" s="170"/>
      <c r="O1017" s="171"/>
      <c r="P1017" s="172"/>
      <c r="Q1017" s="170"/>
      <c r="R1017" s="170"/>
      <c r="S1017" s="170"/>
      <c r="T1017" s="173" t="s">
        <v>75</v>
      </c>
      <c r="U1017" s="170"/>
      <c r="V1017" s="170"/>
      <c r="W1017" s="174"/>
    </row>
    <row r="1018" spans="6:25" s="149" customFormat="1" ht="24" outlineLevel="2">
      <c r="F1018" s="142">
        <v>6</v>
      </c>
      <c r="G1018" s="143" t="s">
        <v>64</v>
      </c>
      <c r="H1018" s="144" t="s">
        <v>858</v>
      </c>
      <c r="I1018" s="145" t="s">
        <v>859</v>
      </c>
      <c r="J1018" s="143" t="s">
        <v>97</v>
      </c>
      <c r="K1018" s="146">
        <v>4</v>
      </c>
      <c r="L1018" s="147">
        <v>0</v>
      </c>
      <c r="M1018" s="146">
        <v>4</v>
      </c>
      <c r="N1018" s="148"/>
      <c r="O1018" s="148">
        <f>M1018*N1018</f>
        <v>0</v>
      </c>
      <c r="P1018" s="148"/>
      <c r="Q1018" s="148">
        <f>M1018*P1018</f>
        <v>0</v>
      </c>
      <c r="R1018" s="148"/>
      <c r="S1018" s="148">
        <f>M1018*R1018</f>
        <v>0</v>
      </c>
      <c r="T1018" s="148">
        <v>21</v>
      </c>
      <c r="U1018" s="148">
        <f>O1018*T1018/100</f>
        <v>0</v>
      </c>
      <c r="V1018" s="148">
        <f>U1018+O1018</f>
        <v>0</v>
      </c>
      <c r="W1018" s="148"/>
      <c r="X1018" s="148"/>
      <c r="Y1018" s="148">
        <v>1</v>
      </c>
    </row>
    <row r="1019" spans="6:23" s="149" customFormat="1" ht="12" outlineLevel="2">
      <c r="F1019" s="150"/>
      <c r="G1019" s="151"/>
      <c r="H1019" s="152" t="s">
        <v>68</v>
      </c>
      <c r="I1019" s="153"/>
      <c r="J1019" s="154"/>
      <c r="K1019" s="154"/>
      <c r="L1019" s="154"/>
      <c r="M1019" s="154"/>
      <c r="N1019" s="154"/>
      <c r="O1019" s="154"/>
      <c r="P1019" s="155"/>
      <c r="Q1019" s="156"/>
      <c r="R1019" s="155"/>
      <c r="S1019" s="156"/>
      <c r="T1019" s="157"/>
      <c r="U1019" s="157"/>
      <c r="V1019" s="157"/>
      <c r="W1019" s="158"/>
    </row>
    <row r="1020" spans="6:23" s="149" customFormat="1" ht="6" customHeight="1" outlineLevel="2">
      <c r="F1020" s="150"/>
      <c r="G1020" s="151"/>
      <c r="H1020" s="159"/>
      <c r="I1020" s="160"/>
      <c r="J1020" s="160"/>
      <c r="K1020" s="160"/>
      <c r="L1020" s="160"/>
      <c r="M1020" s="160"/>
      <c r="N1020" s="160"/>
      <c r="O1020" s="160"/>
      <c r="P1020" s="155"/>
      <c r="Q1020" s="156"/>
      <c r="R1020" s="155"/>
      <c r="S1020" s="156"/>
      <c r="T1020" s="157"/>
      <c r="U1020" s="157"/>
      <c r="V1020" s="157"/>
      <c r="W1020" s="158"/>
    </row>
    <row r="1021" spans="6:23" s="161" customFormat="1" ht="11.25" outlineLevel="3">
      <c r="F1021" s="162"/>
      <c r="G1021" s="163"/>
      <c r="H1021" s="164" t="str">
        <f>IF(AND(H1020&lt;&gt;"Výkaz výměr:",I1020=""),"Výkaz výměr:","")</f>
        <v>Výkaz výměr:</v>
      </c>
      <c r="I1021" s="165" t="s">
        <v>860</v>
      </c>
      <c r="J1021" s="166"/>
      <c r="K1021" s="167"/>
      <c r="L1021" s="168"/>
      <c r="M1021" s="169">
        <v>4</v>
      </c>
      <c r="N1021" s="170"/>
      <c r="O1021" s="171"/>
      <c r="P1021" s="172"/>
      <c r="Q1021" s="170"/>
      <c r="R1021" s="170"/>
      <c r="S1021" s="170"/>
      <c r="T1021" s="173" t="s">
        <v>75</v>
      </c>
      <c r="U1021" s="170"/>
      <c r="V1021" s="170"/>
      <c r="W1021" s="174"/>
    </row>
    <row r="1022" spans="6:25" s="149" customFormat="1" ht="12" outlineLevel="2">
      <c r="F1022" s="142">
        <v>7</v>
      </c>
      <c r="G1022" s="143" t="s">
        <v>64</v>
      </c>
      <c r="H1022" s="144" t="s">
        <v>861</v>
      </c>
      <c r="I1022" s="145" t="s">
        <v>862</v>
      </c>
      <c r="J1022" s="143" t="s">
        <v>72</v>
      </c>
      <c r="K1022" s="146">
        <v>445</v>
      </c>
      <c r="L1022" s="147">
        <v>0</v>
      </c>
      <c r="M1022" s="146">
        <v>445</v>
      </c>
      <c r="N1022" s="148"/>
      <c r="O1022" s="148">
        <f>M1022*N1022</f>
        <v>0</v>
      </c>
      <c r="P1022" s="148"/>
      <c r="Q1022" s="148">
        <f>M1022*P1022</f>
        <v>0</v>
      </c>
      <c r="R1022" s="148"/>
      <c r="S1022" s="148">
        <f>M1022*R1022</f>
        <v>0</v>
      </c>
      <c r="T1022" s="148">
        <v>21</v>
      </c>
      <c r="U1022" s="148">
        <f>O1022*T1022/100</f>
        <v>0</v>
      </c>
      <c r="V1022" s="148">
        <f>U1022+O1022</f>
        <v>0</v>
      </c>
      <c r="W1022" s="148"/>
      <c r="X1022" s="148"/>
      <c r="Y1022" s="148">
        <v>1</v>
      </c>
    </row>
    <row r="1023" spans="6:23" s="149" customFormat="1" ht="12" outlineLevel="2">
      <c r="F1023" s="150"/>
      <c r="G1023" s="151"/>
      <c r="H1023" s="152" t="s">
        <v>68</v>
      </c>
      <c r="I1023" s="153"/>
      <c r="J1023" s="154"/>
      <c r="K1023" s="154"/>
      <c r="L1023" s="154"/>
      <c r="M1023" s="154"/>
      <c r="N1023" s="154"/>
      <c r="O1023" s="154"/>
      <c r="P1023" s="155"/>
      <c r="Q1023" s="156"/>
      <c r="R1023" s="155"/>
      <c r="S1023" s="156"/>
      <c r="T1023" s="157"/>
      <c r="U1023" s="157"/>
      <c r="V1023" s="157"/>
      <c r="W1023" s="158"/>
    </row>
    <row r="1024" spans="6:23" s="149" customFormat="1" ht="6" customHeight="1" outlineLevel="2">
      <c r="F1024" s="150"/>
      <c r="G1024" s="151"/>
      <c r="H1024" s="159"/>
      <c r="I1024" s="160"/>
      <c r="J1024" s="160"/>
      <c r="K1024" s="160"/>
      <c r="L1024" s="160"/>
      <c r="M1024" s="160"/>
      <c r="N1024" s="160"/>
      <c r="O1024" s="160"/>
      <c r="P1024" s="155"/>
      <c r="Q1024" s="156"/>
      <c r="R1024" s="155"/>
      <c r="S1024" s="156"/>
      <c r="T1024" s="157"/>
      <c r="U1024" s="157"/>
      <c r="V1024" s="157"/>
      <c r="W1024" s="158"/>
    </row>
    <row r="1025" spans="6:23" s="161" customFormat="1" ht="11.25" outlineLevel="3">
      <c r="F1025" s="162"/>
      <c r="G1025" s="163"/>
      <c r="H1025" s="164" t="str">
        <f>IF(AND(H1024&lt;&gt;"Výkaz výměr:",I1024=""),"Výkaz výměr:","")</f>
        <v>Výkaz výměr:</v>
      </c>
      <c r="I1025" s="165" t="s">
        <v>863</v>
      </c>
      <c r="J1025" s="166"/>
      <c r="K1025" s="167"/>
      <c r="L1025" s="168"/>
      <c r="M1025" s="169">
        <v>445</v>
      </c>
      <c r="N1025" s="170"/>
      <c r="O1025" s="171"/>
      <c r="P1025" s="172"/>
      <c r="Q1025" s="170"/>
      <c r="R1025" s="170"/>
      <c r="S1025" s="170"/>
      <c r="T1025" s="173" t="s">
        <v>75</v>
      </c>
      <c r="U1025" s="170"/>
      <c r="V1025" s="170"/>
      <c r="W1025" s="174"/>
    </row>
    <row r="1026" spans="6:25" s="149" customFormat="1" ht="12" outlineLevel="2">
      <c r="F1026" s="142">
        <v>8</v>
      </c>
      <c r="G1026" s="143" t="s">
        <v>64</v>
      </c>
      <c r="H1026" s="144" t="s">
        <v>864</v>
      </c>
      <c r="I1026" s="145" t="s">
        <v>865</v>
      </c>
      <c r="J1026" s="143" t="s">
        <v>72</v>
      </c>
      <c r="K1026" s="146">
        <v>32.4</v>
      </c>
      <c r="L1026" s="147">
        <v>0</v>
      </c>
      <c r="M1026" s="146">
        <v>32.4</v>
      </c>
      <c r="N1026" s="148"/>
      <c r="O1026" s="148">
        <f>M1026*N1026</f>
        <v>0</v>
      </c>
      <c r="P1026" s="148"/>
      <c r="Q1026" s="148">
        <f>M1026*P1026</f>
        <v>0</v>
      </c>
      <c r="R1026" s="148"/>
      <c r="S1026" s="148">
        <f>M1026*R1026</f>
        <v>0</v>
      </c>
      <c r="T1026" s="148">
        <v>21</v>
      </c>
      <c r="U1026" s="148">
        <f>O1026*T1026/100</f>
        <v>0</v>
      </c>
      <c r="V1026" s="148">
        <f>U1026+O1026</f>
        <v>0</v>
      </c>
      <c r="W1026" s="148"/>
      <c r="X1026" s="148"/>
      <c r="Y1026" s="148">
        <v>1</v>
      </c>
    </row>
    <row r="1027" spans="6:23" s="149" customFormat="1" ht="12" outlineLevel="2">
      <c r="F1027" s="150"/>
      <c r="G1027" s="151"/>
      <c r="H1027" s="152" t="s">
        <v>68</v>
      </c>
      <c r="I1027" s="153"/>
      <c r="J1027" s="154"/>
      <c r="K1027" s="154"/>
      <c r="L1027" s="154"/>
      <c r="M1027" s="154"/>
      <c r="N1027" s="154"/>
      <c r="O1027" s="154"/>
      <c r="P1027" s="155"/>
      <c r="Q1027" s="156"/>
      <c r="R1027" s="155"/>
      <c r="S1027" s="156"/>
      <c r="T1027" s="157"/>
      <c r="U1027" s="157"/>
      <c r="V1027" s="157"/>
      <c r="W1027" s="158"/>
    </row>
    <row r="1028" spans="6:23" s="149" customFormat="1" ht="6" customHeight="1" outlineLevel="2">
      <c r="F1028" s="150"/>
      <c r="G1028" s="151"/>
      <c r="H1028" s="159"/>
      <c r="I1028" s="160"/>
      <c r="J1028" s="160"/>
      <c r="K1028" s="160"/>
      <c r="L1028" s="160"/>
      <c r="M1028" s="160"/>
      <c r="N1028" s="160"/>
      <c r="O1028" s="160"/>
      <c r="P1028" s="155"/>
      <c r="Q1028" s="156"/>
      <c r="R1028" s="155"/>
      <c r="S1028" s="156"/>
      <c r="T1028" s="157"/>
      <c r="U1028" s="157"/>
      <c r="V1028" s="157"/>
      <c r="W1028" s="158"/>
    </row>
    <row r="1029" spans="6:23" s="161" customFormat="1" ht="11.25" outlineLevel="3">
      <c r="F1029" s="162"/>
      <c r="G1029" s="163"/>
      <c r="H1029" s="164" t="str">
        <f>IF(AND(H1028&lt;&gt;"Výkaz výměr:",I1028=""),"Výkaz výměr:","")</f>
        <v>Výkaz výměr:</v>
      </c>
      <c r="I1029" s="165" t="s">
        <v>866</v>
      </c>
      <c r="J1029" s="166"/>
      <c r="K1029" s="167"/>
      <c r="L1029" s="168"/>
      <c r="M1029" s="169">
        <v>32.4</v>
      </c>
      <c r="N1029" s="170"/>
      <c r="O1029" s="171"/>
      <c r="P1029" s="172"/>
      <c r="Q1029" s="170"/>
      <c r="R1029" s="170"/>
      <c r="S1029" s="170"/>
      <c r="T1029" s="173" t="s">
        <v>75</v>
      </c>
      <c r="U1029" s="170"/>
      <c r="V1029" s="170"/>
      <c r="W1029" s="174"/>
    </row>
    <row r="1030" spans="6:25" s="149" customFormat="1" ht="12" outlineLevel="2">
      <c r="F1030" s="142">
        <v>9</v>
      </c>
      <c r="G1030" s="143" t="s">
        <v>64</v>
      </c>
      <c r="H1030" s="144" t="s">
        <v>867</v>
      </c>
      <c r="I1030" s="145" t="s">
        <v>868</v>
      </c>
      <c r="J1030" s="143" t="s">
        <v>72</v>
      </c>
      <c r="K1030" s="146">
        <v>3.6</v>
      </c>
      <c r="L1030" s="147">
        <v>0</v>
      </c>
      <c r="M1030" s="146">
        <v>3.6</v>
      </c>
      <c r="N1030" s="148"/>
      <c r="O1030" s="148">
        <f>M1030*N1030</f>
        <v>0</v>
      </c>
      <c r="P1030" s="148">
        <v>0.0098</v>
      </c>
      <c r="Q1030" s="148">
        <f>M1030*P1030</f>
        <v>0.03528</v>
      </c>
      <c r="R1030" s="148"/>
      <c r="S1030" s="148">
        <f>M1030*R1030</f>
        <v>0</v>
      </c>
      <c r="T1030" s="148">
        <v>21</v>
      </c>
      <c r="U1030" s="148">
        <f>O1030*T1030/100</f>
        <v>0</v>
      </c>
      <c r="V1030" s="148">
        <f>U1030+O1030</f>
        <v>0</v>
      </c>
      <c r="W1030" s="148"/>
      <c r="X1030" s="148"/>
      <c r="Y1030" s="148">
        <v>1</v>
      </c>
    </row>
    <row r="1031" spans="6:23" s="149" customFormat="1" ht="56.25" outlineLevel="2">
      <c r="F1031" s="150"/>
      <c r="G1031" s="151"/>
      <c r="H1031" s="152" t="s">
        <v>68</v>
      </c>
      <c r="I1031" s="153" t="s">
        <v>869</v>
      </c>
      <c r="J1031" s="154"/>
      <c r="K1031" s="154"/>
      <c r="L1031" s="154"/>
      <c r="M1031" s="154"/>
      <c r="N1031" s="154"/>
      <c r="O1031" s="154"/>
      <c r="P1031" s="155"/>
      <c r="Q1031" s="156"/>
      <c r="R1031" s="155"/>
      <c r="S1031" s="156"/>
      <c r="T1031" s="157"/>
      <c r="U1031" s="157"/>
      <c r="V1031" s="157"/>
      <c r="W1031" s="158"/>
    </row>
    <row r="1032" spans="6:23" s="149" customFormat="1" ht="6" customHeight="1" outlineLevel="2">
      <c r="F1032" s="150"/>
      <c r="G1032" s="151"/>
      <c r="H1032" s="159"/>
      <c r="I1032" s="160"/>
      <c r="J1032" s="160"/>
      <c r="K1032" s="160"/>
      <c r="L1032" s="160"/>
      <c r="M1032" s="160"/>
      <c r="N1032" s="160"/>
      <c r="O1032" s="160"/>
      <c r="P1032" s="155"/>
      <c r="Q1032" s="156"/>
      <c r="R1032" s="155"/>
      <c r="S1032" s="156"/>
      <c r="T1032" s="157"/>
      <c r="U1032" s="157"/>
      <c r="V1032" s="157"/>
      <c r="W1032" s="158"/>
    </row>
    <row r="1033" spans="6:23" s="161" customFormat="1" ht="11.25" outlineLevel="3">
      <c r="F1033" s="162"/>
      <c r="G1033" s="163"/>
      <c r="H1033" s="164" t="str">
        <f>IF(AND(H1032&lt;&gt;"Výkaz výměr:",I1032=""),"Výkaz výměr:","")</f>
        <v>Výkaz výměr:</v>
      </c>
      <c r="I1033" s="165" t="s">
        <v>132</v>
      </c>
      <c r="J1033" s="166"/>
      <c r="K1033" s="167"/>
      <c r="L1033" s="168"/>
      <c r="M1033" s="169">
        <v>3</v>
      </c>
      <c r="N1033" s="170"/>
      <c r="O1033" s="171"/>
      <c r="P1033" s="172"/>
      <c r="Q1033" s="170"/>
      <c r="R1033" s="170"/>
      <c r="S1033" s="170"/>
      <c r="T1033" s="173" t="s">
        <v>75</v>
      </c>
      <c r="U1033" s="170"/>
      <c r="V1033" s="170"/>
      <c r="W1033" s="174"/>
    </row>
    <row r="1034" spans="6:23" s="161" customFormat="1" ht="11.25" outlineLevel="3">
      <c r="F1034" s="162"/>
      <c r="G1034" s="163"/>
      <c r="H1034" s="164">
        <f>IF(AND(H1033&lt;&gt;"Výkaz výměr:",I1033=""),"Výkaz výměr:","")</f>
      </c>
      <c r="I1034" s="165" t="s">
        <v>370</v>
      </c>
      <c r="J1034" s="166"/>
      <c r="K1034" s="167"/>
      <c r="L1034" s="168"/>
      <c r="M1034" s="169">
        <v>0.6</v>
      </c>
      <c r="N1034" s="170"/>
      <c r="O1034" s="171"/>
      <c r="P1034" s="172"/>
      <c r="Q1034" s="170"/>
      <c r="R1034" s="170"/>
      <c r="S1034" s="170"/>
      <c r="T1034" s="173" t="s">
        <v>75</v>
      </c>
      <c r="U1034" s="170"/>
      <c r="V1034" s="170"/>
      <c r="W1034" s="174"/>
    </row>
    <row r="1035" spans="6:25" s="149" customFormat="1" ht="12" outlineLevel="2">
      <c r="F1035" s="142">
        <v>10</v>
      </c>
      <c r="G1035" s="143" t="s">
        <v>64</v>
      </c>
      <c r="H1035" s="144" t="s">
        <v>870</v>
      </c>
      <c r="I1035" s="145" t="s">
        <v>871</v>
      </c>
      <c r="J1035" s="143" t="s">
        <v>375</v>
      </c>
      <c r="K1035" s="146">
        <v>7.2</v>
      </c>
      <c r="L1035" s="147">
        <v>0</v>
      </c>
      <c r="M1035" s="146">
        <v>7.2</v>
      </c>
      <c r="N1035" s="148"/>
      <c r="O1035" s="148">
        <f>M1035*N1035</f>
        <v>0</v>
      </c>
      <c r="P1035" s="148"/>
      <c r="Q1035" s="148">
        <f>M1035*P1035</f>
        <v>0</v>
      </c>
      <c r="R1035" s="148"/>
      <c r="S1035" s="148">
        <f>M1035*R1035</f>
        <v>0</v>
      </c>
      <c r="T1035" s="148">
        <v>21</v>
      </c>
      <c r="U1035" s="148">
        <f>O1035*T1035/100</f>
        <v>0</v>
      </c>
      <c r="V1035" s="148">
        <f>U1035+O1035</f>
        <v>0</v>
      </c>
      <c r="W1035" s="148"/>
      <c r="X1035" s="148"/>
      <c r="Y1035" s="148">
        <v>1</v>
      </c>
    </row>
    <row r="1036" spans="6:23" s="149" customFormat="1" ht="56.25" outlineLevel="2">
      <c r="F1036" s="150"/>
      <c r="G1036" s="151"/>
      <c r="H1036" s="152" t="s">
        <v>68</v>
      </c>
      <c r="I1036" s="153" t="s">
        <v>872</v>
      </c>
      <c r="J1036" s="154"/>
      <c r="K1036" s="154"/>
      <c r="L1036" s="154"/>
      <c r="M1036" s="154"/>
      <c r="N1036" s="154"/>
      <c r="O1036" s="154"/>
      <c r="P1036" s="155"/>
      <c r="Q1036" s="156"/>
      <c r="R1036" s="155"/>
      <c r="S1036" s="156"/>
      <c r="T1036" s="157"/>
      <c r="U1036" s="157"/>
      <c r="V1036" s="157"/>
      <c r="W1036" s="158"/>
    </row>
    <row r="1037" spans="6:23" s="149" customFormat="1" ht="6" customHeight="1" outlineLevel="2">
      <c r="F1037" s="150"/>
      <c r="G1037" s="151"/>
      <c r="H1037" s="159"/>
      <c r="I1037" s="160"/>
      <c r="J1037" s="160"/>
      <c r="K1037" s="160"/>
      <c r="L1037" s="160"/>
      <c r="M1037" s="160"/>
      <c r="N1037" s="160"/>
      <c r="O1037" s="160"/>
      <c r="P1037" s="155"/>
      <c r="Q1037" s="156"/>
      <c r="R1037" s="155"/>
      <c r="S1037" s="156"/>
      <c r="T1037" s="157"/>
      <c r="U1037" s="157"/>
      <c r="V1037" s="157"/>
      <c r="W1037" s="158"/>
    </row>
    <row r="1038" spans="6:23" s="175" customFormat="1" ht="12.75" customHeight="1" outlineLevel="2">
      <c r="F1038" s="176"/>
      <c r="G1038" s="177"/>
      <c r="H1038" s="177"/>
      <c r="I1038" s="178"/>
      <c r="J1038" s="177"/>
      <c r="K1038" s="179"/>
      <c r="L1038" s="180"/>
      <c r="M1038" s="179"/>
      <c r="N1038" s="180"/>
      <c r="O1038" s="181"/>
      <c r="P1038" s="182"/>
      <c r="Q1038" s="180"/>
      <c r="R1038" s="180"/>
      <c r="S1038" s="180"/>
      <c r="T1038" s="183" t="s">
        <v>75</v>
      </c>
      <c r="U1038" s="180"/>
      <c r="V1038" s="180"/>
      <c r="W1038" s="180"/>
    </row>
    <row r="1039" spans="6:25" s="131" customFormat="1" ht="16.5" customHeight="1" outlineLevel="1">
      <c r="F1039" s="132"/>
      <c r="G1039" s="133"/>
      <c r="H1039" s="134"/>
      <c r="I1039" s="134" t="s">
        <v>873</v>
      </c>
      <c r="J1039" s="133"/>
      <c r="K1039" s="135"/>
      <c r="L1039" s="136"/>
      <c r="M1039" s="135"/>
      <c r="N1039" s="136"/>
      <c r="O1039" s="137">
        <f>SUBTOTAL(9,O1040:O1092)</f>
        <v>0</v>
      </c>
      <c r="P1039" s="138"/>
      <c r="Q1039" s="137">
        <f>SUBTOTAL(9,Q1040:Q1092)</f>
        <v>0.37464856</v>
      </c>
      <c r="R1039" s="136"/>
      <c r="S1039" s="137">
        <f>SUBTOTAL(9,S1040:S1092)</f>
        <v>0</v>
      </c>
      <c r="T1039" s="139"/>
      <c r="U1039" s="137">
        <f>SUBTOTAL(9,U1040:U1092)</f>
        <v>0</v>
      </c>
      <c r="V1039" s="137">
        <f>SUBTOTAL(9,V1040:V1092)</f>
        <v>0</v>
      </c>
      <c r="W1039" s="140"/>
      <c r="Y1039" s="137">
        <f>SUBTOTAL(9,Y1040:Y1092)</f>
        <v>6</v>
      </c>
    </row>
    <row r="1040" spans="6:25" s="149" customFormat="1" ht="12" outlineLevel="2">
      <c r="F1040" s="142">
        <v>1</v>
      </c>
      <c r="G1040" s="143" t="s">
        <v>64</v>
      </c>
      <c r="H1040" s="144" t="s">
        <v>874</v>
      </c>
      <c r="I1040" s="145" t="s">
        <v>875</v>
      </c>
      <c r="J1040" s="143" t="s">
        <v>72</v>
      </c>
      <c r="K1040" s="146">
        <v>20.380000000000003</v>
      </c>
      <c r="L1040" s="147">
        <v>0</v>
      </c>
      <c r="M1040" s="146">
        <v>20.380000000000003</v>
      </c>
      <c r="N1040" s="148"/>
      <c r="O1040" s="148">
        <f>M1040*N1040</f>
        <v>0</v>
      </c>
      <c r="P1040" s="148">
        <v>0.00011</v>
      </c>
      <c r="Q1040" s="148">
        <f>M1040*P1040</f>
        <v>0.0022418000000000004</v>
      </c>
      <c r="R1040" s="148"/>
      <c r="S1040" s="148">
        <f>M1040*R1040</f>
        <v>0</v>
      </c>
      <c r="T1040" s="148">
        <v>21</v>
      </c>
      <c r="U1040" s="148">
        <f>O1040*T1040/100</f>
        <v>0</v>
      </c>
      <c r="V1040" s="148">
        <f>U1040+O1040</f>
        <v>0</v>
      </c>
      <c r="W1040" s="148"/>
      <c r="X1040" s="148"/>
      <c r="Y1040" s="148">
        <v>1</v>
      </c>
    </row>
    <row r="1041" spans="6:23" s="149" customFormat="1" ht="22.5" outlineLevel="2">
      <c r="F1041" s="150"/>
      <c r="G1041" s="151"/>
      <c r="H1041" s="152" t="s">
        <v>68</v>
      </c>
      <c r="I1041" s="153" t="s">
        <v>876</v>
      </c>
      <c r="J1041" s="154"/>
      <c r="K1041" s="154"/>
      <c r="L1041" s="154"/>
      <c r="M1041" s="154"/>
      <c r="N1041" s="154"/>
      <c r="O1041" s="154"/>
      <c r="P1041" s="155"/>
      <c r="Q1041" s="156"/>
      <c r="R1041" s="155"/>
      <c r="S1041" s="156"/>
      <c r="T1041" s="157"/>
      <c r="U1041" s="157"/>
      <c r="V1041" s="157"/>
      <c r="W1041" s="158"/>
    </row>
    <row r="1042" spans="6:23" s="149" customFormat="1" ht="6" customHeight="1" outlineLevel="2">
      <c r="F1042" s="150"/>
      <c r="G1042" s="151"/>
      <c r="H1042" s="159"/>
      <c r="I1042" s="160"/>
      <c r="J1042" s="160"/>
      <c r="K1042" s="160"/>
      <c r="L1042" s="160"/>
      <c r="M1042" s="160"/>
      <c r="N1042" s="160"/>
      <c r="O1042" s="160"/>
      <c r="P1042" s="155"/>
      <c r="Q1042" s="156"/>
      <c r="R1042" s="155"/>
      <c r="S1042" s="156"/>
      <c r="T1042" s="157"/>
      <c r="U1042" s="157"/>
      <c r="V1042" s="157"/>
      <c r="W1042" s="158"/>
    </row>
    <row r="1043" spans="6:23" s="161" customFormat="1" ht="11.25" outlineLevel="3">
      <c r="F1043" s="162"/>
      <c r="G1043" s="163"/>
      <c r="H1043" s="164" t="str">
        <f>IF(AND(H1042&lt;&gt;"Výkaz výměr:",I1042=""),"Výkaz výměr:","")</f>
        <v>Výkaz výměr:</v>
      </c>
      <c r="I1043" s="165" t="s">
        <v>877</v>
      </c>
      <c r="J1043" s="166"/>
      <c r="K1043" s="167"/>
      <c r="L1043" s="168"/>
      <c r="M1043" s="169">
        <v>6.24</v>
      </c>
      <c r="N1043" s="170"/>
      <c r="O1043" s="171"/>
      <c r="P1043" s="172"/>
      <c r="Q1043" s="170"/>
      <c r="R1043" s="170"/>
      <c r="S1043" s="170"/>
      <c r="T1043" s="173" t="s">
        <v>75</v>
      </c>
      <c r="U1043" s="170"/>
      <c r="V1043" s="170"/>
      <c r="W1043" s="174"/>
    </row>
    <row r="1044" spans="6:23" s="161" customFormat="1" ht="11.25" outlineLevel="3">
      <c r="F1044" s="162"/>
      <c r="G1044" s="163"/>
      <c r="H1044" s="164">
        <f>IF(AND(H1043&lt;&gt;"Výkaz výměr:",I1043=""),"Výkaz výměr:","")</f>
      </c>
      <c r="I1044" s="165" t="s">
        <v>878</v>
      </c>
      <c r="J1044" s="166"/>
      <c r="K1044" s="167"/>
      <c r="L1044" s="168"/>
      <c r="M1044" s="169">
        <v>5.2</v>
      </c>
      <c r="N1044" s="170"/>
      <c r="O1044" s="171"/>
      <c r="P1044" s="172"/>
      <c r="Q1044" s="170"/>
      <c r="R1044" s="170"/>
      <c r="S1044" s="170"/>
      <c r="T1044" s="173" t="s">
        <v>75</v>
      </c>
      <c r="U1044" s="170"/>
      <c r="V1044" s="170"/>
      <c r="W1044" s="174"/>
    </row>
    <row r="1045" spans="6:23" s="161" customFormat="1" ht="11.25" outlineLevel="3">
      <c r="F1045" s="162"/>
      <c r="G1045" s="163"/>
      <c r="H1045" s="164">
        <f>IF(AND(H1044&lt;&gt;"Výkaz výměr:",I1044=""),"Výkaz výměr:","")</f>
      </c>
      <c r="I1045" s="165" t="s">
        <v>879</v>
      </c>
      <c r="J1045" s="166"/>
      <c r="K1045" s="167"/>
      <c r="L1045" s="168"/>
      <c r="M1045" s="169">
        <v>3.7</v>
      </c>
      <c r="N1045" s="170"/>
      <c r="O1045" s="171"/>
      <c r="P1045" s="172"/>
      <c r="Q1045" s="170"/>
      <c r="R1045" s="170"/>
      <c r="S1045" s="170"/>
      <c r="T1045" s="173" t="s">
        <v>75</v>
      </c>
      <c r="U1045" s="170"/>
      <c r="V1045" s="170"/>
      <c r="W1045" s="174"/>
    </row>
    <row r="1046" spans="6:23" s="161" customFormat="1" ht="11.25" outlineLevel="3">
      <c r="F1046" s="162"/>
      <c r="G1046" s="163"/>
      <c r="H1046" s="164">
        <f>IF(AND(H1045&lt;&gt;"Výkaz výměr:",I1045=""),"Výkaz výměr:","")</f>
      </c>
      <c r="I1046" s="165" t="s">
        <v>880</v>
      </c>
      <c r="J1046" s="166"/>
      <c r="K1046" s="167"/>
      <c r="L1046" s="168"/>
      <c r="M1046" s="169">
        <v>1.44</v>
      </c>
      <c r="N1046" s="170"/>
      <c r="O1046" s="171"/>
      <c r="P1046" s="172"/>
      <c r="Q1046" s="170"/>
      <c r="R1046" s="170"/>
      <c r="S1046" s="170"/>
      <c r="T1046" s="173" t="s">
        <v>75</v>
      </c>
      <c r="U1046" s="170"/>
      <c r="V1046" s="170"/>
      <c r="W1046" s="174"/>
    </row>
    <row r="1047" spans="6:23" s="161" customFormat="1" ht="11.25" outlineLevel="3">
      <c r="F1047" s="162"/>
      <c r="G1047" s="163"/>
      <c r="H1047" s="164">
        <f>IF(AND(H1046&lt;&gt;"Výkaz výměr:",I1046=""),"Výkaz výměr:","")</f>
      </c>
      <c r="I1047" s="165" t="s">
        <v>881</v>
      </c>
      <c r="J1047" s="166"/>
      <c r="K1047" s="167"/>
      <c r="L1047" s="168"/>
      <c r="M1047" s="169">
        <v>3.8</v>
      </c>
      <c r="N1047" s="170"/>
      <c r="O1047" s="171"/>
      <c r="P1047" s="172"/>
      <c r="Q1047" s="170"/>
      <c r="R1047" s="170"/>
      <c r="S1047" s="170"/>
      <c r="T1047" s="173" t="s">
        <v>75</v>
      </c>
      <c r="U1047" s="170"/>
      <c r="V1047" s="170"/>
      <c r="W1047" s="174"/>
    </row>
    <row r="1048" spans="6:25" s="149" customFormat="1" ht="12" outlineLevel="2">
      <c r="F1048" s="142">
        <v>2</v>
      </c>
      <c r="G1048" s="143" t="s">
        <v>64</v>
      </c>
      <c r="H1048" s="144" t="s">
        <v>882</v>
      </c>
      <c r="I1048" s="145" t="s">
        <v>883</v>
      </c>
      <c r="J1048" s="143" t="s">
        <v>72</v>
      </c>
      <c r="K1048" s="146">
        <v>421.04699999999997</v>
      </c>
      <c r="L1048" s="147">
        <v>0</v>
      </c>
      <c r="M1048" s="146">
        <v>421.04699999999997</v>
      </c>
      <c r="N1048" s="148"/>
      <c r="O1048" s="148">
        <f>M1048*N1048</f>
        <v>0</v>
      </c>
      <c r="P1048" s="148">
        <v>0.00011</v>
      </c>
      <c r="Q1048" s="148">
        <f>M1048*P1048</f>
        <v>0.046315169999999996</v>
      </c>
      <c r="R1048" s="148"/>
      <c r="S1048" s="148">
        <f>M1048*R1048</f>
        <v>0</v>
      </c>
      <c r="T1048" s="148">
        <v>21</v>
      </c>
      <c r="U1048" s="148">
        <f>O1048*T1048/100</f>
        <v>0</v>
      </c>
      <c r="V1048" s="148">
        <f>U1048+O1048</f>
        <v>0</v>
      </c>
      <c r="W1048" s="148"/>
      <c r="X1048" s="148"/>
      <c r="Y1048" s="148">
        <v>1</v>
      </c>
    </row>
    <row r="1049" spans="6:23" s="149" customFormat="1" ht="33.75" outlineLevel="2">
      <c r="F1049" s="150"/>
      <c r="G1049" s="151"/>
      <c r="H1049" s="152" t="s">
        <v>68</v>
      </c>
      <c r="I1049" s="153" t="s">
        <v>884</v>
      </c>
      <c r="J1049" s="154"/>
      <c r="K1049" s="154"/>
      <c r="L1049" s="154"/>
      <c r="M1049" s="154"/>
      <c r="N1049" s="154"/>
      <c r="O1049" s="154"/>
      <c r="P1049" s="155"/>
      <c r="Q1049" s="156"/>
      <c r="R1049" s="155"/>
      <c r="S1049" s="156"/>
      <c r="T1049" s="157"/>
      <c r="U1049" s="157"/>
      <c r="V1049" s="157"/>
      <c r="W1049" s="158"/>
    </row>
    <row r="1050" spans="6:23" s="149" customFormat="1" ht="6" customHeight="1" outlineLevel="2">
      <c r="F1050" s="150"/>
      <c r="G1050" s="151"/>
      <c r="H1050" s="159"/>
      <c r="I1050" s="160"/>
      <c r="J1050" s="160"/>
      <c r="K1050" s="160"/>
      <c r="L1050" s="160"/>
      <c r="M1050" s="160"/>
      <c r="N1050" s="160"/>
      <c r="O1050" s="160"/>
      <c r="P1050" s="155"/>
      <c r="Q1050" s="156"/>
      <c r="R1050" s="155"/>
      <c r="S1050" s="156"/>
      <c r="T1050" s="157"/>
      <c r="U1050" s="157"/>
      <c r="V1050" s="157"/>
      <c r="W1050" s="158"/>
    </row>
    <row r="1051" spans="6:23" s="161" customFormat="1" ht="11.25" outlineLevel="3">
      <c r="F1051" s="162"/>
      <c r="G1051" s="163"/>
      <c r="H1051" s="164" t="str">
        <f aca="true" t="shared" si="11" ref="H1051:H1064">IF(AND(H1050&lt;&gt;"Výkaz výměr:",I1050=""),"Výkaz výměr:","")</f>
        <v>Výkaz výměr:</v>
      </c>
      <c r="I1051" s="165" t="s">
        <v>885</v>
      </c>
      <c r="J1051" s="166"/>
      <c r="K1051" s="167"/>
      <c r="L1051" s="168"/>
      <c r="M1051" s="169">
        <v>15.72</v>
      </c>
      <c r="N1051" s="170"/>
      <c r="O1051" s="171"/>
      <c r="P1051" s="172"/>
      <c r="Q1051" s="170"/>
      <c r="R1051" s="170"/>
      <c r="S1051" s="170"/>
      <c r="T1051" s="173" t="s">
        <v>75</v>
      </c>
      <c r="U1051" s="170"/>
      <c r="V1051" s="170"/>
      <c r="W1051" s="174"/>
    </row>
    <row r="1052" spans="6:23" s="161" customFormat="1" ht="11.25" outlineLevel="3">
      <c r="F1052" s="162"/>
      <c r="G1052" s="163"/>
      <c r="H1052" s="164">
        <f t="shared" si="11"/>
      </c>
      <c r="I1052" s="165" t="s">
        <v>886</v>
      </c>
      <c r="J1052" s="166"/>
      <c r="K1052" s="167"/>
      <c r="L1052" s="168"/>
      <c r="M1052" s="169">
        <v>27.22</v>
      </c>
      <c r="N1052" s="170"/>
      <c r="O1052" s="171"/>
      <c r="P1052" s="172"/>
      <c r="Q1052" s="170"/>
      <c r="R1052" s="170"/>
      <c r="S1052" s="170"/>
      <c r="T1052" s="173" t="s">
        <v>75</v>
      </c>
      <c r="U1052" s="170"/>
      <c r="V1052" s="170"/>
      <c r="W1052" s="174"/>
    </row>
    <row r="1053" spans="6:23" s="161" customFormat="1" ht="11.25" outlineLevel="3">
      <c r="F1053" s="162"/>
      <c r="G1053" s="163"/>
      <c r="H1053" s="164">
        <f t="shared" si="11"/>
      </c>
      <c r="I1053" s="165" t="s">
        <v>887</v>
      </c>
      <c r="J1053" s="166"/>
      <c r="K1053" s="167"/>
      <c r="L1053" s="168"/>
      <c r="M1053" s="169">
        <v>38.975</v>
      </c>
      <c r="N1053" s="170"/>
      <c r="O1053" s="171"/>
      <c r="P1053" s="172"/>
      <c r="Q1053" s="170"/>
      <c r="R1053" s="170"/>
      <c r="S1053" s="170"/>
      <c r="T1053" s="173" t="s">
        <v>75</v>
      </c>
      <c r="U1053" s="170"/>
      <c r="V1053" s="170"/>
      <c r="W1053" s="174"/>
    </row>
    <row r="1054" spans="6:23" s="161" customFormat="1" ht="11.25" outlineLevel="3">
      <c r="F1054" s="162"/>
      <c r="G1054" s="163"/>
      <c r="H1054" s="164">
        <f t="shared" si="11"/>
      </c>
      <c r="I1054" s="165" t="s">
        <v>888</v>
      </c>
      <c r="J1054" s="166"/>
      <c r="K1054" s="167"/>
      <c r="L1054" s="168"/>
      <c r="M1054" s="169">
        <v>53.46</v>
      </c>
      <c r="N1054" s="170"/>
      <c r="O1054" s="171"/>
      <c r="P1054" s="172"/>
      <c r="Q1054" s="170"/>
      <c r="R1054" s="170"/>
      <c r="S1054" s="170"/>
      <c r="T1054" s="173" t="s">
        <v>75</v>
      </c>
      <c r="U1054" s="170"/>
      <c r="V1054" s="170"/>
      <c r="W1054" s="174"/>
    </row>
    <row r="1055" spans="6:23" s="161" customFormat="1" ht="11.25" outlineLevel="3">
      <c r="F1055" s="162"/>
      <c r="G1055" s="163"/>
      <c r="H1055" s="164">
        <f t="shared" si="11"/>
      </c>
      <c r="I1055" s="165" t="s">
        <v>889</v>
      </c>
      <c r="J1055" s="166"/>
      <c r="K1055" s="167"/>
      <c r="L1055" s="168"/>
      <c r="M1055" s="169">
        <v>13.41</v>
      </c>
      <c r="N1055" s="170"/>
      <c r="O1055" s="171"/>
      <c r="P1055" s="172"/>
      <c r="Q1055" s="170"/>
      <c r="R1055" s="170"/>
      <c r="S1055" s="170"/>
      <c r="T1055" s="173" t="s">
        <v>75</v>
      </c>
      <c r="U1055" s="170"/>
      <c r="V1055" s="170"/>
      <c r="W1055" s="174"/>
    </row>
    <row r="1056" spans="6:23" s="161" customFormat="1" ht="11.25" outlineLevel="3">
      <c r="F1056" s="162"/>
      <c r="G1056" s="163"/>
      <c r="H1056" s="164">
        <f t="shared" si="11"/>
      </c>
      <c r="I1056" s="165" t="s">
        <v>890</v>
      </c>
      <c r="J1056" s="166"/>
      <c r="K1056" s="167"/>
      <c r="L1056" s="168"/>
      <c r="M1056" s="169">
        <v>15.6</v>
      </c>
      <c r="N1056" s="170"/>
      <c r="O1056" s="171"/>
      <c r="P1056" s="172"/>
      <c r="Q1056" s="170"/>
      <c r="R1056" s="170"/>
      <c r="S1056" s="170"/>
      <c r="T1056" s="173" t="s">
        <v>75</v>
      </c>
      <c r="U1056" s="170"/>
      <c r="V1056" s="170"/>
      <c r="W1056" s="174"/>
    </row>
    <row r="1057" spans="6:23" s="161" customFormat="1" ht="11.25" outlineLevel="3">
      <c r="F1057" s="162"/>
      <c r="G1057" s="163"/>
      <c r="H1057" s="164">
        <f t="shared" si="11"/>
      </c>
      <c r="I1057" s="165" t="s">
        <v>891</v>
      </c>
      <c r="J1057" s="166"/>
      <c r="K1057" s="167"/>
      <c r="L1057" s="168"/>
      <c r="M1057" s="169">
        <v>103.752</v>
      </c>
      <c r="N1057" s="170"/>
      <c r="O1057" s="171"/>
      <c r="P1057" s="172"/>
      <c r="Q1057" s="170"/>
      <c r="R1057" s="170"/>
      <c r="S1057" s="170"/>
      <c r="T1057" s="173" t="s">
        <v>75</v>
      </c>
      <c r="U1057" s="170"/>
      <c r="V1057" s="170"/>
      <c r="W1057" s="174"/>
    </row>
    <row r="1058" spans="6:23" s="161" customFormat="1" ht="11.25" outlineLevel="3">
      <c r="F1058" s="162"/>
      <c r="G1058" s="163"/>
      <c r="H1058" s="164">
        <f t="shared" si="11"/>
      </c>
      <c r="I1058" s="165" t="s">
        <v>892</v>
      </c>
      <c r="J1058" s="166"/>
      <c r="K1058" s="167"/>
      <c r="L1058" s="168"/>
      <c r="M1058" s="169">
        <v>1.7800000000000002</v>
      </c>
      <c r="N1058" s="170"/>
      <c r="O1058" s="171"/>
      <c r="P1058" s="172"/>
      <c r="Q1058" s="170"/>
      <c r="R1058" s="170"/>
      <c r="S1058" s="170"/>
      <c r="T1058" s="173" t="s">
        <v>75</v>
      </c>
      <c r="U1058" s="170"/>
      <c r="V1058" s="170"/>
      <c r="W1058" s="174"/>
    </row>
    <row r="1059" spans="6:23" s="161" customFormat="1" ht="11.25" outlineLevel="3">
      <c r="F1059" s="162"/>
      <c r="G1059" s="163"/>
      <c r="H1059" s="164">
        <f t="shared" si="11"/>
      </c>
      <c r="I1059" s="165" t="s">
        <v>893</v>
      </c>
      <c r="J1059" s="166"/>
      <c r="K1059" s="167"/>
      <c r="L1059" s="168"/>
      <c r="M1059" s="169">
        <v>14.55</v>
      </c>
      <c r="N1059" s="170"/>
      <c r="O1059" s="171"/>
      <c r="P1059" s="172"/>
      <c r="Q1059" s="170"/>
      <c r="R1059" s="170"/>
      <c r="S1059" s="170"/>
      <c r="T1059" s="173" t="s">
        <v>75</v>
      </c>
      <c r="U1059" s="170"/>
      <c r="V1059" s="170"/>
      <c r="W1059" s="174"/>
    </row>
    <row r="1060" spans="6:23" s="161" customFormat="1" ht="11.25" outlineLevel="3">
      <c r="F1060" s="162"/>
      <c r="G1060" s="163"/>
      <c r="H1060" s="164">
        <f t="shared" si="11"/>
      </c>
      <c r="I1060" s="165" t="s">
        <v>894</v>
      </c>
      <c r="J1060" s="166"/>
      <c r="K1060" s="167"/>
      <c r="L1060" s="168"/>
      <c r="M1060" s="169">
        <v>7.260000000000001</v>
      </c>
      <c r="N1060" s="170"/>
      <c r="O1060" s="171"/>
      <c r="P1060" s="172"/>
      <c r="Q1060" s="170"/>
      <c r="R1060" s="170"/>
      <c r="S1060" s="170"/>
      <c r="T1060" s="173" t="s">
        <v>75</v>
      </c>
      <c r="U1060" s="170"/>
      <c r="V1060" s="170"/>
      <c r="W1060" s="174"/>
    </row>
    <row r="1061" spans="6:23" s="161" customFormat="1" ht="11.25" outlineLevel="3">
      <c r="F1061" s="162"/>
      <c r="G1061" s="163"/>
      <c r="H1061" s="164">
        <f t="shared" si="11"/>
      </c>
      <c r="I1061" s="165" t="s">
        <v>895</v>
      </c>
      <c r="J1061" s="166"/>
      <c r="K1061" s="167"/>
      <c r="L1061" s="168"/>
      <c r="M1061" s="169">
        <v>8.9</v>
      </c>
      <c r="N1061" s="170"/>
      <c r="O1061" s="171"/>
      <c r="P1061" s="172"/>
      <c r="Q1061" s="170"/>
      <c r="R1061" s="170"/>
      <c r="S1061" s="170"/>
      <c r="T1061" s="173" t="s">
        <v>75</v>
      </c>
      <c r="U1061" s="170"/>
      <c r="V1061" s="170"/>
      <c r="W1061" s="174"/>
    </row>
    <row r="1062" spans="6:23" s="161" customFormat="1" ht="11.25" outlineLevel="3">
      <c r="F1062" s="162"/>
      <c r="G1062" s="163"/>
      <c r="H1062" s="164">
        <f t="shared" si="11"/>
      </c>
      <c r="I1062" s="165" t="s">
        <v>896</v>
      </c>
      <c r="J1062" s="166"/>
      <c r="K1062" s="167"/>
      <c r="L1062" s="168"/>
      <c r="M1062" s="169">
        <v>16.17</v>
      </c>
      <c r="N1062" s="170"/>
      <c r="O1062" s="171"/>
      <c r="P1062" s="172"/>
      <c r="Q1062" s="170"/>
      <c r="R1062" s="170"/>
      <c r="S1062" s="170"/>
      <c r="T1062" s="173" t="s">
        <v>75</v>
      </c>
      <c r="U1062" s="170"/>
      <c r="V1062" s="170"/>
      <c r="W1062" s="174"/>
    </row>
    <row r="1063" spans="6:23" s="161" customFormat="1" ht="11.25" outlineLevel="3">
      <c r="F1063" s="162"/>
      <c r="G1063" s="163"/>
      <c r="H1063" s="164">
        <f t="shared" si="11"/>
      </c>
      <c r="I1063" s="165" t="s">
        <v>897</v>
      </c>
      <c r="J1063" s="166"/>
      <c r="K1063" s="167"/>
      <c r="L1063" s="168"/>
      <c r="M1063" s="169">
        <v>4.25</v>
      </c>
      <c r="N1063" s="170"/>
      <c r="O1063" s="171"/>
      <c r="P1063" s="172"/>
      <c r="Q1063" s="170"/>
      <c r="R1063" s="170"/>
      <c r="S1063" s="170"/>
      <c r="T1063" s="173" t="s">
        <v>75</v>
      </c>
      <c r="U1063" s="170"/>
      <c r="V1063" s="170"/>
      <c r="W1063" s="174"/>
    </row>
    <row r="1064" spans="6:23" s="161" customFormat="1" ht="11.25" outlineLevel="3">
      <c r="F1064" s="162"/>
      <c r="G1064" s="163"/>
      <c r="H1064" s="164">
        <f t="shared" si="11"/>
      </c>
      <c r="I1064" s="165" t="s">
        <v>898</v>
      </c>
      <c r="J1064" s="166"/>
      <c r="K1064" s="167"/>
      <c r="L1064" s="168"/>
      <c r="M1064" s="169">
        <v>100</v>
      </c>
      <c r="N1064" s="170"/>
      <c r="O1064" s="171"/>
      <c r="P1064" s="172"/>
      <c r="Q1064" s="170"/>
      <c r="R1064" s="170"/>
      <c r="S1064" s="170"/>
      <c r="T1064" s="173" t="s">
        <v>75</v>
      </c>
      <c r="U1064" s="170"/>
      <c r="V1064" s="170"/>
      <c r="W1064" s="174"/>
    </row>
    <row r="1065" spans="6:25" s="149" customFormat="1" ht="12" outlineLevel="2">
      <c r="F1065" s="142">
        <v>3</v>
      </c>
      <c r="G1065" s="143" t="s">
        <v>64</v>
      </c>
      <c r="H1065" s="144" t="s">
        <v>899</v>
      </c>
      <c r="I1065" s="145" t="s">
        <v>900</v>
      </c>
      <c r="J1065" s="143" t="s">
        <v>72</v>
      </c>
      <c r="K1065" s="146">
        <v>421.047</v>
      </c>
      <c r="L1065" s="147">
        <v>0</v>
      </c>
      <c r="M1065" s="146">
        <v>421.047</v>
      </c>
      <c r="N1065" s="148"/>
      <c r="O1065" s="148">
        <f>M1065*N1065</f>
        <v>0</v>
      </c>
      <c r="P1065" s="148">
        <v>0.00057</v>
      </c>
      <c r="Q1065" s="148">
        <f>M1065*P1065</f>
        <v>0.23999679000000002</v>
      </c>
      <c r="R1065" s="148"/>
      <c r="S1065" s="148">
        <f>M1065*R1065</f>
        <v>0</v>
      </c>
      <c r="T1065" s="148">
        <v>21</v>
      </c>
      <c r="U1065" s="148">
        <f>O1065*T1065/100</f>
        <v>0</v>
      </c>
      <c r="V1065" s="148">
        <f>U1065+O1065</f>
        <v>0</v>
      </c>
      <c r="W1065" s="148"/>
      <c r="X1065" s="148"/>
      <c r="Y1065" s="148">
        <v>1</v>
      </c>
    </row>
    <row r="1066" spans="6:23" s="149" customFormat="1" ht="56.25" outlineLevel="2">
      <c r="F1066" s="150"/>
      <c r="G1066" s="151"/>
      <c r="H1066" s="152" t="s">
        <v>68</v>
      </c>
      <c r="I1066" s="153" t="s">
        <v>901</v>
      </c>
      <c r="J1066" s="154"/>
      <c r="K1066" s="154"/>
      <c r="L1066" s="154"/>
      <c r="M1066" s="154"/>
      <c r="N1066" s="154"/>
      <c r="O1066" s="154"/>
      <c r="P1066" s="155"/>
      <c r="Q1066" s="156"/>
      <c r="R1066" s="155"/>
      <c r="S1066" s="156"/>
      <c r="T1066" s="157"/>
      <c r="U1066" s="157"/>
      <c r="V1066" s="157"/>
      <c r="W1066" s="158"/>
    </row>
    <row r="1067" spans="6:23" s="149" customFormat="1" ht="6" customHeight="1" outlineLevel="2">
      <c r="F1067" s="150"/>
      <c r="G1067" s="151"/>
      <c r="H1067" s="159"/>
      <c r="I1067" s="160"/>
      <c r="J1067" s="160"/>
      <c r="K1067" s="160"/>
      <c r="L1067" s="160"/>
      <c r="M1067" s="160"/>
      <c r="N1067" s="160"/>
      <c r="O1067" s="160"/>
      <c r="P1067" s="155"/>
      <c r="Q1067" s="156"/>
      <c r="R1067" s="155"/>
      <c r="S1067" s="156"/>
      <c r="T1067" s="157"/>
      <c r="U1067" s="157"/>
      <c r="V1067" s="157"/>
      <c r="W1067" s="158"/>
    </row>
    <row r="1068" spans="6:23" s="161" customFormat="1" ht="11.25" outlineLevel="3">
      <c r="F1068" s="162"/>
      <c r="G1068" s="163"/>
      <c r="H1068" s="164" t="str">
        <f>IF(AND(H1067&lt;&gt;"Výkaz výměr:",I1067=""),"Výkaz výměr:","")</f>
        <v>Výkaz výměr:</v>
      </c>
      <c r="I1068" s="165" t="s">
        <v>902</v>
      </c>
      <c r="J1068" s="166"/>
      <c r="K1068" s="167"/>
      <c r="L1068" s="168"/>
      <c r="M1068" s="169">
        <v>421.047</v>
      </c>
      <c r="N1068" s="170"/>
      <c r="O1068" s="171"/>
      <c r="P1068" s="172"/>
      <c r="Q1068" s="170"/>
      <c r="R1068" s="170"/>
      <c r="S1068" s="170"/>
      <c r="T1068" s="173" t="s">
        <v>75</v>
      </c>
      <c r="U1068" s="170"/>
      <c r="V1068" s="170"/>
      <c r="W1068" s="174"/>
    </row>
    <row r="1069" spans="6:23" s="161" customFormat="1" ht="11.25" outlineLevel="3">
      <c r="F1069" s="162"/>
      <c r="G1069" s="163"/>
      <c r="H1069" s="164">
        <f>IF(AND(H1068&lt;&gt;"Výkaz výměr:",I1068=""),"Výkaz výměr:","")</f>
      </c>
      <c r="I1069" s="165" t="s">
        <v>903</v>
      </c>
      <c r="J1069" s="166"/>
      <c r="K1069" s="167"/>
      <c r="L1069" s="168"/>
      <c r="M1069" s="169">
        <v>0</v>
      </c>
      <c r="N1069" s="170"/>
      <c r="O1069" s="171"/>
      <c r="P1069" s="172"/>
      <c r="Q1069" s="170"/>
      <c r="R1069" s="170"/>
      <c r="S1069" s="170"/>
      <c r="T1069" s="173" t="s">
        <v>75</v>
      </c>
      <c r="U1069" s="170"/>
      <c r="V1069" s="170"/>
      <c r="W1069" s="174"/>
    </row>
    <row r="1070" spans="6:25" s="149" customFormat="1" ht="24" outlineLevel="2">
      <c r="F1070" s="142">
        <v>4</v>
      </c>
      <c r="G1070" s="143" t="s">
        <v>64</v>
      </c>
      <c r="H1070" s="144" t="s">
        <v>904</v>
      </c>
      <c r="I1070" s="145" t="s">
        <v>905</v>
      </c>
      <c r="J1070" s="143" t="s">
        <v>72</v>
      </c>
      <c r="K1070" s="146">
        <v>20.380000000000003</v>
      </c>
      <c r="L1070" s="147">
        <v>0</v>
      </c>
      <c r="M1070" s="146">
        <v>20.380000000000003</v>
      </c>
      <c r="N1070" s="148"/>
      <c r="O1070" s="148">
        <f>M1070*N1070</f>
        <v>0</v>
      </c>
      <c r="P1070" s="148">
        <v>0.00046</v>
      </c>
      <c r="Q1070" s="148">
        <f>M1070*P1070</f>
        <v>0.0093748</v>
      </c>
      <c r="R1070" s="148"/>
      <c r="S1070" s="148">
        <f>M1070*R1070</f>
        <v>0</v>
      </c>
      <c r="T1070" s="148">
        <v>21</v>
      </c>
      <c r="U1070" s="148">
        <f>O1070*T1070/100</f>
        <v>0</v>
      </c>
      <c r="V1070" s="148">
        <f>U1070+O1070</f>
        <v>0</v>
      </c>
      <c r="W1070" s="148"/>
      <c r="X1070" s="148"/>
      <c r="Y1070" s="148">
        <v>1</v>
      </c>
    </row>
    <row r="1071" spans="6:23" s="149" customFormat="1" ht="56.25" outlineLevel="2">
      <c r="F1071" s="150"/>
      <c r="G1071" s="151"/>
      <c r="H1071" s="152" t="s">
        <v>68</v>
      </c>
      <c r="I1071" s="153" t="s">
        <v>906</v>
      </c>
      <c r="J1071" s="154"/>
      <c r="K1071" s="154"/>
      <c r="L1071" s="154"/>
      <c r="M1071" s="154"/>
      <c r="N1071" s="154"/>
      <c r="O1071" s="154"/>
      <c r="P1071" s="155"/>
      <c r="Q1071" s="156"/>
      <c r="R1071" s="155"/>
      <c r="S1071" s="156"/>
      <c r="T1071" s="157"/>
      <c r="U1071" s="157"/>
      <c r="V1071" s="157"/>
      <c r="W1071" s="158"/>
    </row>
    <row r="1072" spans="6:23" s="149" customFormat="1" ht="6" customHeight="1" outlineLevel="2">
      <c r="F1072" s="150"/>
      <c r="G1072" s="151"/>
      <c r="H1072" s="159"/>
      <c r="I1072" s="160"/>
      <c r="J1072" s="160"/>
      <c r="K1072" s="160"/>
      <c r="L1072" s="160"/>
      <c r="M1072" s="160"/>
      <c r="N1072" s="160"/>
      <c r="O1072" s="160"/>
      <c r="P1072" s="155"/>
      <c r="Q1072" s="156"/>
      <c r="R1072" s="155"/>
      <c r="S1072" s="156"/>
      <c r="T1072" s="157"/>
      <c r="U1072" s="157"/>
      <c r="V1072" s="157"/>
      <c r="W1072" s="158"/>
    </row>
    <row r="1073" spans="6:23" s="161" customFormat="1" ht="11.25" outlineLevel="3">
      <c r="F1073" s="162"/>
      <c r="G1073" s="163"/>
      <c r="H1073" s="164" t="str">
        <f aca="true" t="shared" si="12" ref="H1073:H1078">IF(AND(H1072&lt;&gt;"Výkaz výměr:",I1072=""),"Výkaz výměr:","")</f>
        <v>Výkaz výměr:</v>
      </c>
      <c r="I1073" s="165" t="s">
        <v>877</v>
      </c>
      <c r="J1073" s="166"/>
      <c r="K1073" s="167"/>
      <c r="L1073" s="168"/>
      <c r="M1073" s="169">
        <v>6.24</v>
      </c>
      <c r="N1073" s="170"/>
      <c r="O1073" s="171"/>
      <c r="P1073" s="172"/>
      <c r="Q1073" s="170"/>
      <c r="R1073" s="170"/>
      <c r="S1073" s="170"/>
      <c r="T1073" s="173" t="s">
        <v>75</v>
      </c>
      <c r="U1073" s="170"/>
      <c r="V1073" s="170"/>
      <c r="W1073" s="174"/>
    </row>
    <row r="1074" spans="6:23" s="161" customFormat="1" ht="11.25" outlineLevel="3">
      <c r="F1074" s="162"/>
      <c r="G1074" s="163"/>
      <c r="H1074" s="164">
        <f t="shared" si="12"/>
      </c>
      <c r="I1074" s="165" t="s">
        <v>878</v>
      </c>
      <c r="J1074" s="166"/>
      <c r="K1074" s="167"/>
      <c r="L1074" s="168"/>
      <c r="M1074" s="169">
        <v>5.2</v>
      </c>
      <c r="N1074" s="170"/>
      <c r="O1074" s="171"/>
      <c r="P1074" s="172"/>
      <c r="Q1074" s="170"/>
      <c r="R1074" s="170"/>
      <c r="S1074" s="170"/>
      <c r="T1074" s="173" t="s">
        <v>75</v>
      </c>
      <c r="U1074" s="170"/>
      <c r="V1074" s="170"/>
      <c r="W1074" s="174"/>
    </row>
    <row r="1075" spans="6:23" s="161" customFormat="1" ht="11.25" outlineLevel="3">
      <c r="F1075" s="162"/>
      <c r="G1075" s="163"/>
      <c r="H1075" s="164">
        <f t="shared" si="12"/>
      </c>
      <c r="I1075" s="165" t="s">
        <v>879</v>
      </c>
      <c r="J1075" s="166"/>
      <c r="K1075" s="167"/>
      <c r="L1075" s="168"/>
      <c r="M1075" s="169">
        <v>3.7</v>
      </c>
      <c r="N1075" s="170"/>
      <c r="O1075" s="171"/>
      <c r="P1075" s="172"/>
      <c r="Q1075" s="170"/>
      <c r="R1075" s="170"/>
      <c r="S1075" s="170"/>
      <c r="T1075" s="173" t="s">
        <v>75</v>
      </c>
      <c r="U1075" s="170"/>
      <c r="V1075" s="170"/>
      <c r="W1075" s="174"/>
    </row>
    <row r="1076" spans="6:23" s="161" customFormat="1" ht="11.25" outlineLevel="3">
      <c r="F1076" s="162"/>
      <c r="G1076" s="163"/>
      <c r="H1076" s="164">
        <f t="shared" si="12"/>
      </c>
      <c r="I1076" s="165" t="s">
        <v>880</v>
      </c>
      <c r="J1076" s="166"/>
      <c r="K1076" s="167"/>
      <c r="L1076" s="168"/>
      <c r="M1076" s="169">
        <v>1.44</v>
      </c>
      <c r="N1076" s="170"/>
      <c r="O1076" s="171"/>
      <c r="P1076" s="172"/>
      <c r="Q1076" s="170"/>
      <c r="R1076" s="170"/>
      <c r="S1076" s="170"/>
      <c r="T1076" s="173" t="s">
        <v>75</v>
      </c>
      <c r="U1076" s="170"/>
      <c r="V1076" s="170"/>
      <c r="W1076" s="174"/>
    </row>
    <row r="1077" spans="6:23" s="161" customFormat="1" ht="11.25" outlineLevel="3">
      <c r="F1077" s="162"/>
      <c r="G1077" s="163"/>
      <c r="H1077" s="164">
        <f t="shared" si="12"/>
      </c>
      <c r="I1077" s="165" t="s">
        <v>881</v>
      </c>
      <c r="J1077" s="166"/>
      <c r="K1077" s="167"/>
      <c r="L1077" s="168"/>
      <c r="M1077" s="169">
        <v>3.8</v>
      </c>
      <c r="N1077" s="170"/>
      <c r="O1077" s="171"/>
      <c r="P1077" s="172"/>
      <c r="Q1077" s="170"/>
      <c r="R1077" s="170"/>
      <c r="S1077" s="170"/>
      <c r="T1077" s="173" t="s">
        <v>75</v>
      </c>
      <c r="U1077" s="170"/>
      <c r="V1077" s="170"/>
      <c r="W1077" s="174"/>
    </row>
    <row r="1078" spans="6:23" s="161" customFormat="1" ht="22.5" outlineLevel="3">
      <c r="F1078" s="162"/>
      <c r="G1078" s="163"/>
      <c r="H1078" s="164">
        <f t="shared" si="12"/>
      </c>
      <c r="I1078" s="165" t="s">
        <v>907</v>
      </c>
      <c r="J1078" s="166"/>
      <c r="K1078" s="167"/>
      <c r="L1078" s="168"/>
      <c r="M1078" s="169">
        <v>0</v>
      </c>
      <c r="N1078" s="170"/>
      <c r="O1078" s="171"/>
      <c r="P1078" s="172"/>
      <c r="Q1078" s="170"/>
      <c r="R1078" s="170"/>
      <c r="S1078" s="170"/>
      <c r="T1078" s="173" t="s">
        <v>75</v>
      </c>
      <c r="U1078" s="170"/>
      <c r="V1078" s="170"/>
      <c r="W1078" s="174"/>
    </row>
    <row r="1079" spans="6:25" s="149" customFormat="1" ht="24" outlineLevel="2">
      <c r="F1079" s="142">
        <v>5</v>
      </c>
      <c r="G1079" s="143" t="s">
        <v>64</v>
      </c>
      <c r="H1079" s="144" t="s">
        <v>908</v>
      </c>
      <c r="I1079" s="145" t="s">
        <v>909</v>
      </c>
      <c r="J1079" s="143" t="s">
        <v>72</v>
      </c>
      <c r="K1079" s="146">
        <v>1918</v>
      </c>
      <c r="L1079" s="147">
        <v>0</v>
      </c>
      <c r="M1079" s="146">
        <v>1918</v>
      </c>
      <c r="N1079" s="148"/>
      <c r="O1079" s="148">
        <f>M1079*N1079</f>
        <v>0</v>
      </c>
      <c r="P1079" s="148">
        <v>4E-05</v>
      </c>
      <c r="Q1079" s="148">
        <f>M1079*P1079</f>
        <v>0.07672000000000001</v>
      </c>
      <c r="R1079" s="148"/>
      <c r="S1079" s="148">
        <f>M1079*R1079</f>
        <v>0</v>
      </c>
      <c r="T1079" s="148">
        <v>21</v>
      </c>
      <c r="U1079" s="148">
        <f>O1079*T1079/100</f>
        <v>0</v>
      </c>
      <c r="V1079" s="148">
        <f>U1079+O1079</f>
        <v>0</v>
      </c>
      <c r="W1079" s="148"/>
      <c r="X1079" s="148"/>
      <c r="Y1079" s="148">
        <v>1</v>
      </c>
    </row>
    <row r="1080" spans="6:23" s="149" customFormat="1" ht="56.25" outlineLevel="2">
      <c r="F1080" s="150"/>
      <c r="G1080" s="151"/>
      <c r="H1080" s="152" t="s">
        <v>68</v>
      </c>
      <c r="I1080" s="153" t="s">
        <v>910</v>
      </c>
      <c r="J1080" s="154"/>
      <c r="K1080" s="154"/>
      <c r="L1080" s="154"/>
      <c r="M1080" s="154"/>
      <c r="N1080" s="154"/>
      <c r="O1080" s="154"/>
      <c r="P1080" s="155"/>
      <c r="Q1080" s="156"/>
      <c r="R1080" s="155"/>
      <c r="S1080" s="156"/>
      <c r="T1080" s="157"/>
      <c r="U1080" s="157"/>
      <c r="V1080" s="157"/>
      <c r="W1080" s="158"/>
    </row>
    <row r="1081" spans="6:23" s="149" customFormat="1" ht="6" customHeight="1" outlineLevel="2">
      <c r="F1081" s="150"/>
      <c r="G1081" s="151"/>
      <c r="H1081" s="159"/>
      <c r="I1081" s="160"/>
      <c r="J1081" s="160"/>
      <c r="K1081" s="160"/>
      <c r="L1081" s="160"/>
      <c r="M1081" s="160"/>
      <c r="N1081" s="160"/>
      <c r="O1081" s="160"/>
      <c r="P1081" s="155"/>
      <c r="Q1081" s="156"/>
      <c r="R1081" s="155"/>
      <c r="S1081" s="156"/>
      <c r="T1081" s="157"/>
      <c r="U1081" s="157"/>
      <c r="V1081" s="157"/>
      <c r="W1081" s="158"/>
    </row>
    <row r="1082" spans="6:23" s="161" customFormat="1" ht="33.75" outlineLevel="3">
      <c r="F1082" s="162"/>
      <c r="G1082" s="163"/>
      <c r="H1082" s="164" t="str">
        <f>IF(AND(H1081&lt;&gt;"Výkaz výměr:",I1081=""),"Výkaz výměr:","")</f>
        <v>Výkaz výměr:</v>
      </c>
      <c r="I1082" s="165" t="s">
        <v>911</v>
      </c>
      <c r="J1082" s="166"/>
      <c r="K1082" s="167"/>
      <c r="L1082" s="168"/>
      <c r="M1082" s="169">
        <v>313.704</v>
      </c>
      <c r="N1082" s="170"/>
      <c r="O1082" s="171"/>
      <c r="P1082" s="172"/>
      <c r="Q1082" s="170"/>
      <c r="R1082" s="170"/>
      <c r="S1082" s="170"/>
      <c r="T1082" s="173" t="s">
        <v>75</v>
      </c>
      <c r="U1082" s="170"/>
      <c r="V1082" s="170"/>
      <c r="W1082" s="174"/>
    </row>
    <row r="1083" spans="6:23" s="161" customFormat="1" ht="11.25" outlineLevel="3">
      <c r="F1083" s="162"/>
      <c r="G1083" s="163"/>
      <c r="H1083" s="164">
        <f>IF(AND(H1082&lt;&gt;"Výkaz výměr:",I1082=""),"Výkaz výměr:","")</f>
      </c>
      <c r="I1083" s="165" t="s">
        <v>912</v>
      </c>
      <c r="J1083" s="166"/>
      <c r="K1083" s="167"/>
      <c r="L1083" s="168"/>
      <c r="M1083" s="169">
        <v>64.672</v>
      </c>
      <c r="N1083" s="170"/>
      <c r="O1083" s="171"/>
      <c r="P1083" s="172"/>
      <c r="Q1083" s="170"/>
      <c r="R1083" s="170"/>
      <c r="S1083" s="170"/>
      <c r="T1083" s="173" t="s">
        <v>75</v>
      </c>
      <c r="U1083" s="170"/>
      <c r="V1083" s="170"/>
      <c r="W1083" s="174"/>
    </row>
    <row r="1084" spans="6:23" s="161" customFormat="1" ht="11.25" outlineLevel="3">
      <c r="F1084" s="162"/>
      <c r="G1084" s="163"/>
      <c r="H1084" s="164">
        <f>IF(AND(H1083&lt;&gt;"Výkaz výměr:",I1083=""),"Výkaz výměr:","")</f>
      </c>
      <c r="I1084" s="165" t="s">
        <v>913</v>
      </c>
      <c r="J1084" s="166"/>
      <c r="K1084" s="167"/>
      <c r="L1084" s="168"/>
      <c r="M1084" s="169">
        <v>125.24</v>
      </c>
      <c r="N1084" s="170"/>
      <c r="O1084" s="171"/>
      <c r="P1084" s="172"/>
      <c r="Q1084" s="170"/>
      <c r="R1084" s="170"/>
      <c r="S1084" s="170"/>
      <c r="T1084" s="173" t="s">
        <v>75</v>
      </c>
      <c r="U1084" s="170"/>
      <c r="V1084" s="170"/>
      <c r="W1084" s="174"/>
    </row>
    <row r="1085" spans="6:23" s="161" customFormat="1" ht="11.25" outlineLevel="3">
      <c r="F1085" s="162"/>
      <c r="G1085" s="163"/>
      <c r="H1085" s="164">
        <f>IF(AND(H1084&lt;&gt;"Výkaz výměr:",I1084=""),"Výkaz výměr:","")</f>
      </c>
      <c r="I1085" s="165" t="s">
        <v>914</v>
      </c>
      <c r="J1085" s="166"/>
      <c r="K1085" s="167"/>
      <c r="L1085" s="168"/>
      <c r="M1085" s="169">
        <v>1414.384</v>
      </c>
      <c r="N1085" s="170"/>
      <c r="O1085" s="171"/>
      <c r="P1085" s="172"/>
      <c r="Q1085" s="170"/>
      <c r="R1085" s="170"/>
      <c r="S1085" s="170"/>
      <c r="T1085" s="173" t="s">
        <v>75</v>
      </c>
      <c r="U1085" s="170"/>
      <c r="V1085" s="170"/>
      <c r="W1085" s="174"/>
    </row>
    <row r="1086" spans="6:23" s="161" customFormat="1" ht="33.75" outlineLevel="3">
      <c r="F1086" s="162"/>
      <c r="G1086" s="163"/>
      <c r="H1086" s="164">
        <f>IF(AND(H1085&lt;&gt;"Výkaz výměr:",I1085=""),"Výkaz výměr:","")</f>
      </c>
      <c r="I1086" s="165" t="s">
        <v>915</v>
      </c>
      <c r="J1086" s="166"/>
      <c r="K1086" s="167"/>
      <c r="L1086" s="168"/>
      <c r="M1086" s="169">
        <v>0</v>
      </c>
      <c r="N1086" s="170"/>
      <c r="O1086" s="171"/>
      <c r="P1086" s="172"/>
      <c r="Q1086" s="170"/>
      <c r="R1086" s="170"/>
      <c r="S1086" s="170"/>
      <c r="T1086" s="173" t="s">
        <v>75</v>
      </c>
      <c r="U1086" s="170"/>
      <c r="V1086" s="170"/>
      <c r="W1086" s="174"/>
    </row>
    <row r="1087" spans="6:25" s="149" customFormat="1" ht="12" outlineLevel="2">
      <c r="F1087" s="142">
        <v>6</v>
      </c>
      <c r="G1087" s="143" t="s">
        <v>64</v>
      </c>
      <c r="H1087" s="144" t="s">
        <v>916</v>
      </c>
      <c r="I1087" s="145" t="s">
        <v>917</v>
      </c>
      <c r="J1087" s="143" t="s">
        <v>72</v>
      </c>
      <c r="K1087" s="146">
        <v>374.2</v>
      </c>
      <c r="L1087" s="147">
        <v>0</v>
      </c>
      <c r="M1087" s="146">
        <v>374.2</v>
      </c>
      <c r="N1087" s="148"/>
      <c r="O1087" s="148">
        <f>M1087*N1087</f>
        <v>0</v>
      </c>
      <c r="P1087" s="148"/>
      <c r="Q1087" s="148">
        <f>M1087*P1087</f>
        <v>0</v>
      </c>
      <c r="R1087" s="148"/>
      <c r="S1087" s="148">
        <f>M1087*R1087</f>
        <v>0</v>
      </c>
      <c r="T1087" s="148">
        <v>21</v>
      </c>
      <c r="U1087" s="148">
        <f>O1087*T1087/100</f>
        <v>0</v>
      </c>
      <c r="V1087" s="148">
        <f>U1087+O1087</f>
        <v>0</v>
      </c>
      <c r="W1087" s="148"/>
      <c r="X1087" s="148"/>
      <c r="Y1087" s="148">
        <v>1</v>
      </c>
    </row>
    <row r="1088" spans="6:23" s="149" customFormat="1" ht="12" outlineLevel="2">
      <c r="F1088" s="150"/>
      <c r="G1088" s="151"/>
      <c r="H1088" s="152" t="s">
        <v>68</v>
      </c>
      <c r="I1088" s="153"/>
      <c r="J1088" s="154"/>
      <c r="K1088" s="154"/>
      <c r="L1088" s="154"/>
      <c r="M1088" s="154"/>
      <c r="N1088" s="154"/>
      <c r="O1088" s="154"/>
      <c r="P1088" s="155"/>
      <c r="Q1088" s="156"/>
      <c r="R1088" s="155"/>
      <c r="S1088" s="156"/>
      <c r="T1088" s="157"/>
      <c r="U1088" s="157"/>
      <c r="V1088" s="157"/>
      <c r="W1088" s="158"/>
    </row>
    <row r="1089" spans="6:23" s="149" customFormat="1" ht="6" customHeight="1" outlineLevel="2">
      <c r="F1089" s="150"/>
      <c r="G1089" s="151"/>
      <c r="H1089" s="159"/>
      <c r="I1089" s="160"/>
      <c r="J1089" s="160"/>
      <c r="K1089" s="160"/>
      <c r="L1089" s="160"/>
      <c r="M1089" s="160"/>
      <c r="N1089" s="160"/>
      <c r="O1089" s="160"/>
      <c r="P1089" s="155"/>
      <c r="Q1089" s="156"/>
      <c r="R1089" s="155"/>
      <c r="S1089" s="156"/>
      <c r="T1089" s="157"/>
      <c r="U1089" s="157"/>
      <c r="V1089" s="157"/>
      <c r="W1089" s="158"/>
    </row>
    <row r="1090" spans="6:23" s="161" customFormat="1" ht="11.25" outlineLevel="3">
      <c r="F1090" s="162"/>
      <c r="G1090" s="163"/>
      <c r="H1090" s="164" t="str">
        <f>IF(AND(H1089&lt;&gt;"Výkaz výměr:",I1089=""),"Výkaz výměr:","")</f>
        <v>Výkaz výměr:</v>
      </c>
      <c r="I1090" s="165" t="s">
        <v>216</v>
      </c>
      <c r="J1090" s="166"/>
      <c r="K1090" s="167"/>
      <c r="L1090" s="168"/>
      <c r="M1090" s="169">
        <v>158.2</v>
      </c>
      <c r="N1090" s="170"/>
      <c r="O1090" s="171"/>
      <c r="P1090" s="172"/>
      <c r="Q1090" s="170"/>
      <c r="R1090" s="170"/>
      <c r="S1090" s="170"/>
      <c r="T1090" s="173" t="s">
        <v>75</v>
      </c>
      <c r="U1090" s="170"/>
      <c r="V1090" s="170"/>
      <c r="W1090" s="174"/>
    </row>
    <row r="1091" spans="6:23" s="161" customFormat="1" ht="11.25" outlineLevel="3">
      <c r="F1091" s="162"/>
      <c r="G1091" s="163"/>
      <c r="H1091" s="164">
        <f>IF(AND(H1090&lt;&gt;"Výkaz výměr:",I1090=""),"Výkaz výměr:","")</f>
      </c>
      <c r="I1091" s="165" t="s">
        <v>222</v>
      </c>
      <c r="J1091" s="166"/>
      <c r="K1091" s="167"/>
      <c r="L1091" s="168"/>
      <c r="M1091" s="169">
        <v>216</v>
      </c>
      <c r="N1091" s="170"/>
      <c r="O1091" s="171"/>
      <c r="P1091" s="172"/>
      <c r="Q1091" s="170"/>
      <c r="R1091" s="170"/>
      <c r="S1091" s="170"/>
      <c r="T1091" s="173" t="s">
        <v>75</v>
      </c>
      <c r="U1091" s="170"/>
      <c r="V1091" s="170"/>
      <c r="W1091" s="174"/>
    </row>
    <row r="1092" spans="6:23" s="175" customFormat="1" ht="12.75" customHeight="1" outlineLevel="2">
      <c r="F1092" s="176"/>
      <c r="G1092" s="177"/>
      <c r="H1092" s="177"/>
      <c r="I1092" s="178"/>
      <c r="J1092" s="177"/>
      <c r="K1092" s="179"/>
      <c r="L1092" s="180"/>
      <c r="M1092" s="179"/>
      <c r="N1092" s="180"/>
      <c r="O1092" s="181"/>
      <c r="P1092" s="182"/>
      <c r="Q1092" s="180"/>
      <c r="R1092" s="180"/>
      <c r="S1092" s="180"/>
      <c r="T1092" s="183" t="s">
        <v>75</v>
      </c>
      <c r="U1092" s="180"/>
      <c r="V1092" s="180"/>
      <c r="W1092" s="180"/>
    </row>
    <row r="1093" spans="6:25" s="131" customFormat="1" ht="16.5" customHeight="1" outlineLevel="1">
      <c r="F1093" s="132"/>
      <c r="G1093" s="133"/>
      <c r="H1093" s="134"/>
      <c r="I1093" s="134" t="s">
        <v>918</v>
      </c>
      <c r="J1093" s="133"/>
      <c r="K1093" s="135"/>
      <c r="L1093" s="136"/>
      <c r="M1093" s="135"/>
      <c r="N1093" s="136"/>
      <c r="O1093" s="137">
        <f>SUBTOTAL(9,O1094:O1118)</f>
        <v>0</v>
      </c>
      <c r="P1093" s="138"/>
      <c r="Q1093" s="137">
        <f>SUBTOTAL(9,Q1094:Q1118)</f>
        <v>0</v>
      </c>
      <c r="R1093" s="136"/>
      <c r="S1093" s="137">
        <f>SUBTOTAL(9,S1094:S1118)</f>
        <v>0</v>
      </c>
      <c r="T1093" s="139"/>
      <c r="U1093" s="137">
        <f>SUBTOTAL(9,U1094:U1118)</f>
        <v>0</v>
      </c>
      <c r="V1093" s="137">
        <f>SUBTOTAL(9,V1094:V1118)</f>
        <v>0</v>
      </c>
      <c r="W1093" s="140"/>
      <c r="Y1093" s="137">
        <f>SUBTOTAL(9,Y1094:Y1118)</f>
        <v>8</v>
      </c>
    </row>
    <row r="1094" spans="6:25" s="149" customFormat="1" ht="12" outlineLevel="2">
      <c r="F1094" s="142">
        <v>1</v>
      </c>
      <c r="G1094" s="143" t="s">
        <v>64</v>
      </c>
      <c r="H1094" s="144" t="s">
        <v>919</v>
      </c>
      <c r="I1094" s="145" t="s">
        <v>920</v>
      </c>
      <c r="J1094" s="143" t="s">
        <v>921</v>
      </c>
      <c r="K1094" s="146">
        <v>2</v>
      </c>
      <c r="L1094" s="147">
        <v>0</v>
      </c>
      <c r="M1094" s="146">
        <v>2</v>
      </c>
      <c r="N1094" s="148"/>
      <c r="O1094" s="148">
        <f>M1094*N1094</f>
        <v>0</v>
      </c>
      <c r="P1094" s="148"/>
      <c r="Q1094" s="148">
        <f>M1094*P1094</f>
        <v>0</v>
      </c>
      <c r="R1094" s="148"/>
      <c r="S1094" s="148">
        <f>M1094*R1094</f>
        <v>0</v>
      </c>
      <c r="T1094" s="148">
        <v>21</v>
      </c>
      <c r="U1094" s="148">
        <f>O1094*T1094/100</f>
        <v>0</v>
      </c>
      <c r="V1094" s="148">
        <f>U1094+O1094</f>
        <v>0</v>
      </c>
      <c r="W1094" s="148"/>
      <c r="X1094" s="148"/>
      <c r="Y1094" s="148">
        <v>1</v>
      </c>
    </row>
    <row r="1095" spans="6:23" s="149" customFormat="1" ht="12" outlineLevel="2">
      <c r="F1095" s="150"/>
      <c r="G1095" s="151"/>
      <c r="H1095" s="152" t="s">
        <v>68</v>
      </c>
      <c r="I1095" s="153"/>
      <c r="J1095" s="154"/>
      <c r="K1095" s="154"/>
      <c r="L1095" s="154"/>
      <c r="M1095" s="154"/>
      <c r="N1095" s="154"/>
      <c r="O1095" s="154"/>
      <c r="P1095" s="155"/>
      <c r="Q1095" s="156"/>
      <c r="R1095" s="155"/>
      <c r="S1095" s="156"/>
      <c r="T1095" s="157"/>
      <c r="U1095" s="157"/>
      <c r="V1095" s="157"/>
      <c r="W1095" s="158"/>
    </row>
    <row r="1096" spans="6:23" s="149" customFormat="1" ht="6" customHeight="1" outlineLevel="2">
      <c r="F1096" s="150"/>
      <c r="G1096" s="151"/>
      <c r="H1096" s="159"/>
      <c r="I1096" s="160"/>
      <c r="J1096" s="160"/>
      <c r="K1096" s="160"/>
      <c r="L1096" s="160"/>
      <c r="M1096" s="160"/>
      <c r="N1096" s="160"/>
      <c r="O1096" s="160"/>
      <c r="P1096" s="155"/>
      <c r="Q1096" s="156"/>
      <c r="R1096" s="155"/>
      <c r="S1096" s="156"/>
      <c r="T1096" s="157"/>
      <c r="U1096" s="157"/>
      <c r="V1096" s="157"/>
      <c r="W1096" s="158"/>
    </row>
    <row r="1097" spans="6:25" s="149" customFormat="1" ht="12" outlineLevel="2">
      <c r="F1097" s="142">
        <v>2</v>
      </c>
      <c r="G1097" s="143" t="s">
        <v>922</v>
      </c>
      <c r="H1097" s="144" t="s">
        <v>923</v>
      </c>
      <c r="I1097" s="145" t="s">
        <v>924</v>
      </c>
      <c r="J1097" s="143" t="s">
        <v>752</v>
      </c>
      <c r="K1097" s="146">
        <v>1</v>
      </c>
      <c r="L1097" s="147">
        <v>0</v>
      </c>
      <c r="M1097" s="146">
        <v>1</v>
      </c>
      <c r="N1097" s="148"/>
      <c r="O1097" s="148">
        <f>M1097*N1097</f>
        <v>0</v>
      </c>
      <c r="P1097" s="148"/>
      <c r="Q1097" s="148">
        <f>M1097*P1097</f>
        <v>0</v>
      </c>
      <c r="R1097" s="148"/>
      <c r="S1097" s="148">
        <f>M1097*R1097</f>
        <v>0</v>
      </c>
      <c r="T1097" s="148">
        <v>21</v>
      </c>
      <c r="U1097" s="148">
        <f>O1097*T1097/100</f>
        <v>0</v>
      </c>
      <c r="V1097" s="148">
        <f>U1097+O1097</f>
        <v>0</v>
      </c>
      <c r="W1097" s="148"/>
      <c r="X1097" s="148"/>
      <c r="Y1097" s="148">
        <v>1</v>
      </c>
    </row>
    <row r="1098" spans="6:23" s="149" customFormat="1" ht="45" outlineLevel="2">
      <c r="F1098" s="150"/>
      <c r="G1098" s="151"/>
      <c r="H1098" s="152" t="s">
        <v>68</v>
      </c>
      <c r="I1098" s="153" t="s">
        <v>925</v>
      </c>
      <c r="J1098" s="154"/>
      <c r="K1098" s="154"/>
      <c r="L1098" s="154"/>
      <c r="M1098" s="154"/>
      <c r="N1098" s="154"/>
      <c r="O1098" s="154"/>
      <c r="P1098" s="155"/>
      <c r="Q1098" s="156"/>
      <c r="R1098" s="155"/>
      <c r="S1098" s="156"/>
      <c r="T1098" s="157"/>
      <c r="U1098" s="157"/>
      <c r="V1098" s="157"/>
      <c r="W1098" s="158"/>
    </row>
    <row r="1099" spans="6:23" s="149" customFormat="1" ht="6" customHeight="1" outlineLevel="2">
      <c r="F1099" s="150"/>
      <c r="G1099" s="151"/>
      <c r="H1099" s="159"/>
      <c r="I1099" s="160"/>
      <c r="J1099" s="160"/>
      <c r="K1099" s="160"/>
      <c r="L1099" s="160"/>
      <c r="M1099" s="160"/>
      <c r="N1099" s="160"/>
      <c r="O1099" s="160"/>
      <c r="P1099" s="155"/>
      <c r="Q1099" s="156"/>
      <c r="R1099" s="155"/>
      <c r="S1099" s="156"/>
      <c r="T1099" s="157"/>
      <c r="U1099" s="157"/>
      <c r="V1099" s="157"/>
      <c r="W1099" s="158"/>
    </row>
    <row r="1100" spans="6:25" s="149" customFormat="1" ht="24" outlineLevel="2">
      <c r="F1100" s="142">
        <v>3</v>
      </c>
      <c r="G1100" s="143" t="s">
        <v>922</v>
      </c>
      <c r="H1100" s="144" t="s">
        <v>926</v>
      </c>
      <c r="I1100" s="145" t="s">
        <v>927</v>
      </c>
      <c r="J1100" s="143" t="s">
        <v>752</v>
      </c>
      <c r="K1100" s="146">
        <v>1</v>
      </c>
      <c r="L1100" s="147">
        <v>0</v>
      </c>
      <c r="M1100" s="146">
        <v>1</v>
      </c>
      <c r="N1100" s="148"/>
      <c r="O1100" s="148">
        <f>M1100*N1100</f>
        <v>0</v>
      </c>
      <c r="P1100" s="148"/>
      <c r="Q1100" s="148">
        <f>M1100*P1100</f>
        <v>0</v>
      </c>
      <c r="R1100" s="148"/>
      <c r="S1100" s="148">
        <f>M1100*R1100</f>
        <v>0</v>
      </c>
      <c r="T1100" s="148">
        <v>21</v>
      </c>
      <c r="U1100" s="148">
        <f>O1100*T1100/100</f>
        <v>0</v>
      </c>
      <c r="V1100" s="148">
        <f>U1100+O1100</f>
        <v>0</v>
      </c>
      <c r="W1100" s="148"/>
      <c r="X1100" s="148"/>
      <c r="Y1100" s="148">
        <v>1</v>
      </c>
    </row>
    <row r="1101" spans="6:23" s="149" customFormat="1" ht="45" outlineLevel="2">
      <c r="F1101" s="150"/>
      <c r="G1101" s="151"/>
      <c r="H1101" s="152" t="s">
        <v>68</v>
      </c>
      <c r="I1101" s="153" t="s">
        <v>925</v>
      </c>
      <c r="J1101" s="154"/>
      <c r="K1101" s="154"/>
      <c r="L1101" s="154"/>
      <c r="M1101" s="154"/>
      <c r="N1101" s="154"/>
      <c r="O1101" s="154"/>
      <c r="P1101" s="155"/>
      <c r="Q1101" s="156"/>
      <c r="R1101" s="155"/>
      <c r="S1101" s="156"/>
      <c r="T1101" s="157"/>
      <c r="U1101" s="157"/>
      <c r="V1101" s="157"/>
      <c r="W1101" s="158"/>
    </row>
    <row r="1102" spans="6:23" s="149" customFormat="1" ht="6" customHeight="1" outlineLevel="2">
      <c r="F1102" s="150"/>
      <c r="G1102" s="151"/>
      <c r="H1102" s="159"/>
      <c r="I1102" s="160"/>
      <c r="J1102" s="160"/>
      <c r="K1102" s="160"/>
      <c r="L1102" s="160"/>
      <c r="M1102" s="160"/>
      <c r="N1102" s="160"/>
      <c r="O1102" s="160"/>
      <c r="P1102" s="155"/>
      <c r="Q1102" s="156"/>
      <c r="R1102" s="155"/>
      <c r="S1102" s="156"/>
      <c r="T1102" s="157"/>
      <c r="U1102" s="157"/>
      <c r="V1102" s="157"/>
      <c r="W1102" s="158"/>
    </row>
    <row r="1103" spans="6:25" s="149" customFormat="1" ht="12" outlineLevel="2">
      <c r="F1103" s="142">
        <v>4</v>
      </c>
      <c r="G1103" s="143" t="s">
        <v>64</v>
      </c>
      <c r="H1103" s="144" t="s">
        <v>928</v>
      </c>
      <c r="I1103" s="145" t="s">
        <v>929</v>
      </c>
      <c r="J1103" s="143" t="s">
        <v>67</v>
      </c>
      <c r="K1103" s="146">
        <v>1</v>
      </c>
      <c r="L1103" s="147">
        <v>0</v>
      </c>
      <c r="M1103" s="146">
        <v>1</v>
      </c>
      <c r="N1103" s="148"/>
      <c r="O1103" s="148">
        <f>M1103*N1103</f>
        <v>0</v>
      </c>
      <c r="P1103" s="148"/>
      <c r="Q1103" s="148">
        <f>M1103*P1103</f>
        <v>0</v>
      </c>
      <c r="R1103" s="148"/>
      <c r="S1103" s="148">
        <f>M1103*R1103</f>
        <v>0</v>
      </c>
      <c r="T1103" s="148">
        <v>21</v>
      </c>
      <c r="U1103" s="148">
        <f>O1103*T1103/100</f>
        <v>0</v>
      </c>
      <c r="V1103" s="148">
        <f>U1103+O1103</f>
        <v>0</v>
      </c>
      <c r="W1103" s="148"/>
      <c r="X1103" s="148"/>
      <c r="Y1103" s="148">
        <v>1</v>
      </c>
    </row>
    <row r="1104" spans="6:23" s="149" customFormat="1" ht="12" outlineLevel="2">
      <c r="F1104" s="150"/>
      <c r="G1104" s="151"/>
      <c r="H1104" s="152" t="s">
        <v>68</v>
      </c>
      <c r="I1104" s="153"/>
      <c r="J1104" s="154"/>
      <c r="K1104" s="154"/>
      <c r="L1104" s="154"/>
      <c r="M1104" s="154"/>
      <c r="N1104" s="154"/>
      <c r="O1104" s="154"/>
      <c r="P1104" s="155"/>
      <c r="Q1104" s="156"/>
      <c r="R1104" s="155"/>
      <c r="S1104" s="156"/>
      <c r="T1104" s="157"/>
      <c r="U1104" s="157"/>
      <c r="V1104" s="157"/>
      <c r="W1104" s="158"/>
    </row>
    <row r="1105" spans="6:23" s="149" customFormat="1" ht="6" customHeight="1" outlineLevel="2">
      <c r="F1105" s="150"/>
      <c r="G1105" s="151"/>
      <c r="H1105" s="159"/>
      <c r="I1105" s="160"/>
      <c r="J1105" s="160"/>
      <c r="K1105" s="160"/>
      <c r="L1105" s="160"/>
      <c r="M1105" s="160"/>
      <c r="N1105" s="160"/>
      <c r="O1105" s="160"/>
      <c r="P1105" s="155"/>
      <c r="Q1105" s="156"/>
      <c r="R1105" s="155"/>
      <c r="S1105" s="156"/>
      <c r="T1105" s="157"/>
      <c r="U1105" s="157"/>
      <c r="V1105" s="157"/>
      <c r="W1105" s="158"/>
    </row>
    <row r="1106" spans="6:25" s="149" customFormat="1" ht="12" outlineLevel="2">
      <c r="F1106" s="142">
        <v>5</v>
      </c>
      <c r="G1106" s="143" t="s">
        <v>64</v>
      </c>
      <c r="H1106" s="144" t="s">
        <v>930</v>
      </c>
      <c r="I1106" s="145" t="s">
        <v>931</v>
      </c>
      <c r="J1106" s="143" t="s">
        <v>67</v>
      </c>
      <c r="K1106" s="146">
        <v>1</v>
      </c>
      <c r="L1106" s="147">
        <v>0</v>
      </c>
      <c r="M1106" s="146">
        <v>1</v>
      </c>
      <c r="N1106" s="148"/>
      <c r="O1106" s="148">
        <f>M1106*N1106</f>
        <v>0</v>
      </c>
      <c r="P1106" s="148"/>
      <c r="Q1106" s="148">
        <f>M1106*P1106</f>
        <v>0</v>
      </c>
      <c r="R1106" s="148"/>
      <c r="S1106" s="148">
        <f>M1106*R1106</f>
        <v>0</v>
      </c>
      <c r="T1106" s="148">
        <v>21</v>
      </c>
      <c r="U1106" s="148">
        <f>O1106*T1106/100</f>
        <v>0</v>
      </c>
      <c r="V1106" s="148">
        <f>U1106+O1106</f>
        <v>0</v>
      </c>
      <c r="W1106" s="148"/>
      <c r="X1106" s="148"/>
      <c r="Y1106" s="148">
        <v>1</v>
      </c>
    </row>
    <row r="1107" spans="6:23" s="149" customFormat="1" ht="12" outlineLevel="2">
      <c r="F1107" s="150"/>
      <c r="G1107" s="151"/>
      <c r="H1107" s="152" t="s">
        <v>68</v>
      </c>
      <c r="I1107" s="153"/>
      <c r="J1107" s="154"/>
      <c r="K1107" s="154"/>
      <c r="L1107" s="154"/>
      <c r="M1107" s="154"/>
      <c r="N1107" s="154"/>
      <c r="O1107" s="154"/>
      <c r="P1107" s="155"/>
      <c r="Q1107" s="156"/>
      <c r="R1107" s="155"/>
      <c r="S1107" s="156"/>
      <c r="T1107" s="157"/>
      <c r="U1107" s="157"/>
      <c r="V1107" s="157"/>
      <c r="W1107" s="158"/>
    </row>
    <row r="1108" spans="6:23" s="149" customFormat="1" ht="6" customHeight="1" outlineLevel="2">
      <c r="F1108" s="150"/>
      <c r="G1108" s="151"/>
      <c r="H1108" s="159"/>
      <c r="I1108" s="160"/>
      <c r="J1108" s="160"/>
      <c r="K1108" s="160"/>
      <c r="L1108" s="160"/>
      <c r="M1108" s="160"/>
      <c r="N1108" s="160"/>
      <c r="O1108" s="160"/>
      <c r="P1108" s="155"/>
      <c r="Q1108" s="156"/>
      <c r="R1108" s="155"/>
      <c r="S1108" s="156"/>
      <c r="T1108" s="157"/>
      <c r="U1108" s="157"/>
      <c r="V1108" s="157"/>
      <c r="W1108" s="158"/>
    </row>
    <row r="1109" spans="6:25" s="149" customFormat="1" ht="12" outlineLevel="2">
      <c r="F1109" s="142">
        <v>6</v>
      </c>
      <c r="G1109" s="143" t="s">
        <v>64</v>
      </c>
      <c r="H1109" s="144" t="s">
        <v>932</v>
      </c>
      <c r="I1109" s="145" t="s">
        <v>933</v>
      </c>
      <c r="J1109" s="143" t="s">
        <v>752</v>
      </c>
      <c r="K1109" s="146">
        <v>1</v>
      </c>
      <c r="L1109" s="147">
        <v>0</v>
      </c>
      <c r="M1109" s="146">
        <v>1</v>
      </c>
      <c r="N1109" s="148"/>
      <c r="O1109" s="148">
        <f>M1109*N1109</f>
        <v>0</v>
      </c>
      <c r="P1109" s="148"/>
      <c r="Q1109" s="148">
        <f>M1109*P1109</f>
        <v>0</v>
      </c>
      <c r="R1109" s="148"/>
      <c r="S1109" s="148">
        <f>M1109*R1109</f>
        <v>0</v>
      </c>
      <c r="T1109" s="148">
        <v>21</v>
      </c>
      <c r="U1109" s="148">
        <f>O1109*T1109/100</f>
        <v>0</v>
      </c>
      <c r="V1109" s="148">
        <f>U1109+O1109</f>
        <v>0</v>
      </c>
      <c r="W1109" s="148"/>
      <c r="X1109" s="148"/>
      <c r="Y1109" s="148">
        <v>1</v>
      </c>
    </row>
    <row r="1110" spans="6:23" s="149" customFormat="1" ht="12" outlineLevel="2">
      <c r="F1110" s="150"/>
      <c r="G1110" s="151"/>
      <c r="H1110" s="152" t="s">
        <v>68</v>
      </c>
      <c r="I1110" s="153"/>
      <c r="J1110" s="154"/>
      <c r="K1110" s="154"/>
      <c r="L1110" s="154"/>
      <c r="M1110" s="154"/>
      <c r="N1110" s="154"/>
      <c r="O1110" s="154"/>
      <c r="P1110" s="155"/>
      <c r="Q1110" s="156"/>
      <c r="R1110" s="155"/>
      <c r="S1110" s="156"/>
      <c r="T1110" s="157"/>
      <c r="U1110" s="157"/>
      <c r="V1110" s="157"/>
      <c r="W1110" s="158"/>
    </row>
    <row r="1111" spans="6:23" s="149" customFormat="1" ht="6" customHeight="1" outlineLevel="2">
      <c r="F1111" s="150"/>
      <c r="G1111" s="151"/>
      <c r="H1111" s="159"/>
      <c r="I1111" s="160"/>
      <c r="J1111" s="160"/>
      <c r="K1111" s="160"/>
      <c r="L1111" s="160"/>
      <c r="M1111" s="160"/>
      <c r="N1111" s="160"/>
      <c r="O1111" s="160"/>
      <c r="P1111" s="155"/>
      <c r="Q1111" s="156"/>
      <c r="R1111" s="155"/>
      <c r="S1111" s="156"/>
      <c r="T1111" s="157"/>
      <c r="U1111" s="157"/>
      <c r="V1111" s="157"/>
      <c r="W1111" s="158"/>
    </row>
    <row r="1112" spans="6:25" s="149" customFormat="1" ht="12" outlineLevel="2">
      <c r="F1112" s="142">
        <v>7</v>
      </c>
      <c r="G1112" s="143" t="s">
        <v>64</v>
      </c>
      <c r="H1112" s="144" t="s">
        <v>934</v>
      </c>
      <c r="I1112" s="145" t="s">
        <v>935</v>
      </c>
      <c r="J1112" s="143" t="s">
        <v>752</v>
      </c>
      <c r="K1112" s="146">
        <v>1</v>
      </c>
      <c r="L1112" s="147">
        <v>0</v>
      </c>
      <c r="M1112" s="146">
        <v>1</v>
      </c>
      <c r="N1112" s="148"/>
      <c r="O1112" s="148">
        <f>M1112*N1112</f>
        <v>0</v>
      </c>
      <c r="P1112" s="148"/>
      <c r="Q1112" s="148">
        <f>M1112*P1112</f>
        <v>0</v>
      </c>
      <c r="R1112" s="148"/>
      <c r="S1112" s="148">
        <f>M1112*R1112</f>
        <v>0</v>
      </c>
      <c r="T1112" s="148">
        <v>21</v>
      </c>
      <c r="U1112" s="148">
        <f>O1112*T1112/100</f>
        <v>0</v>
      </c>
      <c r="V1112" s="148">
        <f>U1112+O1112</f>
        <v>0</v>
      </c>
      <c r="W1112" s="148"/>
      <c r="X1112" s="148"/>
      <c r="Y1112" s="148">
        <v>1</v>
      </c>
    </row>
    <row r="1113" spans="6:23" s="149" customFormat="1" ht="12" outlineLevel="2">
      <c r="F1113" s="150"/>
      <c r="G1113" s="151"/>
      <c r="H1113" s="152" t="s">
        <v>68</v>
      </c>
      <c r="I1113" s="153"/>
      <c r="J1113" s="154"/>
      <c r="K1113" s="154"/>
      <c r="L1113" s="154"/>
      <c r="M1113" s="154"/>
      <c r="N1113" s="154"/>
      <c r="O1113" s="154"/>
      <c r="P1113" s="155"/>
      <c r="Q1113" s="156"/>
      <c r="R1113" s="155"/>
      <c r="S1113" s="156"/>
      <c r="T1113" s="157"/>
      <c r="U1113" s="157"/>
      <c r="V1113" s="157"/>
      <c r="W1113" s="158"/>
    </row>
    <row r="1114" spans="6:23" s="149" customFormat="1" ht="6" customHeight="1" outlineLevel="2">
      <c r="F1114" s="150"/>
      <c r="G1114" s="151"/>
      <c r="H1114" s="159"/>
      <c r="I1114" s="160"/>
      <c r="J1114" s="160"/>
      <c r="K1114" s="160"/>
      <c r="L1114" s="160"/>
      <c r="M1114" s="160"/>
      <c r="N1114" s="160"/>
      <c r="O1114" s="160"/>
      <c r="P1114" s="155"/>
      <c r="Q1114" s="156"/>
      <c r="R1114" s="155"/>
      <c r="S1114" s="156"/>
      <c r="T1114" s="157"/>
      <c r="U1114" s="157"/>
      <c r="V1114" s="157"/>
      <c r="W1114" s="158"/>
    </row>
    <row r="1115" spans="6:25" s="149" customFormat="1" ht="24" outlineLevel="2">
      <c r="F1115" s="142">
        <v>8</v>
      </c>
      <c r="G1115" s="143" t="s">
        <v>64</v>
      </c>
      <c r="H1115" s="144" t="s">
        <v>936</v>
      </c>
      <c r="I1115" s="145" t="s">
        <v>937</v>
      </c>
      <c r="J1115" s="143" t="s">
        <v>752</v>
      </c>
      <c r="K1115" s="146">
        <v>1</v>
      </c>
      <c r="L1115" s="147">
        <v>0</v>
      </c>
      <c r="M1115" s="146">
        <v>1</v>
      </c>
      <c r="N1115" s="148"/>
      <c r="O1115" s="148">
        <f>M1115*N1115</f>
        <v>0</v>
      </c>
      <c r="P1115" s="148"/>
      <c r="Q1115" s="148">
        <f>M1115*P1115</f>
        <v>0</v>
      </c>
      <c r="R1115" s="148"/>
      <c r="S1115" s="148">
        <f>M1115*R1115</f>
        <v>0</v>
      </c>
      <c r="T1115" s="148">
        <v>21</v>
      </c>
      <c r="U1115" s="148">
        <f>O1115*T1115/100</f>
        <v>0</v>
      </c>
      <c r="V1115" s="148">
        <f>U1115+O1115</f>
        <v>0</v>
      </c>
      <c r="W1115" s="148"/>
      <c r="X1115" s="148"/>
      <c r="Y1115" s="148">
        <v>1</v>
      </c>
    </row>
    <row r="1116" spans="6:23" s="149" customFormat="1" ht="12" outlineLevel="2">
      <c r="F1116" s="150"/>
      <c r="G1116" s="151"/>
      <c r="H1116" s="152" t="s">
        <v>68</v>
      </c>
      <c r="I1116" s="153"/>
      <c r="J1116" s="154"/>
      <c r="K1116" s="154"/>
      <c r="L1116" s="154"/>
      <c r="M1116" s="154"/>
      <c r="N1116" s="154"/>
      <c r="O1116" s="154"/>
      <c r="P1116" s="155"/>
      <c r="Q1116" s="156"/>
      <c r="R1116" s="155"/>
      <c r="S1116" s="156"/>
      <c r="T1116" s="157"/>
      <c r="U1116" s="157"/>
      <c r="V1116" s="157"/>
      <c r="W1116" s="158"/>
    </row>
    <row r="1117" spans="6:23" s="149" customFormat="1" ht="6" customHeight="1" outlineLevel="2">
      <c r="F1117" s="150"/>
      <c r="G1117" s="151"/>
      <c r="H1117" s="159"/>
      <c r="I1117" s="160"/>
      <c r="J1117" s="160"/>
      <c r="K1117" s="160"/>
      <c r="L1117" s="160"/>
      <c r="M1117" s="160"/>
      <c r="N1117" s="160"/>
      <c r="O1117" s="160"/>
      <c r="P1117" s="155"/>
      <c r="Q1117" s="156"/>
      <c r="R1117" s="155"/>
      <c r="S1117" s="156"/>
      <c r="T1117" s="157"/>
      <c r="U1117" s="157"/>
      <c r="V1117" s="157"/>
      <c r="W1117" s="158"/>
    </row>
    <row r="1118" spans="6:23" s="175" customFormat="1" ht="12.75" customHeight="1" outlineLevel="2">
      <c r="F1118" s="176"/>
      <c r="G1118" s="177"/>
      <c r="H1118" s="177"/>
      <c r="I1118" s="178"/>
      <c r="J1118" s="177"/>
      <c r="K1118" s="179"/>
      <c r="L1118" s="180"/>
      <c r="M1118" s="179"/>
      <c r="N1118" s="180"/>
      <c r="O1118" s="181"/>
      <c r="P1118" s="182"/>
      <c r="Q1118" s="180"/>
      <c r="R1118" s="180"/>
      <c r="S1118" s="180"/>
      <c r="T1118" s="183" t="s">
        <v>75</v>
      </c>
      <c r="U1118" s="180"/>
      <c r="V1118" s="180"/>
      <c r="W1118" s="180"/>
    </row>
    <row r="1119" spans="6:25" s="131" customFormat="1" ht="16.5" customHeight="1" outlineLevel="1">
      <c r="F1119" s="132"/>
      <c r="G1119" s="133"/>
      <c r="H1119" s="134"/>
      <c r="I1119" s="134" t="s">
        <v>938</v>
      </c>
      <c r="J1119" s="133"/>
      <c r="K1119" s="135"/>
      <c r="L1119" s="136"/>
      <c r="M1119" s="135"/>
      <c r="N1119" s="136"/>
      <c r="O1119" s="137">
        <f>SUBTOTAL(9,O1120:O1141)</f>
        <v>0</v>
      </c>
      <c r="P1119" s="138"/>
      <c r="Q1119" s="137">
        <f>SUBTOTAL(9,Q1120:Q1141)</f>
        <v>0</v>
      </c>
      <c r="R1119" s="136"/>
      <c r="S1119" s="137">
        <f>SUBTOTAL(9,S1120:S1141)</f>
        <v>0</v>
      </c>
      <c r="T1119" s="139"/>
      <c r="U1119" s="137">
        <f>SUBTOTAL(9,U1120:U1141)</f>
        <v>0</v>
      </c>
      <c r="V1119" s="137">
        <f>SUBTOTAL(9,V1120:V1141)</f>
        <v>0</v>
      </c>
      <c r="W1119" s="140"/>
      <c r="Y1119" s="137">
        <f>SUBTOTAL(9,Y1120:Y1141)</f>
        <v>7</v>
      </c>
    </row>
    <row r="1120" spans="6:25" s="149" customFormat="1" ht="12" outlineLevel="2">
      <c r="F1120" s="142">
        <v>1</v>
      </c>
      <c r="G1120" s="143" t="s">
        <v>922</v>
      </c>
      <c r="H1120" s="144" t="s">
        <v>939</v>
      </c>
      <c r="I1120" s="145" t="s">
        <v>940</v>
      </c>
      <c r="J1120" s="143" t="s">
        <v>752</v>
      </c>
      <c r="K1120" s="146">
        <v>1</v>
      </c>
      <c r="L1120" s="147">
        <v>0</v>
      </c>
      <c r="M1120" s="146">
        <v>1</v>
      </c>
      <c r="N1120" s="148"/>
      <c r="O1120" s="148">
        <f>M1120*N1120</f>
        <v>0</v>
      </c>
      <c r="P1120" s="148"/>
      <c r="Q1120" s="148">
        <f>M1120*P1120</f>
        <v>0</v>
      </c>
      <c r="R1120" s="148"/>
      <c r="S1120" s="148">
        <f>M1120*R1120</f>
        <v>0</v>
      </c>
      <c r="T1120" s="148">
        <v>21</v>
      </c>
      <c r="U1120" s="148">
        <f>O1120*T1120/100</f>
        <v>0</v>
      </c>
      <c r="V1120" s="148">
        <f>U1120+O1120</f>
        <v>0</v>
      </c>
      <c r="W1120" s="148"/>
      <c r="X1120" s="148"/>
      <c r="Y1120" s="148">
        <v>1</v>
      </c>
    </row>
    <row r="1121" spans="6:23" s="149" customFormat="1" ht="33.75" outlineLevel="2">
      <c r="F1121" s="150"/>
      <c r="G1121" s="151"/>
      <c r="H1121" s="152" t="s">
        <v>68</v>
      </c>
      <c r="I1121" s="153" t="s">
        <v>941</v>
      </c>
      <c r="J1121" s="154"/>
      <c r="K1121" s="154"/>
      <c r="L1121" s="154"/>
      <c r="M1121" s="154"/>
      <c r="N1121" s="154"/>
      <c r="O1121" s="154"/>
      <c r="P1121" s="155"/>
      <c r="Q1121" s="156"/>
      <c r="R1121" s="155"/>
      <c r="S1121" s="156"/>
      <c r="T1121" s="157"/>
      <c r="U1121" s="157"/>
      <c r="V1121" s="157"/>
      <c r="W1121" s="158"/>
    </row>
    <row r="1122" spans="6:23" s="149" customFormat="1" ht="6" customHeight="1" outlineLevel="2">
      <c r="F1122" s="150"/>
      <c r="G1122" s="151"/>
      <c r="H1122" s="159"/>
      <c r="I1122" s="160"/>
      <c r="J1122" s="160"/>
      <c r="K1122" s="160"/>
      <c r="L1122" s="160"/>
      <c r="M1122" s="160"/>
      <c r="N1122" s="160"/>
      <c r="O1122" s="160"/>
      <c r="P1122" s="155"/>
      <c r="Q1122" s="156"/>
      <c r="R1122" s="155"/>
      <c r="S1122" s="156"/>
      <c r="T1122" s="157"/>
      <c r="U1122" s="157"/>
      <c r="V1122" s="157"/>
      <c r="W1122" s="158"/>
    </row>
    <row r="1123" spans="6:25" s="149" customFormat="1" ht="12" outlineLevel="2">
      <c r="F1123" s="142">
        <v>2</v>
      </c>
      <c r="G1123" s="143" t="s">
        <v>922</v>
      </c>
      <c r="H1123" s="144" t="s">
        <v>942</v>
      </c>
      <c r="I1123" s="145" t="s">
        <v>943</v>
      </c>
      <c r="J1123" s="143" t="s">
        <v>752</v>
      </c>
      <c r="K1123" s="146">
        <v>1</v>
      </c>
      <c r="L1123" s="147">
        <v>0</v>
      </c>
      <c r="M1123" s="146">
        <v>1</v>
      </c>
      <c r="N1123" s="148"/>
      <c r="O1123" s="148">
        <f>M1123*N1123</f>
        <v>0</v>
      </c>
      <c r="P1123" s="148"/>
      <c r="Q1123" s="148">
        <f>M1123*P1123</f>
        <v>0</v>
      </c>
      <c r="R1123" s="148"/>
      <c r="S1123" s="148">
        <f>M1123*R1123</f>
        <v>0</v>
      </c>
      <c r="T1123" s="148">
        <v>21</v>
      </c>
      <c r="U1123" s="148">
        <f>O1123*T1123/100</f>
        <v>0</v>
      </c>
      <c r="V1123" s="148">
        <f>U1123+O1123</f>
        <v>0</v>
      </c>
      <c r="W1123" s="148"/>
      <c r="X1123" s="148"/>
      <c r="Y1123" s="148">
        <v>1</v>
      </c>
    </row>
    <row r="1124" spans="6:23" s="149" customFormat="1" ht="33.75" outlineLevel="2">
      <c r="F1124" s="150"/>
      <c r="G1124" s="151"/>
      <c r="H1124" s="152" t="s">
        <v>68</v>
      </c>
      <c r="I1124" s="153" t="s">
        <v>944</v>
      </c>
      <c r="J1124" s="154"/>
      <c r="K1124" s="154"/>
      <c r="L1124" s="154"/>
      <c r="M1124" s="154"/>
      <c r="N1124" s="154"/>
      <c r="O1124" s="154"/>
      <c r="P1124" s="155"/>
      <c r="Q1124" s="156"/>
      <c r="R1124" s="155"/>
      <c r="S1124" s="156"/>
      <c r="T1124" s="157"/>
      <c r="U1124" s="157"/>
      <c r="V1124" s="157"/>
      <c r="W1124" s="158"/>
    </row>
    <row r="1125" spans="6:23" s="149" customFormat="1" ht="6" customHeight="1" outlineLevel="2">
      <c r="F1125" s="150"/>
      <c r="G1125" s="151"/>
      <c r="H1125" s="159"/>
      <c r="I1125" s="160"/>
      <c r="J1125" s="160"/>
      <c r="K1125" s="160"/>
      <c r="L1125" s="160"/>
      <c r="M1125" s="160"/>
      <c r="N1125" s="160"/>
      <c r="O1125" s="160"/>
      <c r="P1125" s="155"/>
      <c r="Q1125" s="156"/>
      <c r="R1125" s="155"/>
      <c r="S1125" s="156"/>
      <c r="T1125" s="157"/>
      <c r="U1125" s="157"/>
      <c r="V1125" s="157"/>
      <c r="W1125" s="158"/>
    </row>
    <row r="1126" spans="6:25" s="149" customFormat="1" ht="12" outlineLevel="2">
      <c r="F1126" s="142">
        <v>3</v>
      </c>
      <c r="G1126" s="143" t="s">
        <v>922</v>
      </c>
      <c r="H1126" s="144" t="s">
        <v>945</v>
      </c>
      <c r="I1126" s="145" t="s">
        <v>946</v>
      </c>
      <c r="J1126" s="143" t="s">
        <v>752</v>
      </c>
      <c r="K1126" s="146">
        <v>1</v>
      </c>
      <c r="L1126" s="147">
        <v>0</v>
      </c>
      <c r="M1126" s="146">
        <v>1</v>
      </c>
      <c r="N1126" s="148"/>
      <c r="O1126" s="148">
        <f>M1126*N1126</f>
        <v>0</v>
      </c>
      <c r="P1126" s="148"/>
      <c r="Q1126" s="148">
        <f>M1126*P1126</f>
        <v>0</v>
      </c>
      <c r="R1126" s="148"/>
      <c r="S1126" s="148">
        <f>M1126*R1126</f>
        <v>0</v>
      </c>
      <c r="T1126" s="148">
        <v>21</v>
      </c>
      <c r="U1126" s="148">
        <f>O1126*T1126/100</f>
        <v>0</v>
      </c>
      <c r="V1126" s="148">
        <f>U1126+O1126</f>
        <v>0</v>
      </c>
      <c r="W1126" s="148"/>
      <c r="X1126" s="148"/>
      <c r="Y1126" s="148">
        <v>1</v>
      </c>
    </row>
    <row r="1127" spans="6:23" s="149" customFormat="1" ht="33.75" outlineLevel="2">
      <c r="F1127" s="150"/>
      <c r="G1127" s="151"/>
      <c r="H1127" s="152" t="s">
        <v>68</v>
      </c>
      <c r="I1127" s="153" t="s">
        <v>947</v>
      </c>
      <c r="J1127" s="154"/>
      <c r="K1127" s="154"/>
      <c r="L1127" s="154"/>
      <c r="M1127" s="154"/>
      <c r="N1127" s="154"/>
      <c r="O1127" s="154"/>
      <c r="P1127" s="155"/>
      <c r="Q1127" s="156"/>
      <c r="R1127" s="155"/>
      <c r="S1127" s="156"/>
      <c r="T1127" s="157"/>
      <c r="U1127" s="157"/>
      <c r="V1127" s="157"/>
      <c r="W1127" s="158"/>
    </row>
    <row r="1128" spans="6:23" s="149" customFormat="1" ht="6" customHeight="1" outlineLevel="2">
      <c r="F1128" s="150"/>
      <c r="G1128" s="151"/>
      <c r="H1128" s="159"/>
      <c r="I1128" s="160"/>
      <c r="J1128" s="160"/>
      <c r="K1128" s="160"/>
      <c r="L1128" s="160"/>
      <c r="M1128" s="160"/>
      <c r="N1128" s="160"/>
      <c r="O1128" s="160"/>
      <c r="P1128" s="155"/>
      <c r="Q1128" s="156"/>
      <c r="R1128" s="155"/>
      <c r="S1128" s="156"/>
      <c r="T1128" s="157"/>
      <c r="U1128" s="157"/>
      <c r="V1128" s="157"/>
      <c r="W1128" s="158"/>
    </row>
    <row r="1129" spans="6:25" s="149" customFormat="1" ht="12" outlineLevel="2">
      <c r="F1129" s="142">
        <v>4</v>
      </c>
      <c r="G1129" s="143" t="s">
        <v>922</v>
      </c>
      <c r="H1129" s="144" t="s">
        <v>948</v>
      </c>
      <c r="I1129" s="145" t="s">
        <v>949</v>
      </c>
      <c r="J1129" s="143" t="s">
        <v>752</v>
      </c>
      <c r="K1129" s="146">
        <v>1</v>
      </c>
      <c r="L1129" s="147">
        <v>0</v>
      </c>
      <c r="M1129" s="146">
        <v>1</v>
      </c>
      <c r="N1129" s="148"/>
      <c r="O1129" s="148">
        <f>M1129*N1129</f>
        <v>0</v>
      </c>
      <c r="P1129" s="148"/>
      <c r="Q1129" s="148">
        <f>M1129*P1129</f>
        <v>0</v>
      </c>
      <c r="R1129" s="148"/>
      <c r="S1129" s="148">
        <f>M1129*R1129</f>
        <v>0</v>
      </c>
      <c r="T1129" s="148">
        <v>21</v>
      </c>
      <c r="U1129" s="148">
        <f>O1129*T1129/100</f>
        <v>0</v>
      </c>
      <c r="V1129" s="148">
        <f>U1129+O1129</f>
        <v>0</v>
      </c>
      <c r="W1129" s="148"/>
      <c r="X1129" s="148"/>
      <c r="Y1129" s="148">
        <v>1</v>
      </c>
    </row>
    <row r="1130" spans="6:23" s="149" customFormat="1" ht="33.75" outlineLevel="2">
      <c r="F1130" s="150"/>
      <c r="G1130" s="151"/>
      <c r="H1130" s="152" t="s">
        <v>68</v>
      </c>
      <c r="I1130" s="153" t="s">
        <v>947</v>
      </c>
      <c r="J1130" s="154"/>
      <c r="K1130" s="154"/>
      <c r="L1130" s="154"/>
      <c r="M1130" s="154"/>
      <c r="N1130" s="154"/>
      <c r="O1130" s="154"/>
      <c r="P1130" s="155"/>
      <c r="Q1130" s="156"/>
      <c r="R1130" s="155"/>
      <c r="S1130" s="156"/>
      <c r="T1130" s="157"/>
      <c r="U1130" s="157"/>
      <c r="V1130" s="157"/>
      <c r="W1130" s="158"/>
    </row>
    <row r="1131" spans="6:23" s="149" customFormat="1" ht="6" customHeight="1" outlineLevel="2">
      <c r="F1131" s="150"/>
      <c r="G1131" s="151"/>
      <c r="H1131" s="159"/>
      <c r="I1131" s="160"/>
      <c r="J1131" s="160"/>
      <c r="K1131" s="160"/>
      <c r="L1131" s="160"/>
      <c r="M1131" s="160"/>
      <c r="N1131" s="160"/>
      <c r="O1131" s="160"/>
      <c r="P1131" s="155"/>
      <c r="Q1131" s="156"/>
      <c r="R1131" s="155"/>
      <c r="S1131" s="156"/>
      <c r="T1131" s="157"/>
      <c r="U1131" s="157"/>
      <c r="V1131" s="157"/>
      <c r="W1131" s="158"/>
    </row>
    <row r="1132" spans="6:25" s="149" customFormat="1" ht="12" outlineLevel="2">
      <c r="F1132" s="142">
        <v>5</v>
      </c>
      <c r="G1132" s="143" t="s">
        <v>64</v>
      </c>
      <c r="H1132" s="144" t="s">
        <v>950</v>
      </c>
      <c r="I1132" s="145" t="s">
        <v>951</v>
      </c>
      <c r="J1132" s="143" t="s">
        <v>952</v>
      </c>
      <c r="K1132" s="146">
        <v>120</v>
      </c>
      <c r="L1132" s="147">
        <v>0</v>
      </c>
      <c r="M1132" s="146">
        <v>120</v>
      </c>
      <c r="N1132" s="148"/>
      <c r="O1132" s="148">
        <f>M1132*N1132</f>
        <v>0</v>
      </c>
      <c r="P1132" s="148"/>
      <c r="Q1132" s="148">
        <f>M1132*P1132</f>
        <v>0</v>
      </c>
      <c r="R1132" s="148"/>
      <c r="S1132" s="148">
        <f>M1132*R1132</f>
        <v>0</v>
      </c>
      <c r="T1132" s="148">
        <v>21</v>
      </c>
      <c r="U1132" s="148">
        <f>O1132*T1132/100</f>
        <v>0</v>
      </c>
      <c r="V1132" s="148">
        <f>U1132+O1132</f>
        <v>0</v>
      </c>
      <c r="W1132" s="148"/>
      <c r="X1132" s="148"/>
      <c r="Y1132" s="148">
        <v>1</v>
      </c>
    </row>
    <row r="1133" spans="6:23" s="149" customFormat="1" ht="12" outlineLevel="2">
      <c r="F1133" s="150"/>
      <c r="G1133" s="151"/>
      <c r="H1133" s="152" t="s">
        <v>68</v>
      </c>
      <c r="I1133" s="153"/>
      <c r="J1133" s="154"/>
      <c r="K1133" s="154"/>
      <c r="L1133" s="154"/>
      <c r="M1133" s="154"/>
      <c r="N1133" s="154"/>
      <c r="O1133" s="154"/>
      <c r="P1133" s="155"/>
      <c r="Q1133" s="156"/>
      <c r="R1133" s="155"/>
      <c r="S1133" s="156"/>
      <c r="T1133" s="157"/>
      <c r="U1133" s="157"/>
      <c r="V1133" s="157"/>
      <c r="W1133" s="158"/>
    </row>
    <row r="1134" spans="6:23" s="149" customFormat="1" ht="6" customHeight="1" outlineLevel="2">
      <c r="F1134" s="150"/>
      <c r="G1134" s="151"/>
      <c r="H1134" s="159"/>
      <c r="I1134" s="160"/>
      <c r="J1134" s="160"/>
      <c r="K1134" s="160"/>
      <c r="L1134" s="160"/>
      <c r="M1134" s="160"/>
      <c r="N1134" s="160"/>
      <c r="O1134" s="160"/>
      <c r="P1134" s="155"/>
      <c r="Q1134" s="156"/>
      <c r="R1134" s="155"/>
      <c r="S1134" s="156"/>
      <c r="T1134" s="157"/>
      <c r="U1134" s="157"/>
      <c r="V1134" s="157"/>
      <c r="W1134" s="158"/>
    </row>
    <row r="1135" spans="6:25" s="149" customFormat="1" ht="12" outlineLevel="2">
      <c r="F1135" s="142">
        <v>6</v>
      </c>
      <c r="G1135" s="143" t="s">
        <v>64</v>
      </c>
      <c r="H1135" s="144" t="s">
        <v>953</v>
      </c>
      <c r="I1135" s="145" t="s">
        <v>954</v>
      </c>
      <c r="J1135" s="143" t="s">
        <v>752</v>
      </c>
      <c r="K1135" s="146">
        <v>1</v>
      </c>
      <c r="L1135" s="147">
        <v>0</v>
      </c>
      <c r="M1135" s="146">
        <v>1</v>
      </c>
      <c r="N1135" s="148"/>
      <c r="O1135" s="148">
        <f>M1135*N1135</f>
        <v>0</v>
      </c>
      <c r="P1135" s="148"/>
      <c r="Q1135" s="148">
        <f>M1135*P1135</f>
        <v>0</v>
      </c>
      <c r="R1135" s="148"/>
      <c r="S1135" s="148">
        <f>M1135*R1135</f>
        <v>0</v>
      </c>
      <c r="T1135" s="148">
        <v>21</v>
      </c>
      <c r="U1135" s="148">
        <f>O1135*T1135/100</f>
        <v>0</v>
      </c>
      <c r="V1135" s="148">
        <f>U1135+O1135</f>
        <v>0</v>
      </c>
      <c r="W1135" s="148"/>
      <c r="X1135" s="148"/>
      <c r="Y1135" s="148">
        <v>1</v>
      </c>
    </row>
    <row r="1136" spans="6:23" s="149" customFormat="1" ht="12" outlineLevel="2">
      <c r="F1136" s="150"/>
      <c r="G1136" s="151"/>
      <c r="H1136" s="152" t="s">
        <v>68</v>
      </c>
      <c r="I1136" s="153"/>
      <c r="J1136" s="154"/>
      <c r="K1136" s="154"/>
      <c r="L1136" s="154"/>
      <c r="M1136" s="154"/>
      <c r="N1136" s="154"/>
      <c r="O1136" s="154"/>
      <c r="P1136" s="155"/>
      <c r="Q1136" s="156"/>
      <c r="R1136" s="155"/>
      <c r="S1136" s="156"/>
      <c r="T1136" s="157"/>
      <c r="U1136" s="157"/>
      <c r="V1136" s="157"/>
      <c r="W1136" s="158"/>
    </row>
    <row r="1137" spans="6:23" s="149" customFormat="1" ht="6" customHeight="1" outlineLevel="2">
      <c r="F1137" s="150"/>
      <c r="G1137" s="151"/>
      <c r="H1137" s="159"/>
      <c r="I1137" s="160"/>
      <c r="J1137" s="160"/>
      <c r="K1137" s="160"/>
      <c r="L1137" s="160"/>
      <c r="M1137" s="160"/>
      <c r="N1137" s="160"/>
      <c r="O1137" s="160"/>
      <c r="P1137" s="155"/>
      <c r="Q1137" s="156"/>
      <c r="R1137" s="155"/>
      <c r="S1137" s="156"/>
      <c r="T1137" s="157"/>
      <c r="U1137" s="157"/>
      <c r="V1137" s="157"/>
      <c r="W1137" s="158"/>
    </row>
    <row r="1138" spans="6:25" s="149" customFormat="1" ht="12" outlineLevel="2">
      <c r="F1138" s="142">
        <v>7</v>
      </c>
      <c r="G1138" s="143" t="s">
        <v>64</v>
      </c>
      <c r="H1138" s="144" t="s">
        <v>955</v>
      </c>
      <c r="I1138" s="145" t="s">
        <v>956</v>
      </c>
      <c r="J1138" s="143" t="s">
        <v>752</v>
      </c>
      <c r="K1138" s="146">
        <v>1</v>
      </c>
      <c r="L1138" s="147">
        <v>0</v>
      </c>
      <c r="M1138" s="146">
        <v>1</v>
      </c>
      <c r="N1138" s="148"/>
      <c r="O1138" s="148">
        <f>M1138*N1138</f>
        <v>0</v>
      </c>
      <c r="P1138" s="148"/>
      <c r="Q1138" s="148">
        <f>M1138*P1138</f>
        <v>0</v>
      </c>
      <c r="R1138" s="148"/>
      <c r="S1138" s="148">
        <f>M1138*R1138</f>
        <v>0</v>
      </c>
      <c r="T1138" s="148">
        <v>21</v>
      </c>
      <c r="U1138" s="148">
        <f>O1138*T1138/100</f>
        <v>0</v>
      </c>
      <c r="V1138" s="148">
        <f>U1138+O1138</f>
        <v>0</v>
      </c>
      <c r="W1138" s="148"/>
      <c r="X1138" s="148"/>
      <c r="Y1138" s="148">
        <v>1</v>
      </c>
    </row>
    <row r="1139" spans="6:23" s="149" customFormat="1" ht="12" outlineLevel="2">
      <c r="F1139" s="150"/>
      <c r="G1139" s="151"/>
      <c r="H1139" s="152" t="s">
        <v>68</v>
      </c>
      <c r="I1139" s="153"/>
      <c r="J1139" s="154"/>
      <c r="K1139" s="154"/>
      <c r="L1139" s="154"/>
      <c r="M1139" s="154"/>
      <c r="N1139" s="154"/>
      <c r="O1139" s="154"/>
      <c r="P1139" s="155"/>
      <c r="Q1139" s="156"/>
      <c r="R1139" s="155"/>
      <c r="S1139" s="156"/>
      <c r="T1139" s="157"/>
      <c r="U1139" s="157"/>
      <c r="V1139" s="157"/>
      <c r="W1139" s="158"/>
    </row>
    <row r="1140" spans="6:23" s="149" customFormat="1" ht="6" customHeight="1" outlineLevel="2">
      <c r="F1140" s="150"/>
      <c r="G1140" s="151"/>
      <c r="H1140" s="159"/>
      <c r="I1140" s="160"/>
      <c r="J1140" s="160"/>
      <c r="K1140" s="160"/>
      <c r="L1140" s="160"/>
      <c r="M1140" s="160"/>
      <c r="N1140" s="160"/>
      <c r="O1140" s="160"/>
      <c r="P1140" s="155"/>
      <c r="Q1140" s="156"/>
      <c r="R1140" s="155"/>
      <c r="S1140" s="156"/>
      <c r="T1140" s="157"/>
      <c r="U1140" s="157"/>
      <c r="V1140" s="157"/>
      <c r="W1140" s="158"/>
    </row>
    <row r="1141" spans="6:23" s="175" customFormat="1" ht="12.75" customHeight="1" outlineLevel="2">
      <c r="F1141" s="176"/>
      <c r="G1141" s="177"/>
      <c r="H1141" s="177"/>
      <c r="I1141" s="178"/>
      <c r="J1141" s="177"/>
      <c r="K1141" s="179"/>
      <c r="L1141" s="180"/>
      <c r="M1141" s="179"/>
      <c r="N1141" s="180"/>
      <c r="O1141" s="181"/>
      <c r="P1141" s="182"/>
      <c r="Q1141" s="180"/>
      <c r="R1141" s="180"/>
      <c r="S1141" s="180"/>
      <c r="T1141" s="183" t="s">
        <v>75</v>
      </c>
      <c r="U1141" s="180"/>
      <c r="V1141" s="180"/>
      <c r="W1141" s="180"/>
    </row>
    <row r="1142" spans="6:23" s="175" customFormat="1" ht="12.75" customHeight="1" outlineLevel="1">
      <c r="F1142" s="176"/>
      <c r="G1142" s="177"/>
      <c r="H1142" s="177"/>
      <c r="I1142" s="178"/>
      <c r="J1142" s="177"/>
      <c r="K1142" s="179"/>
      <c r="L1142" s="180"/>
      <c r="M1142" s="179"/>
      <c r="N1142" s="180"/>
      <c r="O1142" s="181"/>
      <c r="P1142" s="182"/>
      <c r="Q1142" s="180"/>
      <c r="R1142" s="180"/>
      <c r="S1142" s="180"/>
      <c r="T1142" s="183" t="s">
        <v>75</v>
      </c>
      <c r="U1142" s="180"/>
      <c r="V1142" s="180"/>
      <c r="W1142" s="180"/>
    </row>
    <row r="1143" spans="6:23" s="175" customFormat="1" ht="12.75" customHeight="1">
      <c r="F1143" s="176"/>
      <c r="G1143" s="177"/>
      <c r="H1143" s="177"/>
      <c r="I1143" s="178"/>
      <c r="J1143" s="177"/>
      <c r="K1143" s="179"/>
      <c r="L1143" s="180"/>
      <c r="M1143" s="179"/>
      <c r="N1143" s="180"/>
      <c r="O1143" s="181"/>
      <c r="P1143" s="182"/>
      <c r="Q1143" s="180"/>
      <c r="R1143" s="180"/>
      <c r="S1143" s="180"/>
      <c r="T1143" s="183" t="s">
        <v>75</v>
      </c>
      <c r="U1143" s="180"/>
      <c r="V1143" s="180"/>
      <c r="W1143" s="180"/>
    </row>
  </sheetData>
  <sheetProtection selectLockedCells="1" selectUnlockedCells="1"/>
  <printOptions/>
  <pageMargins left="0.39375" right="0.39375" top="0.5902777777777778" bottom="0.5902777777777778" header="0.5118055555555555" footer="0.39375"/>
  <pageSetup fitToHeight="0" fitToWidth="1" horizontalDpi="300" verticalDpi="300" orientation="landscape" paperSize="9"/>
  <headerFooter alignWithMargins="0">
    <oddFooter>&amp;L&amp;8www.euroCALC.cz&amp;C&amp;8&amp;P z &amp;N&amp;R&amp;8&amp;D</oddFooter>
  </headerFooter>
</worksheet>
</file>

<file path=xl/worksheets/sheet4.xml><?xml version="1.0" encoding="utf-8"?>
<worksheet xmlns="http://schemas.openxmlformats.org/spreadsheetml/2006/main" xmlns:r="http://schemas.openxmlformats.org/officeDocument/2006/relationships">
  <dimension ref="A1:IV80"/>
  <sheetViews>
    <sheetView zoomScalePageLayoutView="0" workbookViewId="0" topLeftCell="A32">
      <selection activeCell="G56" sqref="G56"/>
    </sheetView>
  </sheetViews>
  <sheetFormatPr defaultColWidth="10.00390625" defaultRowHeight="12.75"/>
  <cols>
    <col min="1" max="1" width="6.00390625" style="184" customWidth="1"/>
    <col min="2" max="2" width="0" style="185" hidden="1" customWidth="1"/>
    <col min="3" max="3" width="15.00390625" style="186" customWidth="1"/>
    <col min="4" max="4" width="54.7109375" style="187" customWidth="1"/>
    <col min="5" max="5" width="7.57421875" style="188" customWidth="1"/>
    <col min="6" max="6" width="9.421875" style="188" customWidth="1"/>
    <col min="7" max="7" width="18.7109375" style="189" customWidth="1"/>
    <col min="8" max="8" width="17.8515625" style="189" customWidth="1"/>
    <col min="9" max="16384" width="10.00390625" style="185" customWidth="1"/>
  </cols>
  <sheetData>
    <row r="1" spans="3:9" ht="4.5" customHeight="1">
      <c r="C1" s="190"/>
      <c r="D1" s="191"/>
      <c r="E1" s="192"/>
      <c r="F1" s="192"/>
      <c r="G1" s="193"/>
      <c r="H1" s="194"/>
      <c r="I1" s="195"/>
    </row>
    <row r="2" spans="1:9" s="202" customFormat="1" ht="16.5" customHeight="1">
      <c r="A2" s="196" t="s">
        <v>957</v>
      </c>
      <c r="B2" s="197" t="s">
        <v>958</v>
      </c>
      <c r="C2" s="198" t="s">
        <v>959</v>
      </c>
      <c r="D2" s="199" t="s">
        <v>960</v>
      </c>
      <c r="E2" s="198" t="s">
        <v>961</v>
      </c>
      <c r="F2" s="198" t="s">
        <v>962</v>
      </c>
      <c r="G2" s="200" t="s">
        <v>963</v>
      </c>
      <c r="H2" s="201" t="s">
        <v>964</v>
      </c>
      <c r="I2" s="195"/>
    </row>
    <row r="3" spans="1:9" s="202" customFormat="1" ht="16.5" customHeight="1">
      <c r="A3" s="203" t="s">
        <v>965</v>
      </c>
      <c r="B3" s="204" t="s">
        <v>966</v>
      </c>
      <c r="C3" s="205" t="s">
        <v>967</v>
      </c>
      <c r="D3" s="206"/>
      <c r="E3" s="205"/>
      <c r="F3" s="205"/>
      <c r="G3" s="207" t="s">
        <v>964</v>
      </c>
      <c r="H3" s="208" t="s">
        <v>968</v>
      </c>
      <c r="I3" s="195"/>
    </row>
    <row r="4" spans="1:9" s="216" customFormat="1" ht="13.5" customHeight="1">
      <c r="A4" s="209"/>
      <c r="B4" s="210">
        <v>2</v>
      </c>
      <c r="C4" s="211">
        <v>3</v>
      </c>
      <c r="D4" s="212">
        <v>4</v>
      </c>
      <c r="E4" s="213">
        <v>5</v>
      </c>
      <c r="F4" s="213">
        <v>6</v>
      </c>
      <c r="G4" s="213">
        <v>7</v>
      </c>
      <c r="H4" s="214">
        <v>8</v>
      </c>
      <c r="I4" s="215"/>
    </row>
    <row r="5" spans="1:8" s="222" customFormat="1" ht="12">
      <c r="A5" s="217"/>
      <c r="B5" s="218"/>
      <c r="C5" s="218"/>
      <c r="D5" s="219" t="s">
        <v>969</v>
      </c>
      <c r="E5" s="220"/>
      <c r="F5" s="220"/>
      <c r="G5" s="221"/>
      <c r="H5" s="221">
        <f>IF(G5&lt;&gt;0,F5*G5,"")</f>
      </c>
    </row>
    <row r="6" spans="1:8" s="222" customFormat="1" ht="12">
      <c r="A6" s="217"/>
      <c r="B6" s="218"/>
      <c r="C6" s="223"/>
      <c r="D6" s="224" t="s">
        <v>970</v>
      </c>
      <c r="E6" s="220"/>
      <c r="F6" s="220"/>
      <c r="G6" s="221"/>
      <c r="H6" s="221">
        <f>IF(G6&lt;&gt;0,F6*G6,"")</f>
      </c>
    </row>
    <row r="7" spans="1:8" s="222" customFormat="1" ht="12">
      <c r="A7" s="217"/>
      <c r="B7" s="218"/>
      <c r="C7" s="223"/>
      <c r="D7" s="224" t="s">
        <v>971</v>
      </c>
      <c r="E7" s="220"/>
      <c r="F7" s="220"/>
      <c r="G7" s="221"/>
      <c r="H7" s="221"/>
    </row>
    <row r="8" spans="1:8" s="222" customFormat="1" ht="12">
      <c r="A8" s="217"/>
      <c r="B8" s="218"/>
      <c r="C8" s="223"/>
      <c r="D8" s="224"/>
      <c r="E8" s="220"/>
      <c r="F8" s="220"/>
      <c r="G8" s="221"/>
      <c r="H8" s="221"/>
    </row>
    <row r="9" spans="1:8" s="231" customFormat="1" ht="12">
      <c r="A9" s="225"/>
      <c r="B9" s="226"/>
      <c r="C9" s="227"/>
      <c r="D9" s="228" t="s">
        <v>972</v>
      </c>
      <c r="E9" s="229"/>
      <c r="F9" s="229"/>
      <c r="G9" s="230"/>
      <c r="H9" s="230">
        <f aca="true" t="shared" si="0" ref="H9:H25">IF(G9&lt;&gt;0,F9*G9,"")</f>
      </c>
    </row>
    <row r="10" spans="1:11" s="231" customFormat="1" ht="24">
      <c r="A10" s="225"/>
      <c r="B10" s="226"/>
      <c r="C10" s="227" t="s">
        <v>973</v>
      </c>
      <c r="D10" s="232" t="s">
        <v>974</v>
      </c>
      <c r="E10" s="229" t="s">
        <v>97</v>
      </c>
      <c r="F10" s="229">
        <v>24</v>
      </c>
      <c r="G10" s="230">
        <v>0</v>
      </c>
      <c r="H10" s="230">
        <f t="shared" si="0"/>
      </c>
      <c r="K10" s="192"/>
    </row>
    <row r="11" spans="1:11" s="231" customFormat="1" ht="24">
      <c r="A11" s="225"/>
      <c r="B11" s="226"/>
      <c r="C11" s="227" t="s">
        <v>975</v>
      </c>
      <c r="D11" s="232" t="s">
        <v>976</v>
      </c>
      <c r="E11" s="229" t="s">
        <v>97</v>
      </c>
      <c r="F11" s="229">
        <v>13</v>
      </c>
      <c r="G11" s="230">
        <v>0</v>
      </c>
      <c r="H11" s="230">
        <f t="shared" si="0"/>
      </c>
      <c r="K11" s="192"/>
    </row>
    <row r="12" spans="1:8" s="231" customFormat="1" ht="60">
      <c r="A12" s="225"/>
      <c r="B12" s="226"/>
      <c r="C12" s="227" t="s">
        <v>977</v>
      </c>
      <c r="D12" s="232" t="s">
        <v>978</v>
      </c>
      <c r="E12" s="229" t="s">
        <v>97</v>
      </c>
      <c r="F12" s="229">
        <v>13</v>
      </c>
      <c r="G12" s="230">
        <v>0</v>
      </c>
      <c r="H12" s="230">
        <f t="shared" si="0"/>
      </c>
    </row>
    <row r="13" spans="1:9" s="231" customFormat="1" ht="12">
      <c r="A13" s="225"/>
      <c r="B13" s="226"/>
      <c r="C13" s="227" t="s">
        <v>977</v>
      </c>
      <c r="D13" s="232" t="s">
        <v>979</v>
      </c>
      <c r="E13" s="229" t="s">
        <v>97</v>
      </c>
      <c r="F13" s="229">
        <v>70</v>
      </c>
      <c r="G13" s="230">
        <v>0</v>
      </c>
      <c r="H13" s="230">
        <f t="shared" si="0"/>
      </c>
      <c r="I13" s="233"/>
    </row>
    <row r="14" spans="1:8" s="231" customFormat="1" ht="48">
      <c r="A14" s="225"/>
      <c r="B14" s="226"/>
      <c r="C14" s="227" t="s">
        <v>980</v>
      </c>
      <c r="D14" s="232" t="s">
        <v>981</v>
      </c>
      <c r="E14" s="229" t="s">
        <v>982</v>
      </c>
      <c r="F14" s="229">
        <v>2</v>
      </c>
      <c r="G14" s="230">
        <v>0</v>
      </c>
      <c r="H14" s="230">
        <f t="shared" si="0"/>
      </c>
    </row>
    <row r="15" spans="1:8" s="231" customFormat="1" ht="36">
      <c r="A15" s="225"/>
      <c r="B15" s="226"/>
      <c r="C15" s="227" t="s">
        <v>983</v>
      </c>
      <c r="D15" s="232" t="s">
        <v>984</v>
      </c>
      <c r="E15" s="229" t="s">
        <v>982</v>
      </c>
      <c r="F15" s="229">
        <v>1</v>
      </c>
      <c r="G15" s="230">
        <v>0</v>
      </c>
      <c r="H15" s="230">
        <f t="shared" si="0"/>
      </c>
    </row>
    <row r="16" spans="1:8" s="231" customFormat="1" ht="12">
      <c r="A16" s="225"/>
      <c r="B16" s="226"/>
      <c r="C16" s="227" t="s">
        <v>983</v>
      </c>
      <c r="D16" s="232" t="s">
        <v>985</v>
      </c>
      <c r="E16" s="229" t="s">
        <v>982</v>
      </c>
      <c r="F16" s="229">
        <v>1</v>
      </c>
      <c r="G16" s="230">
        <v>0</v>
      </c>
      <c r="H16" s="230">
        <f t="shared" si="0"/>
      </c>
    </row>
    <row r="17" spans="1:8" s="231" customFormat="1" ht="12">
      <c r="A17" s="225"/>
      <c r="B17" s="226"/>
      <c r="C17" s="227" t="s">
        <v>983</v>
      </c>
      <c r="D17" s="232" t="s">
        <v>986</v>
      </c>
      <c r="E17" s="229" t="s">
        <v>987</v>
      </c>
      <c r="F17" s="229">
        <v>1</v>
      </c>
      <c r="G17" s="230">
        <v>0</v>
      </c>
      <c r="H17" s="230">
        <f t="shared" si="0"/>
      </c>
    </row>
    <row r="18" spans="1:8" s="231" customFormat="1" ht="12">
      <c r="A18" s="225"/>
      <c r="B18" s="226"/>
      <c r="C18" s="227" t="s">
        <v>988</v>
      </c>
      <c r="D18" s="232" t="s">
        <v>989</v>
      </c>
      <c r="E18" s="229" t="s">
        <v>67</v>
      </c>
      <c r="F18" s="229">
        <v>1</v>
      </c>
      <c r="G18" s="230">
        <v>0</v>
      </c>
      <c r="H18" s="230">
        <f t="shared" si="0"/>
      </c>
    </row>
    <row r="19" spans="1:8" s="231" customFormat="1" ht="12">
      <c r="A19" s="234"/>
      <c r="B19" s="226"/>
      <c r="C19" s="227" t="s">
        <v>990</v>
      </c>
      <c r="D19" s="232" t="s">
        <v>991</v>
      </c>
      <c r="E19" s="229" t="s">
        <v>67</v>
      </c>
      <c r="F19" s="229">
        <v>2</v>
      </c>
      <c r="G19" s="230">
        <v>0</v>
      </c>
      <c r="H19" s="230">
        <f t="shared" si="0"/>
      </c>
    </row>
    <row r="20" spans="1:8" s="231" customFormat="1" ht="12">
      <c r="A20" s="234"/>
      <c r="B20" s="226"/>
      <c r="C20" s="227" t="s">
        <v>992</v>
      </c>
      <c r="D20" s="232" t="s">
        <v>993</v>
      </c>
      <c r="E20" s="229" t="s">
        <v>67</v>
      </c>
      <c r="F20" s="229">
        <v>2</v>
      </c>
      <c r="G20" s="230">
        <v>0</v>
      </c>
      <c r="H20" s="230">
        <f t="shared" si="0"/>
      </c>
    </row>
    <row r="21" spans="1:8" s="231" customFormat="1" ht="12">
      <c r="A21" s="234"/>
      <c r="B21" s="226"/>
      <c r="C21" s="227" t="s">
        <v>994</v>
      </c>
      <c r="D21" s="232" t="s">
        <v>995</v>
      </c>
      <c r="E21" s="229" t="s">
        <v>67</v>
      </c>
      <c r="F21" s="229">
        <v>2</v>
      </c>
      <c r="G21" s="230">
        <v>0</v>
      </c>
      <c r="H21" s="230">
        <f t="shared" si="0"/>
      </c>
    </row>
    <row r="22" spans="1:8" s="231" customFormat="1" ht="12">
      <c r="A22" s="234"/>
      <c r="B22" s="226"/>
      <c r="C22" s="227" t="s">
        <v>996</v>
      </c>
      <c r="D22" s="226" t="s">
        <v>997</v>
      </c>
      <c r="E22" s="229" t="s">
        <v>97</v>
      </c>
      <c r="F22" s="229">
        <v>24</v>
      </c>
      <c r="G22" s="230">
        <v>0</v>
      </c>
      <c r="H22" s="230">
        <f t="shared" si="0"/>
      </c>
    </row>
    <row r="23" spans="1:8" s="231" customFormat="1" ht="12">
      <c r="A23" s="234"/>
      <c r="B23" s="226"/>
      <c r="C23" s="227" t="s">
        <v>998</v>
      </c>
      <c r="D23" s="226" t="s">
        <v>999</v>
      </c>
      <c r="E23" s="229" t="s">
        <v>97</v>
      </c>
      <c r="F23" s="229">
        <v>13</v>
      </c>
      <c r="G23" s="230">
        <v>0</v>
      </c>
      <c r="H23" s="230">
        <f t="shared" si="0"/>
      </c>
    </row>
    <row r="24" spans="1:8" s="231" customFormat="1" ht="12">
      <c r="A24" s="234"/>
      <c r="B24" s="226"/>
      <c r="C24" s="227" t="s">
        <v>983</v>
      </c>
      <c r="D24" s="226" t="s">
        <v>1000</v>
      </c>
      <c r="E24" s="229" t="s">
        <v>97</v>
      </c>
      <c r="F24" s="229">
        <v>13</v>
      </c>
      <c r="G24" s="230">
        <v>0</v>
      </c>
      <c r="H24" s="230">
        <f t="shared" si="0"/>
      </c>
    </row>
    <row r="25" spans="1:8" s="231" customFormat="1" ht="12">
      <c r="A25" s="234"/>
      <c r="B25" s="226"/>
      <c r="C25" s="227" t="s">
        <v>1001</v>
      </c>
      <c r="D25" s="232" t="s">
        <v>1002</v>
      </c>
      <c r="E25" s="229" t="s">
        <v>1003</v>
      </c>
      <c r="F25" s="229">
        <v>0.021500000000000002</v>
      </c>
      <c r="G25" s="230">
        <f>SUM(H9:H24)</f>
        <v>0</v>
      </c>
      <c r="H25" s="230">
        <f t="shared" si="0"/>
      </c>
    </row>
    <row r="26" spans="1:8" s="231" customFormat="1" ht="12">
      <c r="A26" s="225"/>
      <c r="B26" s="226"/>
      <c r="C26" s="227"/>
      <c r="D26" s="235" t="s">
        <v>1004</v>
      </c>
      <c r="E26" s="229"/>
      <c r="F26" s="229"/>
      <c r="G26" s="236">
        <f>SUM(H9:H25)</f>
        <v>0</v>
      </c>
      <c r="H26" s="236"/>
    </row>
    <row r="27" spans="1:8" s="231" customFormat="1" ht="12">
      <c r="A27" s="225"/>
      <c r="B27" s="226"/>
      <c r="C27" s="227"/>
      <c r="D27" s="235"/>
      <c r="E27" s="229"/>
      <c r="F27" s="229"/>
      <c r="G27" s="236"/>
      <c r="H27" s="236"/>
    </row>
    <row r="28" spans="1:8" s="222" customFormat="1" ht="12">
      <c r="A28" s="237"/>
      <c r="B28" s="218"/>
      <c r="C28" s="223"/>
      <c r="D28" s="219" t="s">
        <v>1005</v>
      </c>
      <c r="E28" s="220"/>
      <c r="F28" s="220"/>
      <c r="G28" s="221"/>
      <c r="H28" s="221">
        <f>IF(G28&lt;&gt;0,F28*G28,"")</f>
      </c>
    </row>
    <row r="29" spans="1:8" s="222" customFormat="1" ht="12">
      <c r="A29" s="237"/>
      <c r="B29" s="218"/>
      <c r="C29" s="223" t="s">
        <v>1006</v>
      </c>
      <c r="D29" s="238" t="s">
        <v>1007</v>
      </c>
      <c r="E29" s="220" t="s">
        <v>97</v>
      </c>
      <c r="F29" s="220">
        <v>13</v>
      </c>
      <c r="G29" s="221">
        <v>0</v>
      </c>
      <c r="H29" s="221">
        <f>IF(G29&lt;&gt;0,F29*G29,"")</f>
      </c>
    </row>
    <row r="30" spans="1:8" s="222" customFormat="1" ht="12">
      <c r="A30" s="237"/>
      <c r="B30" s="218"/>
      <c r="C30" s="223" t="s">
        <v>1008</v>
      </c>
      <c r="D30" s="218" t="s">
        <v>1009</v>
      </c>
      <c r="E30" s="220" t="s">
        <v>67</v>
      </c>
      <c r="F30" s="220">
        <v>2</v>
      </c>
      <c r="G30" s="221">
        <v>0</v>
      </c>
      <c r="H30" s="221">
        <f>IF(G30&lt;&gt;0,F30*G30,"")</f>
      </c>
    </row>
    <row r="31" spans="1:8" s="222" customFormat="1" ht="12">
      <c r="A31" s="237"/>
      <c r="B31" s="218"/>
      <c r="C31" s="223" t="s">
        <v>1001</v>
      </c>
      <c r="D31" s="239" t="s">
        <v>1010</v>
      </c>
      <c r="E31" s="220" t="s">
        <v>1003</v>
      </c>
      <c r="F31" s="220">
        <v>0.25</v>
      </c>
      <c r="G31" s="221">
        <v>0</v>
      </c>
      <c r="H31" s="221">
        <f>IF(G31&lt;&gt;0,F31*G31,"")</f>
      </c>
    </row>
    <row r="32" spans="1:8" s="222" customFormat="1" ht="12">
      <c r="A32" s="217"/>
      <c r="B32" s="218"/>
      <c r="C32" s="223"/>
      <c r="D32" s="224" t="s">
        <v>1011</v>
      </c>
      <c r="E32" s="220"/>
      <c r="F32" s="220"/>
      <c r="G32" s="240">
        <f>SUM(H28:H31)</f>
        <v>0</v>
      </c>
      <c r="H32" s="240"/>
    </row>
    <row r="33" spans="1:8" s="222" customFormat="1" ht="12">
      <c r="A33" s="217"/>
      <c r="B33" s="218"/>
      <c r="C33" s="223"/>
      <c r="D33" s="224"/>
      <c r="E33" s="220"/>
      <c r="F33" s="220"/>
      <c r="G33" s="240"/>
      <c r="H33" s="240"/>
    </row>
    <row r="34" spans="1:8" s="222" customFormat="1" ht="12">
      <c r="A34" s="217"/>
      <c r="B34" s="218"/>
      <c r="C34" s="223"/>
      <c r="D34" s="219" t="s">
        <v>1012</v>
      </c>
      <c r="E34" s="220"/>
      <c r="F34" s="220"/>
      <c r="G34" s="221"/>
      <c r="H34" s="221">
        <f>IF(G34&lt;&gt;0,F34*G34,"")</f>
      </c>
    </row>
    <row r="35" spans="1:8" s="222" customFormat="1" ht="12">
      <c r="A35" s="217"/>
      <c r="B35" s="218"/>
      <c r="C35" s="223" t="s">
        <v>1013</v>
      </c>
      <c r="D35" s="239" t="s">
        <v>1014</v>
      </c>
      <c r="E35" s="220" t="s">
        <v>67</v>
      </c>
      <c r="F35" s="220">
        <v>2</v>
      </c>
      <c r="G35" s="221">
        <v>0</v>
      </c>
      <c r="H35" s="221">
        <f>IF(G35&lt;&gt;0,F35*G35,"")</f>
      </c>
    </row>
    <row r="36" spans="1:8" s="222" customFormat="1" ht="12">
      <c r="A36" s="217"/>
      <c r="B36" s="218"/>
      <c r="C36" s="223" t="s">
        <v>1015</v>
      </c>
      <c r="D36" s="239" t="s">
        <v>1016</v>
      </c>
      <c r="E36" s="220" t="s">
        <v>67</v>
      </c>
      <c r="F36" s="220">
        <v>1</v>
      </c>
      <c r="G36" s="221">
        <v>0</v>
      </c>
      <c r="H36" s="221">
        <f>IF(G36&lt;&gt;0,F36*G36,"")</f>
      </c>
    </row>
    <row r="37" spans="1:8" s="222" customFormat="1" ht="12">
      <c r="A37" s="217"/>
      <c r="B37" s="218"/>
      <c r="C37" s="223"/>
      <c r="D37" s="224" t="s">
        <v>1017</v>
      </c>
      <c r="E37" s="220"/>
      <c r="F37" s="220"/>
      <c r="G37" s="240">
        <f>SUM(H35:H35)</f>
        <v>0</v>
      </c>
      <c r="H37" s="240"/>
    </row>
    <row r="38" spans="1:8" s="231" customFormat="1" ht="12">
      <c r="A38" s="225"/>
      <c r="B38" s="226"/>
      <c r="C38" s="227"/>
      <c r="D38" s="235"/>
      <c r="E38" s="229"/>
      <c r="F38" s="229"/>
      <c r="G38" s="236"/>
      <c r="H38" s="236"/>
    </row>
    <row r="39" spans="1:8" s="231" customFormat="1" ht="12">
      <c r="A39" s="225"/>
      <c r="B39" s="226"/>
      <c r="C39" s="227"/>
      <c r="D39" s="228" t="s">
        <v>1018</v>
      </c>
      <c r="E39" s="229"/>
      <c r="F39" s="229"/>
      <c r="G39" s="230"/>
      <c r="H39" s="230"/>
    </row>
    <row r="40" spans="1:9" s="231" customFormat="1" ht="24">
      <c r="A40" s="225"/>
      <c r="B40" s="226"/>
      <c r="C40" s="227" t="s">
        <v>1019</v>
      </c>
      <c r="D40" s="232" t="s">
        <v>1020</v>
      </c>
      <c r="E40" s="229" t="s">
        <v>67</v>
      </c>
      <c r="F40" s="229">
        <v>10</v>
      </c>
      <c r="G40" s="230">
        <v>0</v>
      </c>
      <c r="H40" s="230">
        <f>IF(G40&lt;&gt;0,F40*G40,"")</f>
      </c>
      <c r="I40" s="233"/>
    </row>
    <row r="41" spans="1:9" s="231" customFormat="1" ht="24">
      <c r="A41" s="225"/>
      <c r="B41" s="226"/>
      <c r="C41" s="227" t="s">
        <v>1019</v>
      </c>
      <c r="D41" s="232" t="s">
        <v>1021</v>
      </c>
      <c r="E41" s="229" t="s">
        <v>67</v>
      </c>
      <c r="F41" s="229">
        <v>12</v>
      </c>
      <c r="G41" s="230">
        <v>0</v>
      </c>
      <c r="H41" s="230">
        <f>IF(G41&lt;&gt;0,F41*G41,"")</f>
      </c>
      <c r="I41" s="233"/>
    </row>
    <row r="42" spans="1:8" s="231" customFormat="1" ht="12">
      <c r="A42" s="225"/>
      <c r="B42" s="226"/>
      <c r="C42" s="227" t="s">
        <v>1022</v>
      </c>
      <c r="D42" s="232" t="s">
        <v>1023</v>
      </c>
      <c r="E42" s="229" t="s">
        <v>1024</v>
      </c>
      <c r="F42" s="229">
        <v>0.021</v>
      </c>
      <c r="G42" s="230">
        <f>SUM(H40:H40)</f>
        <v>0</v>
      </c>
      <c r="H42" s="230">
        <f>IF(G42&lt;&gt;0,F42*G42,"")</f>
      </c>
    </row>
    <row r="43" spans="1:8" s="231" customFormat="1" ht="12">
      <c r="A43" s="225"/>
      <c r="B43" s="226"/>
      <c r="C43" s="227"/>
      <c r="D43" s="235" t="s">
        <v>1025</v>
      </c>
      <c r="E43" s="229"/>
      <c r="F43" s="229"/>
      <c r="G43" s="236">
        <f>SUM(H39:H42)</f>
        <v>0</v>
      </c>
      <c r="H43" s="236"/>
    </row>
    <row r="44" spans="1:8" s="231" customFormat="1" ht="12">
      <c r="A44" s="225"/>
      <c r="B44" s="226"/>
      <c r="C44" s="227"/>
      <c r="D44" s="235"/>
      <c r="E44" s="229"/>
      <c r="F44" s="229"/>
      <c r="G44" s="236"/>
      <c r="H44" s="236"/>
    </row>
    <row r="45" spans="1:9" s="222" customFormat="1" ht="12">
      <c r="A45" s="217"/>
      <c r="B45" s="218"/>
      <c r="C45" s="223"/>
      <c r="D45" s="219" t="s">
        <v>1026</v>
      </c>
      <c r="E45" s="220"/>
      <c r="F45" s="220"/>
      <c r="G45" s="221"/>
      <c r="H45" s="221"/>
      <c r="I45" s="241"/>
    </row>
    <row r="46" spans="1:10" s="222" customFormat="1" ht="12">
      <c r="A46" s="237"/>
      <c r="B46" s="218"/>
      <c r="C46" s="223" t="s">
        <v>1027</v>
      </c>
      <c r="D46" s="239" t="s">
        <v>1028</v>
      </c>
      <c r="E46" s="220" t="s">
        <v>72</v>
      </c>
      <c r="F46" s="220">
        <v>3.5</v>
      </c>
      <c r="G46" s="221">
        <v>0</v>
      </c>
      <c r="H46" s="221">
        <f aca="true" t="shared" si="1" ref="H46:H55">IF(G46&lt;&gt;0,F46*G46,"")</f>
      </c>
      <c r="I46" s="242"/>
      <c r="J46" s="243"/>
    </row>
    <row r="47" spans="1:10" s="222" customFormat="1" ht="24">
      <c r="A47" s="237"/>
      <c r="B47" s="218"/>
      <c r="C47" s="223" t="s">
        <v>1029</v>
      </c>
      <c r="D47" s="239" t="s">
        <v>1030</v>
      </c>
      <c r="E47" s="220" t="s">
        <v>72</v>
      </c>
      <c r="F47" s="220">
        <v>3.5</v>
      </c>
      <c r="G47" s="221">
        <v>0</v>
      </c>
      <c r="H47" s="221">
        <f t="shared" si="1"/>
      </c>
      <c r="I47" s="244"/>
      <c r="J47" s="245"/>
    </row>
    <row r="48" spans="1:10" s="222" customFormat="1" ht="12">
      <c r="A48" s="237"/>
      <c r="B48" s="218"/>
      <c r="C48" s="223" t="s">
        <v>1031</v>
      </c>
      <c r="D48" s="239" t="s">
        <v>1032</v>
      </c>
      <c r="E48" s="220" t="s">
        <v>97</v>
      </c>
      <c r="F48" s="220">
        <v>14</v>
      </c>
      <c r="G48" s="221">
        <v>0</v>
      </c>
      <c r="H48" s="221">
        <f t="shared" si="1"/>
      </c>
      <c r="I48" s="244"/>
      <c r="J48" s="245"/>
    </row>
    <row r="49" spans="1:10" s="222" customFormat="1" ht="24">
      <c r="A49" s="237"/>
      <c r="B49" s="218"/>
      <c r="C49" s="223" t="s">
        <v>1033</v>
      </c>
      <c r="D49" s="239" t="s">
        <v>1034</v>
      </c>
      <c r="E49" s="220" t="s">
        <v>124</v>
      </c>
      <c r="F49" s="220">
        <v>1.24</v>
      </c>
      <c r="G49" s="221">
        <v>0</v>
      </c>
      <c r="H49" s="221">
        <f t="shared" si="1"/>
      </c>
      <c r="I49" s="244"/>
      <c r="J49" s="245"/>
    </row>
    <row r="50" spans="1:10" s="222" customFormat="1" ht="24">
      <c r="A50" s="237"/>
      <c r="B50" s="218"/>
      <c r="C50" s="223" t="s">
        <v>1035</v>
      </c>
      <c r="D50" s="239" t="s">
        <v>1036</v>
      </c>
      <c r="E50" s="220" t="s">
        <v>124</v>
      </c>
      <c r="F50" s="220">
        <v>3.72</v>
      </c>
      <c r="G50" s="221">
        <v>0</v>
      </c>
      <c r="H50" s="221">
        <f t="shared" si="1"/>
      </c>
      <c r="I50" s="244"/>
      <c r="J50" s="245"/>
    </row>
    <row r="51" spans="1:10" s="222" customFormat="1" ht="24">
      <c r="A51" s="237"/>
      <c r="B51" s="218"/>
      <c r="C51" s="223" t="s">
        <v>1037</v>
      </c>
      <c r="D51" s="239" t="s">
        <v>1038</v>
      </c>
      <c r="E51" s="220" t="s">
        <v>124</v>
      </c>
      <c r="F51" s="220">
        <v>1.24</v>
      </c>
      <c r="G51" s="221">
        <v>0</v>
      </c>
      <c r="H51" s="221">
        <f t="shared" si="1"/>
      </c>
      <c r="I51" s="244"/>
      <c r="J51" s="245"/>
    </row>
    <row r="52" spans="1:11" s="222" customFormat="1" ht="24">
      <c r="A52" s="237"/>
      <c r="B52" s="218"/>
      <c r="C52" s="223" t="s">
        <v>1039</v>
      </c>
      <c r="D52" s="239" t="s">
        <v>1040</v>
      </c>
      <c r="E52" s="220" t="s">
        <v>115</v>
      </c>
      <c r="F52" s="220">
        <v>0.35</v>
      </c>
      <c r="G52" s="221">
        <v>0</v>
      </c>
      <c r="H52" s="221">
        <f t="shared" si="1"/>
      </c>
      <c r="I52" s="244"/>
      <c r="J52" s="245"/>
      <c r="K52" s="245"/>
    </row>
    <row r="53" spans="1:10" s="222" customFormat="1" ht="24">
      <c r="A53" s="237"/>
      <c r="B53" s="218"/>
      <c r="C53" s="223" t="s">
        <v>1041</v>
      </c>
      <c r="D53" s="239" t="s">
        <v>1042</v>
      </c>
      <c r="E53" s="220" t="s">
        <v>115</v>
      </c>
      <c r="F53" s="220">
        <v>1.05</v>
      </c>
      <c r="G53" s="221">
        <v>0</v>
      </c>
      <c r="H53" s="221">
        <f t="shared" si="1"/>
      </c>
      <c r="I53" s="244"/>
      <c r="J53" s="245"/>
    </row>
    <row r="54" spans="1:10" s="222" customFormat="1" ht="24">
      <c r="A54" s="237"/>
      <c r="B54" s="218"/>
      <c r="C54" s="223" t="s">
        <v>983</v>
      </c>
      <c r="D54" s="239" t="s">
        <v>1043</v>
      </c>
      <c r="E54" s="220" t="s">
        <v>72</v>
      </c>
      <c r="F54" s="220">
        <v>4.5</v>
      </c>
      <c r="G54" s="221">
        <v>0</v>
      </c>
      <c r="H54" s="221">
        <f t="shared" si="1"/>
      </c>
      <c r="I54" s="244"/>
      <c r="J54" s="245"/>
    </row>
    <row r="55" spans="1:9" s="222" customFormat="1" ht="12">
      <c r="A55" s="237"/>
      <c r="B55" s="218"/>
      <c r="C55" s="223" t="s">
        <v>1044</v>
      </c>
      <c r="D55" s="239" t="s">
        <v>1045</v>
      </c>
      <c r="E55" s="220" t="s">
        <v>124</v>
      </c>
      <c r="F55" s="220">
        <v>4.16</v>
      </c>
      <c r="G55" s="221">
        <v>0</v>
      </c>
      <c r="H55" s="221">
        <f t="shared" si="1"/>
      </c>
      <c r="I55" s="241"/>
    </row>
    <row r="56" spans="1:9" s="222" customFormat="1" ht="12">
      <c r="A56" s="217"/>
      <c r="B56" s="218"/>
      <c r="C56" s="223"/>
      <c r="D56" s="224" t="s">
        <v>1046</v>
      </c>
      <c r="E56" s="220"/>
      <c r="F56" s="220"/>
      <c r="G56" s="246">
        <f>SUM(H46:H55)</f>
        <v>0</v>
      </c>
      <c r="H56" s="240"/>
      <c r="I56" s="241"/>
    </row>
    <row r="57" spans="1:9" s="231" customFormat="1" ht="12">
      <c r="A57" s="234"/>
      <c r="B57" s="226"/>
      <c r="C57" s="227"/>
      <c r="D57" s="232"/>
      <c r="E57" s="229"/>
      <c r="F57" s="229"/>
      <c r="G57" s="230"/>
      <c r="H57" s="230"/>
      <c r="I57" s="233"/>
    </row>
    <row r="58" spans="1:9" s="231" customFormat="1" ht="24">
      <c r="A58" s="225"/>
      <c r="B58" s="226"/>
      <c r="C58" s="227" t="s">
        <v>983</v>
      </c>
      <c r="D58" s="232" t="s">
        <v>1047</v>
      </c>
      <c r="E58" s="247" t="s">
        <v>1024</v>
      </c>
      <c r="F58" s="229">
        <v>0.07</v>
      </c>
      <c r="G58" s="230">
        <f>SUM(H9:H57)</f>
        <v>0</v>
      </c>
      <c r="H58" s="230">
        <f>IF(G58&lt;&gt;0,F58*G58,"")</f>
      </c>
      <c r="I58" s="233"/>
    </row>
    <row r="59" spans="1:9" s="231" customFormat="1" ht="12">
      <c r="A59" s="225"/>
      <c r="B59" s="226"/>
      <c r="C59" s="227" t="s">
        <v>983</v>
      </c>
      <c r="D59" s="232" t="s">
        <v>1048</v>
      </c>
      <c r="E59" s="247" t="s">
        <v>1024</v>
      </c>
      <c r="F59" s="229">
        <v>0.04</v>
      </c>
      <c r="G59" s="230">
        <f>SUM(H10:H58)</f>
        <v>0</v>
      </c>
      <c r="H59" s="230">
        <f>IF(G59&lt;&gt;0,F59*G59,"")</f>
      </c>
      <c r="I59" s="233"/>
    </row>
    <row r="60" spans="1:10" s="231" customFormat="1" ht="12">
      <c r="A60" s="225"/>
      <c r="B60" s="226"/>
      <c r="C60" s="227"/>
      <c r="D60" s="235" t="s">
        <v>1049</v>
      </c>
      <c r="E60" s="229"/>
      <c r="F60" s="229"/>
      <c r="G60" s="236">
        <f>SUM(H9:H60)</f>
        <v>0</v>
      </c>
      <c r="H60" s="236"/>
      <c r="I60" s="233"/>
      <c r="J60" s="248"/>
    </row>
    <row r="61" spans="1:9" s="231" customFormat="1" ht="12">
      <c r="A61" s="249"/>
      <c r="B61" s="250"/>
      <c r="C61" s="251"/>
      <c r="D61" s="252"/>
      <c r="E61" s="253"/>
      <c r="F61" s="253"/>
      <c r="G61" s="254"/>
      <c r="H61" s="254"/>
      <c r="I61" s="233"/>
    </row>
    <row r="62" spans="1:8" s="222" customFormat="1" ht="12">
      <c r="A62" s="255"/>
      <c r="C62" s="256"/>
      <c r="D62" s="257"/>
      <c r="E62" s="258"/>
      <c r="F62" s="258"/>
      <c r="G62" s="259"/>
      <c r="H62" s="259"/>
    </row>
    <row r="63" spans="3:9" ht="15">
      <c r="C63" s="260"/>
      <c r="D63" s="191"/>
      <c r="E63" s="192"/>
      <c r="F63" s="195"/>
      <c r="G63" s="193"/>
      <c r="H63" s="193"/>
      <c r="I63" s="195"/>
    </row>
    <row r="65" ht="15.75">
      <c r="R65" s="261"/>
    </row>
    <row r="66" ht="18" customHeight="1"/>
    <row r="67" spans="1:256" ht="14.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4.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4.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4.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4.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4.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4.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4.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4.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4.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4.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4.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165" ht="14.2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5.xml><?xml version="1.0" encoding="utf-8"?>
<worksheet xmlns="http://schemas.openxmlformats.org/spreadsheetml/2006/main" xmlns:r="http://schemas.openxmlformats.org/officeDocument/2006/relationships">
  <dimension ref="A1:K55"/>
  <sheetViews>
    <sheetView zoomScalePageLayoutView="0" workbookViewId="0" topLeftCell="A1">
      <selection activeCell="H48" sqref="H48"/>
    </sheetView>
  </sheetViews>
  <sheetFormatPr defaultColWidth="9.140625" defaultRowHeight="12.75"/>
  <cols>
    <col min="1" max="1" width="4.00390625" style="0" customWidth="1"/>
    <col min="2" max="2" width="4.00390625" style="262" customWidth="1"/>
    <col min="3" max="3" width="67.140625" style="0" customWidth="1"/>
    <col min="4" max="5" width="9.421875" style="263" customWidth="1"/>
    <col min="6" max="6" width="8.57421875" style="263" customWidth="1"/>
    <col min="7" max="7" width="12.8515625" style="263" customWidth="1"/>
    <col min="8" max="8" width="8.57421875" style="263" customWidth="1"/>
    <col min="9" max="9" width="12.8515625" style="263" customWidth="1"/>
    <col min="10" max="10" width="1.421875" style="0" customWidth="1"/>
    <col min="11" max="11" width="9.57421875" style="0" customWidth="1"/>
  </cols>
  <sheetData>
    <row r="1" spans="1:9" s="264" customFormat="1" ht="26.25" customHeight="1">
      <c r="A1" s="492" t="s">
        <v>1050</v>
      </c>
      <c r="B1" s="492"/>
      <c r="C1" s="492"/>
      <c r="D1" s="492"/>
      <c r="E1" s="492"/>
      <c r="F1" s="492"/>
      <c r="G1" s="492"/>
      <c r="H1" s="492"/>
      <c r="I1" s="492"/>
    </row>
    <row r="2" spans="1:9" s="269" customFormat="1" ht="18.75">
      <c r="A2" s="265" t="s">
        <v>1051</v>
      </c>
      <c r="B2" s="266"/>
      <c r="C2" s="267" t="s">
        <v>1052</v>
      </c>
      <c r="D2" s="268"/>
      <c r="E2" s="268"/>
      <c r="F2" s="268"/>
      <c r="G2" s="268"/>
      <c r="H2" s="265"/>
      <c r="I2" s="265"/>
    </row>
    <row r="3" spans="1:9" s="269" customFormat="1" ht="18.75">
      <c r="A3" s="265" t="s">
        <v>1053</v>
      </c>
      <c r="B3" s="266"/>
      <c r="C3" s="267"/>
      <c r="D3" s="268"/>
      <c r="E3" s="268"/>
      <c r="F3" s="268"/>
      <c r="G3" s="268"/>
      <c r="H3" s="265"/>
      <c r="I3" s="265"/>
    </row>
    <row r="4" spans="1:9" ht="7.5" customHeight="1">
      <c r="A4" s="265"/>
      <c r="B4" s="266"/>
      <c r="C4" s="265"/>
      <c r="D4" s="268"/>
      <c r="E4" s="268"/>
      <c r="F4" s="268"/>
      <c r="G4" s="268"/>
      <c r="H4" s="265"/>
      <c r="I4" s="265"/>
    </row>
    <row r="5" spans="1:11" s="271" customFormat="1" ht="15.75" customHeight="1">
      <c r="A5" s="493" t="s">
        <v>1054</v>
      </c>
      <c r="B5" s="493"/>
      <c r="C5" s="494" t="s">
        <v>1055</v>
      </c>
      <c r="D5" s="495" t="s">
        <v>1056</v>
      </c>
      <c r="E5" s="496" t="s">
        <v>1057</v>
      </c>
      <c r="F5" s="497" t="s">
        <v>1058</v>
      </c>
      <c r="G5" s="497"/>
      <c r="H5" s="498" t="s">
        <v>1059</v>
      </c>
      <c r="I5" s="498"/>
      <c r="J5" s="270"/>
      <c r="K5" s="270"/>
    </row>
    <row r="6" spans="1:11" s="271" customFormat="1" ht="15">
      <c r="A6" s="493"/>
      <c r="B6" s="493"/>
      <c r="C6" s="494"/>
      <c r="D6" s="495"/>
      <c r="E6" s="496"/>
      <c r="F6" s="272" t="s">
        <v>1060</v>
      </c>
      <c r="G6" s="273" t="s">
        <v>1061</v>
      </c>
      <c r="H6" s="274" t="s">
        <v>1060</v>
      </c>
      <c r="I6" s="275" t="s">
        <v>1061</v>
      </c>
      <c r="J6" s="270"/>
      <c r="K6" s="270"/>
    </row>
    <row r="7" spans="1:11" s="286" customFormat="1" ht="15" customHeight="1">
      <c r="A7" s="276" t="s">
        <v>1062</v>
      </c>
      <c r="B7" s="277">
        <v>1</v>
      </c>
      <c r="C7" s="278" t="s">
        <v>1063</v>
      </c>
      <c r="D7" s="279"/>
      <c r="E7" s="280"/>
      <c r="F7" s="281"/>
      <c r="G7" s="282"/>
      <c r="H7" s="283"/>
      <c r="I7" s="284"/>
      <c r="J7" s="285"/>
      <c r="K7" s="285"/>
    </row>
    <row r="8" spans="1:11" s="286" customFormat="1" ht="15.75">
      <c r="A8" s="287"/>
      <c r="B8" s="288"/>
      <c r="C8" s="289" t="s">
        <v>1064</v>
      </c>
      <c r="D8" s="290"/>
      <c r="E8" s="291"/>
      <c r="F8" s="292"/>
      <c r="G8" s="293"/>
      <c r="H8" s="294"/>
      <c r="I8" s="295"/>
      <c r="J8" s="285"/>
      <c r="K8" s="285"/>
    </row>
    <row r="9" spans="1:11" s="286" customFormat="1" ht="15.75">
      <c r="A9" s="296"/>
      <c r="B9" s="297"/>
      <c r="C9" s="298" t="s">
        <v>1065</v>
      </c>
      <c r="D9" s="299"/>
      <c r="E9" s="300"/>
      <c r="F9" s="301"/>
      <c r="G9" s="302"/>
      <c r="H9" s="303"/>
      <c r="I9" s="304"/>
      <c r="J9" s="285"/>
      <c r="K9" s="285"/>
    </row>
    <row r="10" spans="1:11" s="286" customFormat="1" ht="15.75">
      <c r="A10" s="296"/>
      <c r="B10" s="297"/>
      <c r="C10" s="298" t="s">
        <v>1066</v>
      </c>
      <c r="D10" s="305" t="s">
        <v>1067</v>
      </c>
      <c r="E10" s="306">
        <v>20</v>
      </c>
      <c r="F10" s="307"/>
      <c r="G10" s="308"/>
      <c r="H10" s="309">
        <v>0</v>
      </c>
      <c r="I10" s="310">
        <f>PRODUCT(E10,H10)</f>
        <v>0</v>
      </c>
      <c r="J10" s="285"/>
      <c r="K10" s="285"/>
    </row>
    <row r="11" spans="1:11" s="286" customFormat="1" ht="15.75">
      <c r="A11" s="311" t="s">
        <v>1062</v>
      </c>
      <c r="B11" s="312">
        <v>2</v>
      </c>
      <c r="C11" s="313" t="s">
        <v>1068</v>
      </c>
      <c r="D11" s="314"/>
      <c r="E11" s="315"/>
      <c r="F11" s="316"/>
      <c r="G11" s="317"/>
      <c r="H11" s="318"/>
      <c r="I11" s="319"/>
      <c r="J11" s="285"/>
      <c r="K11" s="285"/>
    </row>
    <row r="12" spans="1:11" s="286" customFormat="1" ht="15.75">
      <c r="A12" s="287"/>
      <c r="B12" s="320" t="s">
        <v>1069</v>
      </c>
      <c r="C12" s="289" t="s">
        <v>1070</v>
      </c>
      <c r="D12" s="290"/>
      <c r="E12" s="291"/>
      <c r="F12" s="292"/>
      <c r="G12" s="293"/>
      <c r="H12" s="294"/>
      <c r="I12" s="295"/>
      <c r="J12" s="285"/>
      <c r="K12" s="285"/>
    </row>
    <row r="13" spans="1:11" s="286" customFormat="1" ht="15.75">
      <c r="A13" s="321"/>
      <c r="B13" s="322"/>
      <c r="C13" s="323" t="s">
        <v>1071</v>
      </c>
      <c r="D13" s="305" t="s">
        <v>1072</v>
      </c>
      <c r="E13" s="306">
        <v>39.5</v>
      </c>
      <c r="F13" s="307">
        <v>0</v>
      </c>
      <c r="G13" s="308">
        <f>PRODUCT(E13,F13)</f>
        <v>0</v>
      </c>
      <c r="H13" s="309"/>
      <c r="I13" s="310"/>
      <c r="J13" s="285"/>
      <c r="K13" s="285"/>
    </row>
    <row r="14" spans="1:11" s="286" customFormat="1" ht="15.75">
      <c r="A14" s="287"/>
      <c r="B14" s="320" t="s">
        <v>1073</v>
      </c>
      <c r="C14" s="289" t="s">
        <v>1074</v>
      </c>
      <c r="D14" s="290"/>
      <c r="E14" s="291"/>
      <c r="F14" s="292"/>
      <c r="G14" s="293"/>
      <c r="H14" s="294"/>
      <c r="I14" s="295"/>
      <c r="J14" s="285"/>
      <c r="K14" s="285"/>
    </row>
    <row r="15" spans="1:11" s="286" customFormat="1" ht="15.75">
      <c r="A15" s="296"/>
      <c r="B15" s="324"/>
      <c r="C15" s="298" t="s">
        <v>1075</v>
      </c>
      <c r="D15" s="299"/>
      <c r="E15" s="300"/>
      <c r="F15" s="301"/>
      <c r="G15" s="302"/>
      <c r="H15" s="303"/>
      <c r="I15" s="304"/>
      <c r="J15" s="285"/>
      <c r="K15" s="285"/>
    </row>
    <row r="16" spans="1:11" s="286" customFormat="1" ht="15.75">
      <c r="A16" s="321"/>
      <c r="B16" s="322"/>
      <c r="C16" s="323" t="s">
        <v>1076</v>
      </c>
      <c r="D16" s="305" t="s">
        <v>1067</v>
      </c>
      <c r="E16" s="306">
        <v>40</v>
      </c>
      <c r="F16" s="307">
        <v>0</v>
      </c>
      <c r="G16" s="308">
        <f aca="true" t="shared" si="0" ref="G16:G23">PRODUCT(E16,F16)</f>
        <v>0</v>
      </c>
      <c r="H16" s="309"/>
      <c r="I16" s="310"/>
      <c r="J16" s="285"/>
      <c r="K16" s="285"/>
    </row>
    <row r="17" spans="1:11" s="286" customFormat="1" ht="15.75">
      <c r="A17" s="287"/>
      <c r="B17" s="320" t="s">
        <v>1077</v>
      </c>
      <c r="C17" s="289" t="s">
        <v>1078</v>
      </c>
      <c r="D17" s="290" t="s">
        <v>1067</v>
      </c>
      <c r="E17" s="291">
        <v>160</v>
      </c>
      <c r="F17" s="292">
        <v>0</v>
      </c>
      <c r="G17" s="293">
        <f t="shared" si="0"/>
        <v>0</v>
      </c>
      <c r="H17" s="294"/>
      <c r="I17" s="295"/>
      <c r="J17" s="285"/>
      <c r="K17" s="285"/>
    </row>
    <row r="18" spans="1:11" s="286" customFormat="1" ht="15.75">
      <c r="A18" s="296"/>
      <c r="B18" s="324"/>
      <c r="C18" s="298" t="s">
        <v>1079</v>
      </c>
      <c r="D18" s="299" t="s">
        <v>1067</v>
      </c>
      <c r="E18" s="300">
        <v>160</v>
      </c>
      <c r="F18" s="325">
        <v>0</v>
      </c>
      <c r="G18" s="302">
        <f t="shared" si="0"/>
        <v>0</v>
      </c>
      <c r="H18" s="303"/>
      <c r="I18" s="304"/>
      <c r="J18" s="285"/>
      <c r="K18" s="285"/>
    </row>
    <row r="19" spans="1:11" s="286" customFormat="1" ht="15.75">
      <c r="A19" s="321"/>
      <c r="B19" s="322"/>
      <c r="C19" s="323" t="s">
        <v>1080</v>
      </c>
      <c r="D19" s="305" t="s">
        <v>1067</v>
      </c>
      <c r="E19" s="306">
        <v>320</v>
      </c>
      <c r="F19" s="307">
        <v>0</v>
      </c>
      <c r="G19" s="308">
        <f t="shared" si="0"/>
        <v>0</v>
      </c>
      <c r="H19" s="309"/>
      <c r="I19" s="310"/>
      <c r="J19" s="285"/>
      <c r="K19" s="285"/>
    </row>
    <row r="20" spans="1:11" s="286" customFormat="1" ht="15.75">
      <c r="A20" s="287"/>
      <c r="B20" s="320" t="s">
        <v>1081</v>
      </c>
      <c r="C20" s="289" t="s">
        <v>1082</v>
      </c>
      <c r="D20" s="290" t="s">
        <v>1067</v>
      </c>
      <c r="E20" s="291">
        <v>40</v>
      </c>
      <c r="F20" s="292">
        <v>0</v>
      </c>
      <c r="G20" s="293">
        <f t="shared" si="0"/>
        <v>0</v>
      </c>
      <c r="H20" s="294"/>
      <c r="I20" s="295"/>
      <c r="J20" s="285"/>
      <c r="K20" s="285"/>
    </row>
    <row r="21" spans="1:11" s="286" customFormat="1" ht="15.75">
      <c r="A21" s="296"/>
      <c r="B21" s="324"/>
      <c r="C21" s="298" t="s">
        <v>1083</v>
      </c>
      <c r="D21" s="299" t="s">
        <v>1067</v>
      </c>
      <c r="E21" s="300">
        <v>40</v>
      </c>
      <c r="F21" s="325">
        <v>0</v>
      </c>
      <c r="G21" s="302">
        <f t="shared" si="0"/>
        <v>0</v>
      </c>
      <c r="H21" s="303"/>
      <c r="I21" s="304"/>
      <c r="J21" s="285"/>
      <c r="K21" s="285"/>
    </row>
    <row r="22" spans="1:11" s="286" customFormat="1" ht="15.75">
      <c r="A22" s="321"/>
      <c r="B22" s="322"/>
      <c r="C22" s="323" t="s">
        <v>1084</v>
      </c>
      <c r="D22" s="305" t="s">
        <v>1067</v>
      </c>
      <c r="E22" s="306">
        <v>80</v>
      </c>
      <c r="F22" s="307">
        <v>0</v>
      </c>
      <c r="G22" s="308">
        <f t="shared" si="0"/>
        <v>0</v>
      </c>
      <c r="H22" s="309"/>
      <c r="I22" s="310"/>
      <c r="J22" s="285"/>
      <c r="K22" s="285"/>
    </row>
    <row r="23" spans="1:11" s="286" customFormat="1" ht="15.75">
      <c r="A23" s="321"/>
      <c r="B23" s="322" t="s">
        <v>1085</v>
      </c>
      <c r="C23" s="323" t="s">
        <v>1086</v>
      </c>
      <c r="D23" s="305" t="s">
        <v>1067</v>
      </c>
      <c r="E23" s="306">
        <v>80</v>
      </c>
      <c r="F23" s="307">
        <v>0</v>
      </c>
      <c r="G23" s="308">
        <f t="shared" si="0"/>
        <v>0</v>
      </c>
      <c r="H23" s="309"/>
      <c r="I23" s="310"/>
      <c r="J23" s="285"/>
      <c r="K23" s="285"/>
    </row>
    <row r="24" spans="1:11" s="286" customFormat="1" ht="15.75">
      <c r="A24" s="311" t="s">
        <v>1062</v>
      </c>
      <c r="B24" s="312">
        <v>3</v>
      </c>
      <c r="C24" s="313" t="s">
        <v>1087</v>
      </c>
      <c r="D24" s="314" t="s">
        <v>1067</v>
      </c>
      <c r="E24" s="315">
        <v>40</v>
      </c>
      <c r="F24" s="316"/>
      <c r="G24" s="317"/>
      <c r="H24" s="318">
        <v>0</v>
      </c>
      <c r="I24" s="319">
        <f>PRODUCT(E24,H24)</f>
        <v>0</v>
      </c>
      <c r="J24" s="285"/>
      <c r="K24" s="285"/>
    </row>
    <row r="25" spans="1:11" s="286" customFormat="1" ht="15.75">
      <c r="A25" s="326" t="s">
        <v>1062</v>
      </c>
      <c r="B25" s="327">
        <v>4</v>
      </c>
      <c r="C25" s="328" t="s">
        <v>1088</v>
      </c>
      <c r="D25" s="329" t="s">
        <v>1067</v>
      </c>
      <c r="E25" s="330">
        <v>20</v>
      </c>
      <c r="F25" s="331"/>
      <c r="G25" s="332"/>
      <c r="H25" s="333">
        <v>0</v>
      </c>
      <c r="I25" s="334">
        <f>PRODUCT(E25,H25)</f>
        <v>0</v>
      </c>
      <c r="J25" s="285"/>
      <c r="K25" s="285"/>
    </row>
    <row r="26" spans="1:11" s="286" customFormat="1" ht="15.75">
      <c r="A26" s="335"/>
      <c r="B26" s="336"/>
      <c r="C26" s="337"/>
      <c r="D26" s="338"/>
      <c r="E26" s="338"/>
      <c r="F26" s="339"/>
      <c r="G26" s="340"/>
      <c r="H26" s="339"/>
      <c r="I26" s="340"/>
      <c r="J26" s="285"/>
      <c r="K26" s="285"/>
    </row>
    <row r="27" spans="1:11" s="286" customFormat="1" ht="15.75">
      <c r="A27" s="335"/>
      <c r="B27" s="336"/>
      <c r="C27" s="337"/>
      <c r="D27" s="338"/>
      <c r="E27" s="338"/>
      <c r="F27" s="339"/>
      <c r="G27" s="340"/>
      <c r="H27" s="339"/>
      <c r="I27" s="340"/>
      <c r="J27" s="285"/>
      <c r="K27" s="285"/>
    </row>
    <row r="28" spans="1:11" s="286" customFormat="1" ht="15.75">
      <c r="A28" s="335"/>
      <c r="B28" s="336"/>
      <c r="C28" s="337"/>
      <c r="D28" s="338"/>
      <c r="E28" s="338"/>
      <c r="F28" s="339"/>
      <c r="G28" s="340"/>
      <c r="H28" s="339"/>
      <c r="I28" s="340"/>
      <c r="J28" s="285"/>
      <c r="K28" s="285"/>
    </row>
    <row r="29" spans="1:11" s="286" customFormat="1" ht="15.75">
      <c r="A29" s="335"/>
      <c r="B29" s="336"/>
      <c r="C29" s="337"/>
      <c r="D29" s="338"/>
      <c r="E29" s="338"/>
      <c r="F29" s="339"/>
      <c r="G29" s="340"/>
      <c r="H29" s="339"/>
      <c r="I29" s="340"/>
      <c r="J29" s="285"/>
      <c r="K29" s="285"/>
    </row>
    <row r="30" spans="1:11" s="286" customFormat="1" ht="15.75">
      <c r="A30" s="335"/>
      <c r="B30" s="336"/>
      <c r="C30" s="337"/>
      <c r="D30" s="338"/>
      <c r="E30" s="338"/>
      <c r="F30" s="339"/>
      <c r="G30" s="340"/>
      <c r="H30" s="339"/>
      <c r="I30" s="340"/>
      <c r="J30" s="285"/>
      <c r="K30" s="285"/>
    </row>
    <row r="31" spans="1:11" s="286" customFormat="1" ht="15.75">
      <c r="A31" s="335"/>
      <c r="B31" s="336"/>
      <c r="C31" s="337"/>
      <c r="D31" s="338"/>
      <c r="E31" s="338"/>
      <c r="F31" s="339"/>
      <c r="G31" s="340"/>
      <c r="H31" s="339"/>
      <c r="I31" s="340"/>
      <c r="J31" s="285"/>
      <c r="K31" s="285"/>
    </row>
    <row r="32" spans="1:11" s="286" customFormat="1" ht="15.75">
      <c r="A32" s="335"/>
      <c r="B32" s="336"/>
      <c r="C32" s="337"/>
      <c r="D32" s="338"/>
      <c r="E32" s="338"/>
      <c r="F32" s="339"/>
      <c r="G32" s="340"/>
      <c r="H32" s="339"/>
      <c r="I32" s="340"/>
      <c r="J32" s="285"/>
      <c r="K32" s="285"/>
    </row>
    <row r="33" spans="1:9" s="264" customFormat="1" ht="26.25" customHeight="1">
      <c r="A33" s="492" t="s">
        <v>1050</v>
      </c>
      <c r="B33" s="492"/>
      <c r="C33" s="492"/>
      <c r="D33" s="492"/>
      <c r="E33" s="492"/>
      <c r="F33" s="492"/>
      <c r="G33" s="492"/>
      <c r="H33" s="492"/>
      <c r="I33" s="492"/>
    </row>
    <row r="34" spans="1:9" s="269" customFormat="1" ht="18.75">
      <c r="A34" s="265" t="s">
        <v>1051</v>
      </c>
      <c r="B34" s="266"/>
      <c r="C34" s="267" t="s">
        <v>1052</v>
      </c>
      <c r="D34" s="268"/>
      <c r="E34" s="268"/>
      <c r="F34" s="268"/>
      <c r="G34" s="268"/>
      <c r="H34" s="265"/>
      <c r="I34" s="265"/>
    </row>
    <row r="35" spans="1:9" s="269" customFormat="1" ht="18.75">
      <c r="A35" s="265" t="s">
        <v>1053</v>
      </c>
      <c r="B35" s="266"/>
      <c r="C35" s="267"/>
      <c r="D35" s="268"/>
      <c r="E35" s="268"/>
      <c r="F35" s="268"/>
      <c r="G35" s="268"/>
      <c r="H35" s="265"/>
      <c r="I35" s="265"/>
    </row>
    <row r="36" spans="1:9" ht="7.5" customHeight="1">
      <c r="A36" s="265"/>
      <c r="B36" s="266"/>
      <c r="C36" s="265"/>
      <c r="D36" s="268"/>
      <c r="E36" s="268"/>
      <c r="F36" s="268"/>
      <c r="G36" s="268"/>
      <c r="H36" s="265"/>
      <c r="I36" s="265"/>
    </row>
    <row r="37" spans="1:11" s="271" customFormat="1" ht="15.75" customHeight="1">
      <c r="A37" s="493" t="s">
        <v>1054</v>
      </c>
      <c r="B37" s="493"/>
      <c r="C37" s="494" t="s">
        <v>1055</v>
      </c>
      <c r="D37" s="495" t="s">
        <v>1056</v>
      </c>
      <c r="E37" s="496" t="s">
        <v>1057</v>
      </c>
      <c r="F37" s="497" t="s">
        <v>1058</v>
      </c>
      <c r="G37" s="497"/>
      <c r="H37" s="498" t="s">
        <v>1059</v>
      </c>
      <c r="I37" s="498"/>
      <c r="J37" s="270"/>
      <c r="K37" s="270"/>
    </row>
    <row r="38" spans="1:11" s="271" customFormat="1" ht="15">
      <c r="A38" s="493"/>
      <c r="B38" s="493"/>
      <c r="C38" s="494"/>
      <c r="D38" s="495"/>
      <c r="E38" s="496"/>
      <c r="F38" s="272" t="s">
        <v>1060</v>
      </c>
      <c r="G38" s="273" t="s">
        <v>1061</v>
      </c>
      <c r="H38" s="274" t="s">
        <v>1060</v>
      </c>
      <c r="I38" s="275" t="s">
        <v>1061</v>
      </c>
      <c r="J38" s="270"/>
      <c r="K38" s="270"/>
    </row>
    <row r="39" spans="1:11" s="286" customFormat="1" ht="15" customHeight="1">
      <c r="A39" s="276" t="s">
        <v>1062</v>
      </c>
      <c r="B39" s="277">
        <v>5</v>
      </c>
      <c r="C39" s="278" t="s">
        <v>1089</v>
      </c>
      <c r="D39" s="279"/>
      <c r="E39" s="280"/>
      <c r="F39" s="281"/>
      <c r="G39" s="282"/>
      <c r="H39" s="283"/>
      <c r="I39" s="284"/>
      <c r="J39" s="285"/>
      <c r="K39" s="285"/>
    </row>
    <row r="40" spans="1:11" s="286" customFormat="1" ht="15.75">
      <c r="A40" s="287"/>
      <c r="B40" s="288"/>
      <c r="C40" s="341" t="s">
        <v>1090</v>
      </c>
      <c r="D40" s="290"/>
      <c r="E40" s="291"/>
      <c r="F40" s="342"/>
      <c r="G40" s="343"/>
      <c r="H40" s="294"/>
      <c r="I40" s="295"/>
      <c r="J40" s="285"/>
      <c r="K40" s="285"/>
    </row>
    <row r="41" spans="1:11" s="286" customFormat="1" ht="15.75">
      <c r="A41" s="296"/>
      <c r="B41" s="297"/>
      <c r="C41" s="298" t="s">
        <v>1091</v>
      </c>
      <c r="D41" s="299"/>
      <c r="E41" s="300"/>
      <c r="F41" s="344"/>
      <c r="G41" s="345"/>
      <c r="H41" s="346"/>
      <c r="I41" s="347"/>
      <c r="J41" s="285"/>
      <c r="K41" s="285"/>
    </row>
    <row r="42" spans="1:11" s="286" customFormat="1" ht="15.75">
      <c r="A42" s="296"/>
      <c r="B42" s="297"/>
      <c r="C42" s="298" t="s">
        <v>1092</v>
      </c>
      <c r="D42" s="299"/>
      <c r="E42" s="300"/>
      <c r="F42" s="344"/>
      <c r="G42" s="345"/>
      <c r="H42" s="346"/>
      <c r="I42" s="347"/>
      <c r="J42" s="285"/>
      <c r="K42" s="285"/>
    </row>
    <row r="43" spans="1:11" s="286" customFormat="1" ht="15.75">
      <c r="A43" s="348"/>
      <c r="B43" s="349"/>
      <c r="C43" s="350" t="s">
        <v>1093</v>
      </c>
      <c r="D43" s="351"/>
      <c r="E43" s="352"/>
      <c r="F43" s="353"/>
      <c r="G43" s="354"/>
      <c r="H43" s="346"/>
      <c r="I43" s="347"/>
      <c r="J43" s="285"/>
      <c r="K43" s="285"/>
    </row>
    <row r="44" spans="1:11" s="286" customFormat="1" ht="17.25">
      <c r="A44" s="355"/>
      <c r="B44" s="322"/>
      <c r="C44" s="323" t="s">
        <v>1094</v>
      </c>
      <c r="D44" s="305" t="s">
        <v>1095</v>
      </c>
      <c r="E44" s="306">
        <v>7</v>
      </c>
      <c r="F44" s="356">
        <v>0</v>
      </c>
      <c r="G44" s="357">
        <f>PRODUCT(E44,F44)</f>
        <v>0</v>
      </c>
      <c r="H44" s="303">
        <f>F44*0.5</f>
        <v>0</v>
      </c>
      <c r="I44" s="304">
        <f>PRODUCT(E44,H44)</f>
        <v>0</v>
      </c>
      <c r="J44" s="285"/>
      <c r="K44" s="285"/>
    </row>
    <row r="45" spans="1:11" s="286" customFormat="1" ht="15.75">
      <c r="A45" s="311" t="s">
        <v>1062</v>
      </c>
      <c r="B45" s="312">
        <v>6</v>
      </c>
      <c r="C45" s="313" t="s">
        <v>1096</v>
      </c>
      <c r="D45" s="314"/>
      <c r="E45" s="315"/>
      <c r="F45" s="316">
        <v>0</v>
      </c>
      <c r="G45" s="317"/>
      <c r="H45" s="318"/>
      <c r="I45" s="319"/>
      <c r="J45" s="285"/>
      <c r="K45" s="285"/>
    </row>
    <row r="46" spans="1:11" s="286" customFormat="1" ht="15.75">
      <c r="A46" s="311"/>
      <c r="B46" s="312"/>
      <c r="C46" s="358" t="s">
        <v>1097</v>
      </c>
      <c r="D46" s="314" t="s">
        <v>97</v>
      </c>
      <c r="E46" s="315">
        <v>104</v>
      </c>
      <c r="F46" s="316">
        <v>0</v>
      </c>
      <c r="G46" s="359">
        <f>PRODUCT(E46,F46)</f>
        <v>0</v>
      </c>
      <c r="H46" s="318">
        <f>F46*0.5</f>
        <v>0</v>
      </c>
      <c r="I46" s="319">
        <f>PRODUCT(E46,H46)</f>
        <v>0</v>
      </c>
      <c r="J46" s="285"/>
      <c r="K46" s="285"/>
    </row>
    <row r="47" spans="1:11" s="286" customFormat="1" ht="15.75">
      <c r="A47" s="326"/>
      <c r="B47" s="327"/>
      <c r="C47" s="360" t="s">
        <v>1098</v>
      </c>
      <c r="D47" s="314" t="s">
        <v>97</v>
      </c>
      <c r="E47" s="315">
        <v>104</v>
      </c>
      <c r="F47" s="316"/>
      <c r="G47" s="359"/>
      <c r="H47" s="318">
        <v>0</v>
      </c>
      <c r="I47" s="319">
        <f>PRODUCT(E47,H47)</f>
        <v>0</v>
      </c>
      <c r="J47" s="285"/>
      <c r="K47" s="285"/>
    </row>
    <row r="48" spans="1:9" s="271" customFormat="1" ht="15">
      <c r="A48" s="361"/>
      <c r="B48" s="362"/>
      <c r="C48" s="363" t="s">
        <v>1099</v>
      </c>
      <c r="D48" s="279"/>
      <c r="E48" s="280"/>
      <c r="F48" s="281"/>
      <c r="G48" s="282" t="s">
        <v>1100</v>
      </c>
      <c r="H48" s="283"/>
      <c r="I48" s="284">
        <f>PRODUCT(G50,0.5)</f>
        <v>0</v>
      </c>
    </row>
    <row r="49" spans="1:9" s="271" customFormat="1" ht="15">
      <c r="A49" s="364"/>
      <c r="B49" s="365"/>
      <c r="C49" s="366" t="s">
        <v>1101</v>
      </c>
      <c r="D49" s="367"/>
      <c r="E49" s="368"/>
      <c r="F49" s="369"/>
      <c r="G49" s="370" t="s">
        <v>1100</v>
      </c>
      <c r="H49" s="371"/>
      <c r="I49" s="372">
        <f>PRODUCT(G50,0.36)</f>
        <v>0</v>
      </c>
    </row>
    <row r="50" spans="1:9" s="269" customFormat="1" ht="15.75">
      <c r="A50" s="373"/>
      <c r="B50" s="374"/>
      <c r="C50" s="375" t="s">
        <v>1102</v>
      </c>
      <c r="D50" s="376"/>
      <c r="E50" s="377"/>
      <c r="F50" s="378"/>
      <c r="G50" s="379">
        <f>SUM(G7:G46)</f>
        <v>0</v>
      </c>
      <c r="H50" s="380"/>
      <c r="I50" s="381">
        <f>SUM(I7:I49)</f>
        <v>0</v>
      </c>
    </row>
    <row r="51" spans="1:9" ht="18.75">
      <c r="A51" s="382"/>
      <c r="B51" s="383"/>
      <c r="C51" s="384" t="s">
        <v>1103</v>
      </c>
      <c r="D51" s="385"/>
      <c r="E51" s="386"/>
      <c r="F51" s="499">
        <f>SUM(G50:I50)</f>
        <v>0</v>
      </c>
      <c r="G51" s="499"/>
      <c r="H51" s="499"/>
      <c r="I51" s="499"/>
    </row>
    <row r="52" spans="1:9" ht="15.75">
      <c r="A52" s="387"/>
      <c r="B52" s="388"/>
      <c r="C52" s="389" t="s">
        <v>1104</v>
      </c>
      <c r="D52" s="390"/>
      <c r="E52" s="391"/>
      <c r="F52" s="500">
        <f>F51*0.21</f>
        <v>0</v>
      </c>
      <c r="G52" s="500"/>
      <c r="H52" s="500"/>
      <c r="I52" s="500"/>
    </row>
    <row r="53" spans="1:9" ht="18.75">
      <c r="A53" s="382"/>
      <c r="B53" s="383"/>
      <c r="C53" s="384" t="s">
        <v>1105</v>
      </c>
      <c r="D53" s="385"/>
      <c r="E53" s="386"/>
      <c r="F53" s="501">
        <f>SUM(F51:I52)</f>
        <v>0</v>
      </c>
      <c r="G53" s="501"/>
      <c r="H53" s="501"/>
      <c r="I53" s="501"/>
    </row>
    <row r="54" spans="2:9" s="271" customFormat="1" ht="15">
      <c r="B54" s="392"/>
      <c r="D54" s="393"/>
      <c r="E54" s="393"/>
      <c r="F54" s="393"/>
      <c r="G54" s="393"/>
      <c r="H54" s="393"/>
      <c r="I54" s="393"/>
    </row>
    <row r="55" spans="2:9" s="271" customFormat="1" ht="15">
      <c r="B55" s="392"/>
      <c r="D55" s="393"/>
      <c r="E55" s="393"/>
      <c r="F55" s="393"/>
      <c r="G55" s="393"/>
      <c r="H55" s="393"/>
      <c r="I55" s="393"/>
    </row>
  </sheetData>
  <sheetProtection selectLockedCells="1" selectUnlockedCells="1"/>
  <mergeCells count="17">
    <mergeCell ref="F51:I51"/>
    <mergeCell ref="F52:I52"/>
    <mergeCell ref="F53:I53"/>
    <mergeCell ref="A33:I33"/>
    <mergeCell ref="A37:B38"/>
    <mergeCell ref="C37:C38"/>
    <mergeCell ref="D37:D38"/>
    <mergeCell ref="E37:E38"/>
    <mergeCell ref="F37:G37"/>
    <mergeCell ref="H37:I37"/>
    <mergeCell ref="A1:I1"/>
    <mergeCell ref="A5:B6"/>
    <mergeCell ref="C5:C6"/>
    <mergeCell ref="D5:D6"/>
    <mergeCell ref="E5:E6"/>
    <mergeCell ref="F5:G5"/>
    <mergeCell ref="H5:I5"/>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6.xml><?xml version="1.0" encoding="utf-8"?>
<worksheet xmlns="http://schemas.openxmlformats.org/spreadsheetml/2006/main" xmlns:r="http://schemas.openxmlformats.org/officeDocument/2006/relationships">
  <dimension ref="B1:J106"/>
  <sheetViews>
    <sheetView zoomScalePageLayoutView="0" workbookViewId="0" topLeftCell="A1">
      <selection activeCell="H3" sqref="H3"/>
    </sheetView>
  </sheetViews>
  <sheetFormatPr defaultColWidth="10.00390625" defaultRowHeight="12.75"/>
  <cols>
    <col min="1" max="1" width="8.57421875" style="0" customWidth="1"/>
    <col min="2" max="2" width="27.28125" style="202" customWidth="1"/>
    <col min="3" max="3" width="26.57421875" style="202" customWidth="1"/>
    <col min="4" max="4" width="6.140625" style="202" customWidth="1"/>
    <col min="5" max="5" width="8.00390625" style="202" customWidth="1"/>
    <col min="6" max="16384" width="10.00390625" style="202" customWidth="1"/>
  </cols>
  <sheetData>
    <row r="1" ht="12.75">
      <c r="B1" s="394" t="s">
        <v>1106</v>
      </c>
    </row>
    <row r="2" ht="12.75">
      <c r="B2" s="202" t="s">
        <v>1107</v>
      </c>
    </row>
    <row r="3" spans="7:8" ht="12.75">
      <c r="G3" s="202" t="s">
        <v>1108</v>
      </c>
      <c r="H3" s="395"/>
    </row>
    <row r="4" spans="2:8" ht="12.75">
      <c r="B4" s="394" t="s">
        <v>1109</v>
      </c>
      <c r="D4" s="202" t="s">
        <v>24</v>
      </c>
      <c r="H4" s="394"/>
    </row>
    <row r="5" spans="2:8" ht="12.75">
      <c r="B5" s="202" t="s">
        <v>1110</v>
      </c>
      <c r="H5" s="394"/>
    </row>
    <row r="6" spans="2:8" ht="12.75">
      <c r="B6" s="202" t="s">
        <v>1111</v>
      </c>
      <c r="H6" s="394"/>
    </row>
    <row r="7" spans="2:8" ht="12.75">
      <c r="B7" s="202" t="s">
        <v>1112</v>
      </c>
      <c r="H7" s="394"/>
    </row>
    <row r="8" ht="12.75">
      <c r="H8" s="394"/>
    </row>
    <row r="9" spans="2:8" ht="12.75">
      <c r="B9" s="396" t="s">
        <v>1113</v>
      </c>
      <c r="C9" s="397">
        <f>SUM(J103:J103)</f>
        <v>0</v>
      </c>
      <c r="D9" s="398"/>
      <c r="E9" s="399"/>
      <c r="G9" s="202" t="s">
        <v>1114</v>
      </c>
      <c r="H9" s="394"/>
    </row>
    <row r="10" ht="12.75">
      <c r="H10" s="394"/>
    </row>
    <row r="11" spans="2:10" ht="12.75">
      <c r="B11" s="400" t="s">
        <v>1115</v>
      </c>
      <c r="C11" s="401"/>
      <c r="D11" s="401"/>
      <c r="E11" s="401"/>
      <c r="F11" s="401"/>
      <c r="G11" s="401"/>
      <c r="H11" s="401"/>
      <c r="I11" s="401"/>
      <c r="J11" s="402"/>
    </row>
    <row r="12" spans="2:10" ht="12.75">
      <c r="B12" s="403" t="s">
        <v>1116</v>
      </c>
      <c r="C12" s="404"/>
      <c r="D12" s="404" t="s">
        <v>1117</v>
      </c>
      <c r="E12" s="404" t="s">
        <v>962</v>
      </c>
      <c r="F12" s="404" t="s">
        <v>1116</v>
      </c>
      <c r="G12" s="404" t="s">
        <v>1118</v>
      </c>
      <c r="H12" s="404" t="s">
        <v>1061</v>
      </c>
      <c r="I12" s="404" t="s">
        <v>1061</v>
      </c>
      <c r="J12" s="405" t="s">
        <v>1119</v>
      </c>
    </row>
    <row r="13" spans="2:10" ht="12.75">
      <c r="B13" s="406"/>
      <c r="C13" s="407"/>
      <c r="D13" s="407"/>
      <c r="E13" s="407"/>
      <c r="F13" s="407"/>
      <c r="G13" s="407"/>
      <c r="H13" s="407" t="s">
        <v>1116</v>
      </c>
      <c r="I13" s="407" t="s">
        <v>1118</v>
      </c>
      <c r="J13" s="408" t="s">
        <v>1061</v>
      </c>
    </row>
    <row r="14" spans="2:10" ht="12.75">
      <c r="B14" s="409" t="s">
        <v>1120</v>
      </c>
      <c r="C14" s="404"/>
      <c r="D14" s="404"/>
      <c r="E14" s="404"/>
      <c r="F14" s="404"/>
      <c r="G14" s="404"/>
      <c r="H14" s="404"/>
      <c r="I14" s="404"/>
      <c r="J14" s="405"/>
    </row>
    <row r="15" spans="2:10" ht="12.75">
      <c r="B15" s="410" t="s">
        <v>1121</v>
      </c>
      <c r="C15" s="411" t="s">
        <v>1122</v>
      </c>
      <c r="D15" s="411" t="s">
        <v>97</v>
      </c>
      <c r="E15" s="412">
        <v>25</v>
      </c>
      <c r="F15" s="411">
        <v>0</v>
      </c>
      <c r="G15" s="411">
        <v>0</v>
      </c>
      <c r="H15" s="413">
        <f aca="true" t="shared" si="0" ref="H15:H23">PRODUCT(E15,F15)</f>
        <v>0</v>
      </c>
      <c r="I15" s="413">
        <f aca="true" t="shared" si="1" ref="I15:I23">PRODUCT(E15,G15)</f>
        <v>0</v>
      </c>
      <c r="J15" s="414">
        <f aca="true" t="shared" si="2" ref="J15:J23">SUM(H15:I15)</f>
        <v>0</v>
      </c>
    </row>
    <row r="16" spans="2:10" ht="12.75">
      <c r="B16" s="415" t="s">
        <v>1123</v>
      </c>
      <c r="C16" s="416" t="s">
        <v>1124</v>
      </c>
      <c r="D16" s="416" t="s">
        <v>97</v>
      </c>
      <c r="E16" s="412">
        <v>180</v>
      </c>
      <c r="F16" s="416">
        <v>0</v>
      </c>
      <c r="G16" s="416">
        <v>0</v>
      </c>
      <c r="H16" s="417">
        <f t="shared" si="0"/>
        <v>0</v>
      </c>
      <c r="I16" s="417">
        <f t="shared" si="1"/>
        <v>0</v>
      </c>
      <c r="J16" s="418">
        <f t="shared" si="2"/>
        <v>0</v>
      </c>
    </row>
    <row r="17" spans="2:10" ht="12.75">
      <c r="B17" s="415" t="s">
        <v>1123</v>
      </c>
      <c r="C17" s="416" t="s">
        <v>1125</v>
      </c>
      <c r="D17" s="416" t="s">
        <v>97</v>
      </c>
      <c r="E17" s="412">
        <v>65</v>
      </c>
      <c r="F17" s="416">
        <v>0</v>
      </c>
      <c r="G17" s="416">
        <v>0</v>
      </c>
      <c r="H17" s="417">
        <f t="shared" si="0"/>
        <v>0</v>
      </c>
      <c r="I17" s="417">
        <f t="shared" si="1"/>
        <v>0</v>
      </c>
      <c r="J17" s="418">
        <f t="shared" si="2"/>
        <v>0</v>
      </c>
    </row>
    <row r="18" spans="2:10" ht="12.75">
      <c r="B18" s="415" t="s">
        <v>1126</v>
      </c>
      <c r="C18" s="416" t="s">
        <v>1127</v>
      </c>
      <c r="D18" s="416" t="s">
        <v>97</v>
      </c>
      <c r="E18" s="412">
        <v>10</v>
      </c>
      <c r="F18" s="416">
        <v>0</v>
      </c>
      <c r="G18" s="416">
        <v>0</v>
      </c>
      <c r="H18" s="417">
        <f t="shared" si="0"/>
        <v>0</v>
      </c>
      <c r="I18" s="417">
        <f t="shared" si="1"/>
        <v>0</v>
      </c>
      <c r="J18" s="418">
        <f t="shared" si="2"/>
        <v>0</v>
      </c>
    </row>
    <row r="19" spans="2:10" ht="12.75">
      <c r="B19" s="415" t="s">
        <v>1126</v>
      </c>
      <c r="C19" s="416" t="s">
        <v>1128</v>
      </c>
      <c r="D19" s="416" t="s">
        <v>97</v>
      </c>
      <c r="E19" s="412">
        <v>60</v>
      </c>
      <c r="F19" s="416">
        <v>0</v>
      </c>
      <c r="G19" s="416">
        <v>0</v>
      </c>
      <c r="H19" s="417">
        <f t="shared" si="0"/>
        <v>0</v>
      </c>
      <c r="I19" s="417">
        <f t="shared" si="1"/>
        <v>0</v>
      </c>
      <c r="J19" s="418">
        <f t="shared" si="2"/>
        <v>0</v>
      </c>
    </row>
    <row r="20" spans="2:10" ht="12.75">
      <c r="B20" s="415" t="s">
        <v>1126</v>
      </c>
      <c r="C20" s="416" t="s">
        <v>1129</v>
      </c>
      <c r="D20" s="416" t="s">
        <v>97</v>
      </c>
      <c r="E20" s="412">
        <v>30</v>
      </c>
      <c r="F20" s="416">
        <v>0</v>
      </c>
      <c r="G20" s="416">
        <v>0</v>
      </c>
      <c r="H20" s="417">
        <f t="shared" si="0"/>
        <v>0</v>
      </c>
      <c r="I20" s="417">
        <f t="shared" si="1"/>
        <v>0</v>
      </c>
      <c r="J20" s="418">
        <f t="shared" si="2"/>
        <v>0</v>
      </c>
    </row>
    <row r="21" spans="2:10" ht="12.75">
      <c r="B21" s="415" t="s">
        <v>1130</v>
      </c>
      <c r="C21" s="416" t="s">
        <v>1131</v>
      </c>
      <c r="D21" s="416" t="s">
        <v>1132</v>
      </c>
      <c r="E21" s="412">
        <v>80</v>
      </c>
      <c r="F21" s="416">
        <v>0</v>
      </c>
      <c r="G21" s="416">
        <v>0</v>
      </c>
      <c r="H21" s="417">
        <f t="shared" si="0"/>
        <v>0</v>
      </c>
      <c r="I21" s="417">
        <f t="shared" si="1"/>
        <v>0</v>
      </c>
      <c r="J21" s="418">
        <f t="shared" si="2"/>
        <v>0</v>
      </c>
    </row>
    <row r="22" spans="2:10" ht="12.75">
      <c r="B22" s="415" t="s">
        <v>1130</v>
      </c>
      <c r="C22" s="416" t="s">
        <v>1133</v>
      </c>
      <c r="D22" s="416" t="s">
        <v>1132</v>
      </c>
      <c r="E22" s="412">
        <v>20</v>
      </c>
      <c r="F22" s="416">
        <v>0</v>
      </c>
      <c r="G22" s="416">
        <v>0</v>
      </c>
      <c r="H22" s="417">
        <f t="shared" si="0"/>
        <v>0</v>
      </c>
      <c r="I22" s="417">
        <f t="shared" si="1"/>
        <v>0</v>
      </c>
      <c r="J22" s="418">
        <f t="shared" si="2"/>
        <v>0</v>
      </c>
    </row>
    <row r="23" spans="2:10" ht="12.75">
      <c r="B23" s="415" t="s">
        <v>1130</v>
      </c>
      <c r="C23" s="416" t="s">
        <v>1134</v>
      </c>
      <c r="D23" s="416" t="s">
        <v>1132</v>
      </c>
      <c r="E23" s="412">
        <v>10</v>
      </c>
      <c r="F23" s="416">
        <v>0</v>
      </c>
      <c r="G23" s="416">
        <v>0</v>
      </c>
      <c r="H23" s="417">
        <f t="shared" si="0"/>
        <v>0</v>
      </c>
      <c r="I23" s="417">
        <f t="shared" si="1"/>
        <v>0</v>
      </c>
      <c r="J23" s="418">
        <f t="shared" si="2"/>
        <v>0</v>
      </c>
    </row>
    <row r="24" spans="2:10" ht="12.75">
      <c r="B24" s="415" t="s">
        <v>1119</v>
      </c>
      <c r="C24" s="416"/>
      <c r="D24" s="416"/>
      <c r="E24" s="412"/>
      <c r="F24" s="416"/>
      <c r="G24" s="416"/>
      <c r="H24" s="417">
        <f>SUM(H15:H21)</f>
        <v>0</v>
      </c>
      <c r="I24" s="417">
        <f>SUM(I15:I21)</f>
        <v>0</v>
      </c>
      <c r="J24" s="418">
        <f>SUM(J15:J23)</f>
        <v>0</v>
      </c>
    </row>
    <row r="25" spans="2:10" ht="12.75">
      <c r="B25" s="415" t="s">
        <v>1135</v>
      </c>
      <c r="C25" s="419">
        <v>0.03</v>
      </c>
      <c r="D25" s="416" t="s">
        <v>982</v>
      </c>
      <c r="E25" s="412"/>
      <c r="F25" s="416"/>
      <c r="G25" s="416"/>
      <c r="H25" s="417"/>
      <c r="I25" s="417"/>
      <c r="J25" s="420">
        <f>PRODUCT(C25,H24)</f>
        <v>0</v>
      </c>
    </row>
    <row r="26" spans="2:10" ht="12.75">
      <c r="B26" s="415" t="s">
        <v>1136</v>
      </c>
      <c r="C26" s="419">
        <v>0.05</v>
      </c>
      <c r="D26" s="416" t="s">
        <v>982</v>
      </c>
      <c r="E26" s="412"/>
      <c r="F26" s="416"/>
      <c r="G26" s="416"/>
      <c r="H26" s="417"/>
      <c r="I26" s="417"/>
      <c r="J26" s="420">
        <f>PRODUCT(C26,H24)</f>
        <v>0</v>
      </c>
    </row>
    <row r="27" spans="2:10" ht="12.75">
      <c r="B27" s="415" t="s">
        <v>1137</v>
      </c>
      <c r="C27" s="419"/>
      <c r="D27" s="416"/>
      <c r="E27" s="416"/>
      <c r="F27" s="416"/>
      <c r="G27" s="416"/>
      <c r="H27" s="417"/>
      <c r="I27" s="417"/>
      <c r="J27" s="421">
        <f>SUM(J24:J26)</f>
        <v>0</v>
      </c>
    </row>
    <row r="28" spans="2:10" ht="12.75">
      <c r="B28" s="415"/>
      <c r="C28" s="416"/>
      <c r="D28" s="416"/>
      <c r="E28" s="416"/>
      <c r="F28" s="416"/>
      <c r="G28" s="416"/>
      <c r="H28" s="417"/>
      <c r="I28" s="417"/>
      <c r="J28" s="418"/>
    </row>
    <row r="29" spans="2:10" ht="12.75">
      <c r="B29" s="422" t="s">
        <v>1138</v>
      </c>
      <c r="C29" s="416"/>
      <c r="D29" s="416"/>
      <c r="E29" s="416"/>
      <c r="F29" s="416"/>
      <c r="G29" s="416"/>
      <c r="H29" s="417"/>
      <c r="I29" s="417"/>
      <c r="J29" s="418"/>
    </row>
    <row r="30" spans="2:10" ht="12.75">
      <c r="B30" s="415" t="s">
        <v>1139</v>
      </c>
      <c r="C30" s="416" t="s">
        <v>1140</v>
      </c>
      <c r="D30" s="416" t="s">
        <v>1132</v>
      </c>
      <c r="E30" s="412">
        <v>1</v>
      </c>
      <c r="F30" s="416">
        <v>0</v>
      </c>
      <c r="G30" s="416">
        <v>0</v>
      </c>
      <c r="H30" s="417">
        <f aca="true" t="shared" si="3" ref="H30:H41">PRODUCT(E30,F30)</f>
        <v>0</v>
      </c>
      <c r="I30" s="417">
        <f aca="true" t="shared" si="4" ref="I30:I41">PRODUCT(E30,G30)</f>
        <v>0</v>
      </c>
      <c r="J30" s="418">
        <f aca="true" t="shared" si="5" ref="J30:J41">SUM(H30:I30)</f>
        <v>0</v>
      </c>
    </row>
    <row r="31" spans="2:10" ht="12.75">
      <c r="B31" s="415" t="s">
        <v>1141</v>
      </c>
      <c r="C31" s="416" t="s">
        <v>1142</v>
      </c>
      <c r="D31" s="416" t="s">
        <v>1132</v>
      </c>
      <c r="E31" s="412">
        <v>2</v>
      </c>
      <c r="F31" s="416">
        <v>0</v>
      </c>
      <c r="G31" s="416">
        <v>0</v>
      </c>
      <c r="H31" s="417">
        <f t="shared" si="3"/>
        <v>0</v>
      </c>
      <c r="I31" s="417">
        <f t="shared" si="4"/>
        <v>0</v>
      </c>
      <c r="J31" s="418">
        <f t="shared" si="5"/>
        <v>0</v>
      </c>
    </row>
    <row r="32" spans="2:10" ht="12.75">
      <c r="B32" s="415" t="s">
        <v>1143</v>
      </c>
      <c r="C32" s="416" t="s">
        <v>1144</v>
      </c>
      <c r="D32" s="416" t="s">
        <v>1132</v>
      </c>
      <c r="E32" s="412">
        <v>2</v>
      </c>
      <c r="F32" s="416">
        <v>0</v>
      </c>
      <c r="G32" s="416">
        <v>0</v>
      </c>
      <c r="H32" s="417">
        <f t="shared" si="3"/>
        <v>0</v>
      </c>
      <c r="I32" s="417">
        <f t="shared" si="4"/>
        <v>0</v>
      </c>
      <c r="J32" s="418">
        <f t="shared" si="5"/>
        <v>0</v>
      </c>
    </row>
    <row r="33" spans="2:10" ht="12.75">
      <c r="B33" s="415" t="s">
        <v>1145</v>
      </c>
      <c r="C33" s="416" t="s">
        <v>1146</v>
      </c>
      <c r="D33" s="416" t="s">
        <v>1132</v>
      </c>
      <c r="E33" s="412">
        <v>2</v>
      </c>
      <c r="F33" s="416">
        <v>0</v>
      </c>
      <c r="G33" s="416">
        <v>0</v>
      </c>
      <c r="H33" s="417">
        <f t="shared" si="3"/>
        <v>0</v>
      </c>
      <c r="I33" s="417">
        <f t="shared" si="4"/>
        <v>0</v>
      </c>
      <c r="J33" s="418">
        <f t="shared" si="5"/>
        <v>0</v>
      </c>
    </row>
    <row r="34" spans="2:10" ht="12.75">
      <c r="B34" s="415" t="s">
        <v>1147</v>
      </c>
      <c r="C34" s="416" t="s">
        <v>1148</v>
      </c>
      <c r="D34" s="416" t="s">
        <v>1132</v>
      </c>
      <c r="E34" s="412">
        <v>2</v>
      </c>
      <c r="F34" s="416">
        <v>0</v>
      </c>
      <c r="G34" s="416">
        <v>0</v>
      </c>
      <c r="H34" s="417">
        <f t="shared" si="3"/>
        <v>0</v>
      </c>
      <c r="I34" s="417">
        <f t="shared" si="4"/>
        <v>0</v>
      </c>
      <c r="J34" s="418">
        <f t="shared" si="5"/>
        <v>0</v>
      </c>
    </row>
    <row r="35" spans="2:10" ht="12.75">
      <c r="B35" s="415" t="s">
        <v>1149</v>
      </c>
      <c r="C35" s="416" t="s">
        <v>1150</v>
      </c>
      <c r="D35" s="416" t="s">
        <v>1132</v>
      </c>
      <c r="E35" s="412">
        <v>2</v>
      </c>
      <c r="F35" s="416">
        <v>0</v>
      </c>
      <c r="G35" s="416">
        <v>0</v>
      </c>
      <c r="H35" s="417">
        <f t="shared" si="3"/>
        <v>0</v>
      </c>
      <c r="I35" s="417">
        <f t="shared" si="4"/>
        <v>0</v>
      </c>
      <c r="J35" s="418">
        <f t="shared" si="5"/>
        <v>0</v>
      </c>
    </row>
    <row r="36" spans="2:10" ht="12.75">
      <c r="B36" s="415" t="s">
        <v>1143</v>
      </c>
      <c r="C36" s="416" t="s">
        <v>1151</v>
      </c>
      <c r="D36" s="416" t="s">
        <v>1132</v>
      </c>
      <c r="E36" s="412">
        <v>2</v>
      </c>
      <c r="F36" s="416">
        <v>0</v>
      </c>
      <c r="G36" s="416">
        <v>0</v>
      </c>
      <c r="H36" s="417">
        <f t="shared" si="3"/>
        <v>0</v>
      </c>
      <c r="I36" s="417">
        <f t="shared" si="4"/>
        <v>0</v>
      </c>
      <c r="J36" s="418">
        <f t="shared" si="5"/>
        <v>0</v>
      </c>
    </row>
    <row r="37" spans="2:10" ht="12.75">
      <c r="B37" s="415" t="s">
        <v>1152</v>
      </c>
      <c r="C37" s="416" t="s">
        <v>1153</v>
      </c>
      <c r="D37" s="416" t="s">
        <v>1132</v>
      </c>
      <c r="E37" s="412">
        <v>10</v>
      </c>
      <c r="F37" s="416">
        <v>0</v>
      </c>
      <c r="G37" s="416">
        <v>0</v>
      </c>
      <c r="H37" s="417">
        <f t="shared" si="3"/>
        <v>0</v>
      </c>
      <c r="I37" s="417">
        <f t="shared" si="4"/>
        <v>0</v>
      </c>
      <c r="J37" s="418">
        <f t="shared" si="5"/>
        <v>0</v>
      </c>
    </row>
    <row r="38" spans="2:10" ht="12.75">
      <c r="B38" s="415" t="s">
        <v>1154</v>
      </c>
      <c r="C38" s="416" t="s">
        <v>1155</v>
      </c>
      <c r="D38" s="416" t="s">
        <v>982</v>
      </c>
      <c r="E38" s="412">
        <v>23</v>
      </c>
      <c r="F38" s="416">
        <v>0</v>
      </c>
      <c r="G38" s="416">
        <v>0</v>
      </c>
      <c r="H38" s="417">
        <f t="shared" si="3"/>
        <v>0</v>
      </c>
      <c r="I38" s="417">
        <f t="shared" si="4"/>
        <v>0</v>
      </c>
      <c r="J38" s="418">
        <f t="shared" si="5"/>
        <v>0</v>
      </c>
    </row>
    <row r="39" spans="2:10" ht="12.75">
      <c r="B39" s="423" t="s">
        <v>1156</v>
      </c>
      <c r="C39" s="416"/>
      <c r="D39" s="416" t="s">
        <v>1132</v>
      </c>
      <c r="E39" s="416">
        <v>1</v>
      </c>
      <c r="F39" s="416">
        <v>0</v>
      </c>
      <c r="G39" s="416">
        <v>0</v>
      </c>
      <c r="H39" s="417">
        <f t="shared" si="3"/>
        <v>0</v>
      </c>
      <c r="I39" s="417">
        <f t="shared" si="4"/>
        <v>0</v>
      </c>
      <c r="J39" s="418">
        <f t="shared" si="5"/>
        <v>0</v>
      </c>
    </row>
    <row r="40" spans="2:10" ht="12.75">
      <c r="B40" s="423" t="s">
        <v>1157</v>
      </c>
      <c r="C40" s="416"/>
      <c r="D40" s="416" t="s">
        <v>1132</v>
      </c>
      <c r="E40" s="416">
        <v>1</v>
      </c>
      <c r="F40" s="416">
        <v>0</v>
      </c>
      <c r="G40" s="416">
        <v>0</v>
      </c>
      <c r="H40" s="417">
        <f t="shared" si="3"/>
        <v>0</v>
      </c>
      <c r="I40" s="417">
        <f t="shared" si="4"/>
        <v>0</v>
      </c>
      <c r="J40" s="418">
        <f t="shared" si="5"/>
        <v>0</v>
      </c>
    </row>
    <row r="41" spans="2:10" ht="12.75">
      <c r="B41" s="423" t="s">
        <v>1158</v>
      </c>
      <c r="C41" s="416"/>
      <c r="D41" s="416" t="s">
        <v>1132</v>
      </c>
      <c r="E41" s="416">
        <v>1</v>
      </c>
      <c r="F41" s="416">
        <v>0</v>
      </c>
      <c r="G41" s="416">
        <v>0</v>
      </c>
      <c r="H41" s="417">
        <f t="shared" si="3"/>
        <v>0</v>
      </c>
      <c r="I41" s="417">
        <f t="shared" si="4"/>
        <v>0</v>
      </c>
      <c r="J41" s="418">
        <f t="shared" si="5"/>
        <v>0</v>
      </c>
    </row>
    <row r="42" spans="2:10" ht="12.75">
      <c r="B42" s="415" t="s">
        <v>1137</v>
      </c>
      <c r="C42" s="416"/>
      <c r="D42" s="416"/>
      <c r="E42" s="416"/>
      <c r="F42" s="416"/>
      <c r="G42" s="416"/>
      <c r="H42" s="417">
        <f>SUM(H30:H41)</f>
        <v>0</v>
      </c>
      <c r="I42" s="417">
        <f>SUM(I30:I41)</f>
        <v>0</v>
      </c>
      <c r="J42" s="424">
        <f>SUM(J30:J41)</f>
        <v>0</v>
      </c>
    </row>
    <row r="43" spans="2:10" ht="12.75">
      <c r="B43" s="415"/>
      <c r="C43" s="416"/>
      <c r="D43" s="416"/>
      <c r="E43" s="416"/>
      <c r="F43" s="416"/>
      <c r="G43" s="416"/>
      <c r="H43" s="417"/>
      <c r="I43" s="417"/>
      <c r="J43" s="424"/>
    </row>
    <row r="44" spans="2:10" ht="12.75">
      <c r="B44" s="422" t="s">
        <v>1159</v>
      </c>
      <c r="C44" s="416"/>
      <c r="D44" s="416"/>
      <c r="E44" s="416"/>
      <c r="F44" s="416"/>
      <c r="G44" s="416"/>
      <c r="H44" s="417"/>
      <c r="I44" s="417"/>
      <c r="J44" s="418"/>
    </row>
    <row r="45" spans="2:10" ht="12.75">
      <c r="B45" s="415" t="s">
        <v>1160</v>
      </c>
      <c r="C45" s="416" t="s">
        <v>1161</v>
      </c>
      <c r="D45" s="416" t="s">
        <v>1132</v>
      </c>
      <c r="E45" s="416">
        <v>25</v>
      </c>
      <c r="F45" s="416">
        <v>0</v>
      </c>
      <c r="G45" s="416">
        <v>0</v>
      </c>
      <c r="H45" s="417">
        <f aca="true" t="shared" si="6" ref="H45:H50">PRODUCT(E45,F45)</f>
        <v>0</v>
      </c>
      <c r="I45" s="417">
        <f aca="true" t="shared" si="7" ref="I45:I50">PRODUCT(E45,G45)</f>
        <v>0</v>
      </c>
      <c r="J45" s="418">
        <f aca="true" t="shared" si="8" ref="J45:J50">SUM(H45:I45)</f>
        <v>0</v>
      </c>
    </row>
    <row r="46" spans="2:10" ht="12.75">
      <c r="B46" s="415" t="s">
        <v>1162</v>
      </c>
      <c r="C46" s="416" t="s">
        <v>1163</v>
      </c>
      <c r="D46" s="416" t="s">
        <v>1132</v>
      </c>
      <c r="E46" s="416">
        <v>14</v>
      </c>
      <c r="F46" s="416">
        <v>0</v>
      </c>
      <c r="G46" s="416">
        <v>0</v>
      </c>
      <c r="H46" s="417">
        <f t="shared" si="6"/>
        <v>0</v>
      </c>
      <c r="I46" s="417">
        <f t="shared" si="7"/>
        <v>0</v>
      </c>
      <c r="J46" s="418">
        <f t="shared" si="8"/>
        <v>0</v>
      </c>
    </row>
    <row r="47" spans="2:10" ht="12.75">
      <c r="B47" s="415" t="s">
        <v>1164</v>
      </c>
      <c r="C47" s="416" t="s">
        <v>1165</v>
      </c>
      <c r="D47" s="416" t="s">
        <v>97</v>
      </c>
      <c r="E47" s="416">
        <v>40</v>
      </c>
      <c r="F47" s="416">
        <v>0</v>
      </c>
      <c r="G47" s="416">
        <v>0</v>
      </c>
      <c r="H47" s="417">
        <f t="shared" si="6"/>
        <v>0</v>
      </c>
      <c r="I47" s="417">
        <f t="shared" si="7"/>
        <v>0</v>
      </c>
      <c r="J47" s="418">
        <f t="shared" si="8"/>
        <v>0</v>
      </c>
    </row>
    <row r="48" spans="2:10" ht="12.75">
      <c r="B48" s="415" t="s">
        <v>1166</v>
      </c>
      <c r="C48" s="416" t="s">
        <v>1167</v>
      </c>
      <c r="D48" s="416" t="s">
        <v>97</v>
      </c>
      <c r="E48" s="416">
        <v>90</v>
      </c>
      <c r="F48" s="416">
        <v>0</v>
      </c>
      <c r="G48" s="416">
        <v>0</v>
      </c>
      <c r="H48" s="417">
        <f t="shared" si="6"/>
        <v>0</v>
      </c>
      <c r="I48" s="417">
        <f t="shared" si="7"/>
        <v>0</v>
      </c>
      <c r="J48" s="418">
        <f t="shared" si="8"/>
        <v>0</v>
      </c>
    </row>
    <row r="49" spans="2:10" ht="12.75">
      <c r="B49" s="415" t="s">
        <v>1168</v>
      </c>
      <c r="C49" s="416"/>
      <c r="D49" s="416" t="s">
        <v>1132</v>
      </c>
      <c r="E49" s="416">
        <v>1</v>
      </c>
      <c r="F49" s="416">
        <v>0</v>
      </c>
      <c r="G49" s="416">
        <v>0</v>
      </c>
      <c r="H49" s="417">
        <f t="shared" si="6"/>
        <v>0</v>
      </c>
      <c r="I49" s="417">
        <f t="shared" si="7"/>
        <v>0</v>
      </c>
      <c r="J49" s="418">
        <f t="shared" si="8"/>
        <v>0</v>
      </c>
    </row>
    <row r="50" spans="2:10" ht="12.75">
      <c r="B50" s="415" t="s">
        <v>1169</v>
      </c>
      <c r="C50" s="416"/>
      <c r="D50" s="416" t="s">
        <v>1132</v>
      </c>
      <c r="E50" s="416">
        <v>60</v>
      </c>
      <c r="F50" s="416">
        <v>0</v>
      </c>
      <c r="G50" s="416">
        <v>0</v>
      </c>
      <c r="H50" s="417">
        <f t="shared" si="6"/>
        <v>0</v>
      </c>
      <c r="I50" s="417">
        <f t="shared" si="7"/>
        <v>0</v>
      </c>
      <c r="J50" s="418">
        <f t="shared" si="8"/>
        <v>0</v>
      </c>
    </row>
    <row r="51" spans="2:10" ht="12.75">
      <c r="B51" s="415" t="s">
        <v>1170</v>
      </c>
      <c r="C51" s="416"/>
      <c r="D51" s="416"/>
      <c r="E51" s="416"/>
      <c r="F51" s="416"/>
      <c r="G51" s="416"/>
      <c r="H51" s="417">
        <f>SUM(H46:H50)</f>
        <v>0</v>
      </c>
      <c r="I51" s="417">
        <f>SUM(I46:I50)</f>
        <v>0</v>
      </c>
      <c r="J51" s="421">
        <f>SUM(J45:J50)</f>
        <v>0</v>
      </c>
    </row>
    <row r="52" spans="2:10" ht="12.75">
      <c r="B52" s="415"/>
      <c r="C52" s="416"/>
      <c r="D52" s="416"/>
      <c r="E52" s="416"/>
      <c r="F52" s="416"/>
      <c r="G52" s="416"/>
      <c r="H52" s="417"/>
      <c r="I52" s="417"/>
      <c r="J52" s="425"/>
    </row>
    <row r="53" spans="2:10" ht="12.75">
      <c r="B53" s="422" t="s">
        <v>1171</v>
      </c>
      <c r="C53" s="416"/>
      <c r="D53" s="416"/>
      <c r="E53" s="416"/>
      <c r="F53" s="416"/>
      <c r="G53" s="416"/>
      <c r="H53" s="417"/>
      <c r="I53" s="417"/>
      <c r="J53" s="418"/>
    </row>
    <row r="54" spans="2:10" ht="12.75">
      <c r="B54" s="415" t="s">
        <v>1172</v>
      </c>
      <c r="C54" s="416" t="s">
        <v>1173</v>
      </c>
      <c r="D54" s="416" t="s">
        <v>1132</v>
      </c>
      <c r="E54" s="416">
        <v>1</v>
      </c>
      <c r="F54" s="416">
        <v>0</v>
      </c>
      <c r="G54" s="416">
        <v>0</v>
      </c>
      <c r="H54" s="417">
        <f>PRODUCT(E54,F54)</f>
        <v>0</v>
      </c>
      <c r="I54" s="417">
        <f>PRODUCT(E54,G54)</f>
        <v>0</v>
      </c>
      <c r="J54" s="418">
        <f>SUM(H54:I54)</f>
        <v>0</v>
      </c>
    </row>
    <row r="55" spans="2:10" ht="12.75">
      <c r="B55" s="415" t="s">
        <v>1174</v>
      </c>
      <c r="C55" s="416" t="s">
        <v>1175</v>
      </c>
      <c r="D55" s="416" t="s">
        <v>1132</v>
      </c>
      <c r="E55" s="416">
        <v>1</v>
      </c>
      <c r="F55" s="416">
        <v>0</v>
      </c>
      <c r="G55" s="416">
        <v>0</v>
      </c>
      <c r="H55" s="417">
        <f>PRODUCT(E55,F55)</f>
        <v>0</v>
      </c>
      <c r="I55" s="417">
        <f>PRODUCT(E55,G55)</f>
        <v>0</v>
      </c>
      <c r="J55" s="418">
        <f>SUM(H55:I55)</f>
        <v>0</v>
      </c>
    </row>
    <row r="56" spans="2:10" ht="12.75">
      <c r="B56" s="415" t="s">
        <v>1174</v>
      </c>
      <c r="C56" s="416" t="s">
        <v>1176</v>
      </c>
      <c r="D56" s="416" t="s">
        <v>1132</v>
      </c>
      <c r="E56" s="416">
        <v>13</v>
      </c>
      <c r="F56" s="416">
        <v>0</v>
      </c>
      <c r="G56" s="416">
        <v>0</v>
      </c>
      <c r="H56" s="417">
        <f>PRODUCT(E56,F56)</f>
        <v>0</v>
      </c>
      <c r="I56" s="417">
        <f>PRODUCT(E56,G56)</f>
        <v>0</v>
      </c>
      <c r="J56" s="418">
        <f>SUM(H56:I56)</f>
        <v>0</v>
      </c>
    </row>
    <row r="57" spans="2:10" ht="12.75">
      <c r="B57" s="415" t="s">
        <v>1177</v>
      </c>
      <c r="C57" s="416"/>
      <c r="D57" s="416" t="s">
        <v>1178</v>
      </c>
      <c r="E57" s="416">
        <v>12</v>
      </c>
      <c r="F57" s="416">
        <v>0</v>
      </c>
      <c r="G57" s="416">
        <v>0</v>
      </c>
      <c r="H57" s="417">
        <f>PRODUCT(E57,F57)</f>
        <v>0</v>
      </c>
      <c r="I57" s="417">
        <f>PRODUCT(E57,G57)</f>
        <v>0</v>
      </c>
      <c r="J57" s="418">
        <f>SUM(H57:I57)</f>
        <v>0</v>
      </c>
    </row>
    <row r="58" spans="2:10" ht="12.75">
      <c r="B58" s="415" t="s">
        <v>1119</v>
      </c>
      <c r="C58" s="416"/>
      <c r="D58" s="416"/>
      <c r="E58" s="416"/>
      <c r="F58" s="416"/>
      <c r="G58" s="416"/>
      <c r="H58" s="417">
        <f>SUM(H54:H57)</f>
        <v>0</v>
      </c>
      <c r="I58" s="417">
        <f>SUM(I54:I57)</f>
        <v>0</v>
      </c>
      <c r="J58" s="424">
        <f>SUM(J54:J57)</f>
        <v>0</v>
      </c>
    </row>
    <row r="59" spans="2:10" ht="12.75">
      <c r="B59" s="415"/>
      <c r="C59" s="416"/>
      <c r="D59" s="416"/>
      <c r="E59" s="416"/>
      <c r="F59" s="416"/>
      <c r="G59" s="416"/>
      <c r="H59" s="417"/>
      <c r="I59" s="417"/>
      <c r="J59" s="424"/>
    </row>
    <row r="60" spans="2:10" ht="12.75">
      <c r="B60" s="422" t="s">
        <v>1179</v>
      </c>
      <c r="C60" s="416"/>
      <c r="D60" s="416"/>
      <c r="E60" s="416"/>
      <c r="F60" s="416"/>
      <c r="G60" s="416"/>
      <c r="H60" s="417"/>
      <c r="I60" s="417"/>
      <c r="J60" s="418"/>
    </row>
    <row r="61" spans="2:10" ht="12.75">
      <c r="B61" s="415" t="s">
        <v>1180</v>
      </c>
      <c r="C61" s="416"/>
      <c r="D61" s="416" t="s">
        <v>1178</v>
      </c>
      <c r="E61" s="416">
        <v>8</v>
      </c>
      <c r="F61" s="416">
        <v>0</v>
      </c>
      <c r="G61" s="416">
        <v>0</v>
      </c>
      <c r="H61" s="417">
        <f>PRODUCT(E61,F61)</f>
        <v>0</v>
      </c>
      <c r="I61" s="417">
        <f>PRODUCT(E61,G61)</f>
        <v>0</v>
      </c>
      <c r="J61" s="418">
        <f>SUM(H61:I61)</f>
        <v>0</v>
      </c>
    </row>
    <row r="62" spans="2:10" ht="12.75">
      <c r="B62" s="415" t="s">
        <v>1181</v>
      </c>
      <c r="C62" s="416"/>
      <c r="D62" s="416" t="s">
        <v>1178</v>
      </c>
      <c r="E62" s="416">
        <v>10</v>
      </c>
      <c r="F62" s="416">
        <v>0</v>
      </c>
      <c r="G62" s="416">
        <v>0</v>
      </c>
      <c r="H62" s="417">
        <f>PRODUCT(E62,F62)</f>
        <v>0</v>
      </c>
      <c r="I62" s="417">
        <f>PRODUCT(E62,G62)</f>
        <v>0</v>
      </c>
      <c r="J62" s="418">
        <f>SUM(H62:I62)</f>
        <v>0</v>
      </c>
    </row>
    <row r="63" spans="2:10" ht="12.75">
      <c r="B63" s="415" t="s">
        <v>1137</v>
      </c>
      <c r="C63" s="416"/>
      <c r="D63" s="416"/>
      <c r="E63" s="416"/>
      <c r="F63" s="416"/>
      <c r="G63" s="416"/>
      <c r="H63" s="417"/>
      <c r="I63" s="417"/>
      <c r="J63" s="424">
        <f>SUM(J61:J62)</f>
        <v>0</v>
      </c>
    </row>
    <row r="64" spans="2:10" ht="12.75">
      <c r="B64" s="415"/>
      <c r="C64" s="416"/>
      <c r="D64" s="416"/>
      <c r="E64" s="416"/>
      <c r="F64" s="416"/>
      <c r="G64" s="416"/>
      <c r="H64" s="417"/>
      <c r="I64" s="417"/>
      <c r="J64" s="424"/>
    </row>
    <row r="65" spans="2:10" ht="12.75">
      <c r="B65" s="422" t="s">
        <v>1182</v>
      </c>
      <c r="C65" s="416"/>
      <c r="D65" s="416"/>
      <c r="E65" s="416"/>
      <c r="F65" s="416"/>
      <c r="G65" s="416"/>
      <c r="H65" s="417"/>
      <c r="I65" s="417"/>
      <c r="J65" s="418"/>
    </row>
    <row r="66" spans="2:10" ht="12.75">
      <c r="B66" s="415" t="s">
        <v>1183</v>
      </c>
      <c r="C66" s="416" t="s">
        <v>1184</v>
      </c>
      <c r="D66" s="416" t="s">
        <v>982</v>
      </c>
      <c r="E66" s="416">
        <v>1</v>
      </c>
      <c r="F66" s="416">
        <v>0</v>
      </c>
      <c r="G66" s="416">
        <v>0</v>
      </c>
      <c r="H66" s="417">
        <f>PRODUCT(E66,F66)</f>
        <v>0</v>
      </c>
      <c r="I66" s="417">
        <f>PRODUCT(E66,G66)</f>
        <v>0</v>
      </c>
      <c r="J66" s="418">
        <f>SUM(H66:I66)</f>
        <v>0</v>
      </c>
    </row>
    <row r="67" spans="2:10" ht="12.75">
      <c r="B67" s="415" t="s">
        <v>1183</v>
      </c>
      <c r="C67" s="416" t="s">
        <v>1185</v>
      </c>
      <c r="D67" s="416" t="s">
        <v>982</v>
      </c>
      <c r="E67" s="416">
        <v>1</v>
      </c>
      <c r="F67" s="416">
        <v>0</v>
      </c>
      <c r="G67" s="416">
        <v>0</v>
      </c>
      <c r="H67" s="417">
        <f>PRODUCT(E67,F67)</f>
        <v>0</v>
      </c>
      <c r="I67" s="417">
        <f>PRODUCT(E67,G67)</f>
        <v>0</v>
      </c>
      <c r="J67" s="418">
        <f>SUM(H67:I67)</f>
        <v>0</v>
      </c>
    </row>
    <row r="68" spans="2:10" ht="12.75">
      <c r="B68" s="415" t="s">
        <v>1137</v>
      </c>
      <c r="C68" s="416"/>
      <c r="D68" s="416"/>
      <c r="E68" s="416"/>
      <c r="F68" s="416"/>
      <c r="G68" s="416"/>
      <c r="H68" s="417">
        <f>PRODUCT(E68,F68)</f>
        <v>0</v>
      </c>
      <c r="I68" s="417"/>
      <c r="J68" s="424">
        <f>SUM(J66:J67)</f>
        <v>0</v>
      </c>
    </row>
    <row r="69" spans="2:10" ht="12.75">
      <c r="B69" s="415"/>
      <c r="C69" s="416"/>
      <c r="D69" s="416"/>
      <c r="E69" s="416"/>
      <c r="F69" s="416"/>
      <c r="G69" s="416"/>
      <c r="H69" s="417"/>
      <c r="I69" s="417"/>
      <c r="J69" s="424"/>
    </row>
    <row r="70" spans="2:10" ht="12.75">
      <c r="B70" s="422" t="s">
        <v>1186</v>
      </c>
      <c r="C70" s="416"/>
      <c r="D70" s="416"/>
      <c r="E70" s="416"/>
      <c r="F70" s="416"/>
      <c r="G70" s="416"/>
      <c r="H70" s="417"/>
      <c r="I70" s="417"/>
      <c r="J70" s="418"/>
    </row>
    <row r="71" spans="2:10" ht="12.75">
      <c r="B71" s="415" t="s">
        <v>1187</v>
      </c>
      <c r="C71" s="416" t="s">
        <v>1188</v>
      </c>
      <c r="D71" s="416" t="s">
        <v>1132</v>
      </c>
      <c r="E71" s="416">
        <v>1</v>
      </c>
      <c r="F71" s="416">
        <v>0</v>
      </c>
      <c r="G71" s="416">
        <v>0</v>
      </c>
      <c r="H71" s="417">
        <f aca="true" t="shared" si="9" ref="H71:H84">PRODUCT(E71,F71)</f>
        <v>0</v>
      </c>
      <c r="I71" s="417">
        <f aca="true" t="shared" si="10" ref="I71:I83">PRODUCT(E71,G71)</f>
        <v>0</v>
      </c>
      <c r="J71" s="418">
        <f aca="true" t="shared" si="11" ref="J71:J83">SUM(H71:I71)</f>
        <v>0</v>
      </c>
    </row>
    <row r="72" spans="2:10" ht="12.75">
      <c r="B72" s="415" t="s">
        <v>1187</v>
      </c>
      <c r="C72" s="416" t="s">
        <v>1189</v>
      </c>
      <c r="D72" s="416" t="s">
        <v>1132</v>
      </c>
      <c r="E72" s="416">
        <v>1</v>
      </c>
      <c r="F72" s="416">
        <v>0</v>
      </c>
      <c r="G72" s="416">
        <v>0</v>
      </c>
      <c r="H72" s="417">
        <f t="shared" si="9"/>
        <v>0</v>
      </c>
      <c r="I72" s="417">
        <f t="shared" si="10"/>
        <v>0</v>
      </c>
      <c r="J72" s="418">
        <f t="shared" si="11"/>
        <v>0</v>
      </c>
    </row>
    <row r="73" spans="2:10" ht="12.75">
      <c r="B73" s="415" t="s">
        <v>1190</v>
      </c>
      <c r="C73" s="416" t="s">
        <v>1191</v>
      </c>
      <c r="D73" s="416" t="s">
        <v>1132</v>
      </c>
      <c r="E73" s="416">
        <v>60</v>
      </c>
      <c r="F73" s="416">
        <v>0</v>
      </c>
      <c r="G73" s="416">
        <v>0</v>
      </c>
      <c r="H73" s="417">
        <f t="shared" si="9"/>
        <v>0</v>
      </c>
      <c r="I73" s="417">
        <f t="shared" si="10"/>
        <v>0</v>
      </c>
      <c r="J73" s="418">
        <f t="shared" si="11"/>
        <v>0</v>
      </c>
    </row>
    <row r="74" spans="2:10" ht="12.75">
      <c r="B74" s="415" t="s">
        <v>1192</v>
      </c>
      <c r="C74" s="416" t="s">
        <v>1193</v>
      </c>
      <c r="D74" s="416" t="s">
        <v>1132</v>
      </c>
      <c r="E74" s="416">
        <v>1</v>
      </c>
      <c r="F74" s="416">
        <v>0</v>
      </c>
      <c r="G74" s="416">
        <v>0</v>
      </c>
      <c r="H74" s="417">
        <f t="shared" si="9"/>
        <v>0</v>
      </c>
      <c r="I74" s="417">
        <f t="shared" si="10"/>
        <v>0</v>
      </c>
      <c r="J74" s="418">
        <f t="shared" si="11"/>
        <v>0</v>
      </c>
    </row>
    <row r="75" spans="2:10" ht="12.75">
      <c r="B75" s="415" t="s">
        <v>1194</v>
      </c>
      <c r="C75" s="416" t="s">
        <v>1195</v>
      </c>
      <c r="D75" s="416" t="s">
        <v>1132</v>
      </c>
      <c r="E75" s="416">
        <v>4</v>
      </c>
      <c r="F75" s="416">
        <v>0</v>
      </c>
      <c r="G75" s="416">
        <v>0</v>
      </c>
      <c r="H75" s="417">
        <f t="shared" si="9"/>
        <v>0</v>
      </c>
      <c r="I75" s="417">
        <f t="shared" si="10"/>
        <v>0</v>
      </c>
      <c r="J75" s="418">
        <f t="shared" si="11"/>
        <v>0</v>
      </c>
    </row>
    <row r="76" spans="2:10" ht="12.75">
      <c r="B76" s="415" t="s">
        <v>1196</v>
      </c>
      <c r="C76" s="416" t="s">
        <v>1197</v>
      </c>
      <c r="D76" s="416" t="s">
        <v>1132</v>
      </c>
      <c r="E76" s="416">
        <v>1</v>
      </c>
      <c r="F76" s="416">
        <v>0</v>
      </c>
      <c r="G76" s="416">
        <v>0</v>
      </c>
      <c r="H76" s="417">
        <f t="shared" si="9"/>
        <v>0</v>
      </c>
      <c r="I76" s="417">
        <f t="shared" si="10"/>
        <v>0</v>
      </c>
      <c r="J76" s="418">
        <f t="shared" si="11"/>
        <v>0</v>
      </c>
    </row>
    <row r="77" spans="2:10" ht="12.75">
      <c r="B77" s="415" t="s">
        <v>1198</v>
      </c>
      <c r="C77" s="416" t="s">
        <v>1199</v>
      </c>
      <c r="D77" s="416" t="s">
        <v>1132</v>
      </c>
      <c r="E77" s="416">
        <v>2</v>
      </c>
      <c r="F77" s="416">
        <v>0</v>
      </c>
      <c r="G77" s="416">
        <v>0</v>
      </c>
      <c r="H77" s="417">
        <f t="shared" si="9"/>
        <v>0</v>
      </c>
      <c r="I77" s="417">
        <f t="shared" si="10"/>
        <v>0</v>
      </c>
      <c r="J77" s="418">
        <f t="shared" si="11"/>
        <v>0</v>
      </c>
    </row>
    <row r="78" spans="2:10" ht="12.75">
      <c r="B78" s="415" t="s">
        <v>1200</v>
      </c>
      <c r="C78" s="416" t="s">
        <v>1201</v>
      </c>
      <c r="D78" s="416" t="s">
        <v>97</v>
      </c>
      <c r="E78" s="416">
        <v>20</v>
      </c>
      <c r="F78" s="416">
        <v>0</v>
      </c>
      <c r="G78" s="416">
        <v>0</v>
      </c>
      <c r="H78" s="417">
        <f t="shared" si="9"/>
        <v>0</v>
      </c>
      <c r="I78" s="417">
        <f t="shared" si="10"/>
        <v>0</v>
      </c>
      <c r="J78" s="418">
        <f t="shared" si="11"/>
        <v>0</v>
      </c>
    </row>
    <row r="79" spans="2:10" ht="12.75">
      <c r="B79" s="415" t="s">
        <v>1202</v>
      </c>
      <c r="C79" s="416"/>
      <c r="D79" s="416" t="s">
        <v>1132</v>
      </c>
      <c r="E79" s="416">
        <v>1</v>
      </c>
      <c r="F79" s="416">
        <v>0</v>
      </c>
      <c r="G79" s="416">
        <v>0</v>
      </c>
      <c r="H79" s="417">
        <f t="shared" si="9"/>
        <v>0</v>
      </c>
      <c r="I79" s="417">
        <f t="shared" si="10"/>
        <v>0</v>
      </c>
      <c r="J79" s="418">
        <f t="shared" si="11"/>
        <v>0</v>
      </c>
    </row>
    <row r="80" spans="2:10" ht="12.75">
      <c r="B80" s="415" t="s">
        <v>1203</v>
      </c>
      <c r="C80" s="416"/>
      <c r="D80" s="416" t="s">
        <v>97</v>
      </c>
      <c r="E80" s="416">
        <v>3</v>
      </c>
      <c r="F80" s="416">
        <v>0</v>
      </c>
      <c r="G80" s="416">
        <v>0</v>
      </c>
      <c r="H80" s="417">
        <f t="shared" si="9"/>
        <v>0</v>
      </c>
      <c r="I80" s="417">
        <f t="shared" si="10"/>
        <v>0</v>
      </c>
      <c r="J80" s="418">
        <f t="shared" si="11"/>
        <v>0</v>
      </c>
    </row>
    <row r="81" spans="2:10" ht="12.75">
      <c r="B81" s="415" t="s">
        <v>1204</v>
      </c>
      <c r="C81" s="416"/>
      <c r="D81" s="416" t="s">
        <v>1132</v>
      </c>
      <c r="E81" s="416">
        <v>1</v>
      </c>
      <c r="F81" s="416">
        <v>0</v>
      </c>
      <c r="G81" s="416">
        <v>0</v>
      </c>
      <c r="H81" s="417">
        <f t="shared" si="9"/>
        <v>0</v>
      </c>
      <c r="I81" s="417">
        <f t="shared" si="10"/>
        <v>0</v>
      </c>
      <c r="J81" s="418">
        <f t="shared" si="11"/>
        <v>0</v>
      </c>
    </row>
    <row r="82" spans="2:10" ht="12.75">
      <c r="B82" s="415" t="s">
        <v>1205</v>
      </c>
      <c r="C82" s="416"/>
      <c r="D82" s="416" t="s">
        <v>1132</v>
      </c>
      <c r="E82" s="416">
        <v>3</v>
      </c>
      <c r="F82" s="416">
        <v>0</v>
      </c>
      <c r="G82" s="416">
        <v>0</v>
      </c>
      <c r="H82" s="417">
        <f t="shared" si="9"/>
        <v>0</v>
      </c>
      <c r="I82" s="417">
        <f t="shared" si="10"/>
        <v>0</v>
      </c>
      <c r="J82" s="418">
        <f t="shared" si="11"/>
        <v>0</v>
      </c>
    </row>
    <row r="83" spans="2:10" ht="12.75">
      <c r="B83" s="415" t="s">
        <v>1206</v>
      </c>
      <c r="C83" s="416" t="s">
        <v>1207</v>
      </c>
      <c r="D83" s="416" t="s">
        <v>1132</v>
      </c>
      <c r="E83" s="416">
        <v>1</v>
      </c>
      <c r="F83" s="416">
        <v>0</v>
      </c>
      <c r="G83" s="416">
        <v>0</v>
      </c>
      <c r="H83" s="417">
        <f t="shared" si="9"/>
        <v>0</v>
      </c>
      <c r="I83" s="417">
        <f t="shared" si="10"/>
        <v>0</v>
      </c>
      <c r="J83" s="418">
        <f t="shared" si="11"/>
        <v>0</v>
      </c>
    </row>
    <row r="84" spans="2:10" ht="12.75">
      <c r="B84" s="415" t="s">
        <v>1119</v>
      </c>
      <c r="C84" s="416"/>
      <c r="D84" s="416"/>
      <c r="E84" s="416"/>
      <c r="F84" s="416"/>
      <c r="G84" s="416"/>
      <c r="H84" s="417">
        <f t="shared" si="9"/>
        <v>0</v>
      </c>
      <c r="I84" s="417">
        <v>0</v>
      </c>
      <c r="J84" s="418">
        <f>SUM(J71:J83)</f>
        <v>0</v>
      </c>
    </row>
    <row r="85" spans="2:10" ht="12.75">
      <c r="B85" s="415" t="s">
        <v>1135</v>
      </c>
      <c r="C85" s="419">
        <v>0.05</v>
      </c>
      <c r="D85" s="416"/>
      <c r="E85" s="416"/>
      <c r="F85" s="416"/>
      <c r="G85" s="416"/>
      <c r="H85" s="417">
        <f>SUM(H71:H84)</f>
        <v>0</v>
      </c>
      <c r="I85" s="417">
        <f>SUM(I71:I84)</f>
        <v>0</v>
      </c>
      <c r="J85" s="420">
        <f>PRODUCT(C85,H85)</f>
        <v>0</v>
      </c>
    </row>
    <row r="86" spans="2:10" ht="12.75">
      <c r="B86" s="415" t="s">
        <v>1137</v>
      </c>
      <c r="C86" s="416"/>
      <c r="D86" s="416"/>
      <c r="E86" s="416"/>
      <c r="F86" s="416"/>
      <c r="G86" s="416"/>
      <c r="H86" s="417"/>
      <c r="I86" s="417"/>
      <c r="J86" s="421">
        <f>SUM(J84:J85)</f>
        <v>0</v>
      </c>
    </row>
    <row r="87" spans="2:10" ht="12.75">
      <c r="B87" s="415"/>
      <c r="C87" s="416"/>
      <c r="D87" s="416"/>
      <c r="E87" s="416"/>
      <c r="F87" s="416"/>
      <c r="G87" s="416"/>
      <c r="H87" s="417"/>
      <c r="I87" s="417"/>
      <c r="J87" s="421"/>
    </row>
    <row r="88" spans="2:10" ht="12.75">
      <c r="B88" s="422" t="s">
        <v>1208</v>
      </c>
      <c r="C88" s="416" t="s">
        <v>1209</v>
      </c>
      <c r="D88" s="416" t="s">
        <v>1178</v>
      </c>
      <c r="E88" s="416">
        <v>4</v>
      </c>
      <c r="F88" s="416">
        <v>0</v>
      </c>
      <c r="G88" s="416">
        <v>0</v>
      </c>
      <c r="H88" s="417">
        <f>PRODUCT(E88,F88)</f>
        <v>0</v>
      </c>
      <c r="I88" s="417">
        <f>PRODUCT(E88,G88)</f>
        <v>0</v>
      </c>
      <c r="J88" s="424">
        <f>SUM(H88:I88)</f>
        <v>0</v>
      </c>
    </row>
    <row r="89" spans="2:10" ht="12.75">
      <c r="B89" s="422" t="s">
        <v>1210</v>
      </c>
      <c r="C89" s="416"/>
      <c r="D89" s="416" t="s">
        <v>1178</v>
      </c>
      <c r="E89" s="416">
        <v>2</v>
      </c>
      <c r="F89" s="416">
        <v>0</v>
      </c>
      <c r="G89" s="416">
        <v>0</v>
      </c>
      <c r="H89" s="417">
        <f>PRODUCT(E89,F89)</f>
        <v>0</v>
      </c>
      <c r="I89" s="417">
        <f>PRODUCT(E89,G89)</f>
        <v>0</v>
      </c>
      <c r="J89" s="424">
        <f>SUM(H89:I89)</f>
        <v>0</v>
      </c>
    </row>
    <row r="90" spans="2:10" ht="12.75">
      <c r="B90" s="422" t="s">
        <v>1211</v>
      </c>
      <c r="C90" s="416" t="s">
        <v>1212</v>
      </c>
      <c r="D90" s="416" t="s">
        <v>1178</v>
      </c>
      <c r="E90" s="416">
        <v>12</v>
      </c>
      <c r="F90" s="416">
        <v>0</v>
      </c>
      <c r="G90" s="416">
        <v>0</v>
      </c>
      <c r="H90" s="417">
        <f>PRODUCT(E90,F90)</f>
        <v>0</v>
      </c>
      <c r="I90" s="417">
        <f>PRODUCT(E90,G90)</f>
        <v>0</v>
      </c>
      <c r="J90" s="424">
        <f>SUM(H90:I90)</f>
        <v>0</v>
      </c>
    </row>
    <row r="91" spans="2:10" ht="12.75">
      <c r="B91" s="423"/>
      <c r="C91" s="416"/>
      <c r="D91" s="416"/>
      <c r="E91" s="416"/>
      <c r="F91" s="416"/>
      <c r="G91" s="416"/>
      <c r="H91" s="417"/>
      <c r="I91" s="417"/>
      <c r="J91" s="424"/>
    </row>
    <row r="92" spans="2:10" ht="12.75">
      <c r="B92" s="422" t="s">
        <v>1213</v>
      </c>
      <c r="C92" s="416"/>
      <c r="D92" s="416"/>
      <c r="E92" s="416"/>
      <c r="F92" s="416"/>
      <c r="G92" s="416"/>
      <c r="H92" s="417"/>
      <c r="I92" s="417"/>
      <c r="J92" s="418"/>
    </row>
    <row r="93" spans="2:10" ht="12.75">
      <c r="B93" s="415"/>
      <c r="C93" s="416" t="s">
        <v>1214</v>
      </c>
      <c r="D93" s="416"/>
      <c r="E93" s="416"/>
      <c r="F93" s="416"/>
      <c r="G93" s="416"/>
      <c r="H93" s="417"/>
      <c r="I93" s="417"/>
      <c r="J93" s="426">
        <f>SUM(J24:J26)</f>
        <v>0</v>
      </c>
    </row>
    <row r="94" spans="2:10" ht="12.75">
      <c r="B94" s="415"/>
      <c r="C94" s="416" t="s">
        <v>1215</v>
      </c>
      <c r="D94" s="416"/>
      <c r="E94" s="416"/>
      <c r="F94" s="416"/>
      <c r="G94" s="416"/>
      <c r="H94" s="417"/>
      <c r="I94" s="417"/>
      <c r="J94" s="426">
        <f>SUM(J30:J41)</f>
        <v>0</v>
      </c>
    </row>
    <row r="95" spans="2:10" ht="12.75">
      <c r="B95" s="415"/>
      <c r="C95" s="416" t="s">
        <v>1216</v>
      </c>
      <c r="D95" s="416"/>
      <c r="E95" s="416"/>
      <c r="F95" s="416"/>
      <c r="G95" s="416"/>
      <c r="H95" s="417"/>
      <c r="I95" s="417"/>
      <c r="J95" s="426">
        <f>SUM(J45:J50)</f>
        <v>0</v>
      </c>
    </row>
    <row r="96" spans="2:10" ht="12.75">
      <c r="B96" s="415"/>
      <c r="C96" s="416" t="s">
        <v>1217</v>
      </c>
      <c r="D96" s="416"/>
      <c r="E96" s="416"/>
      <c r="F96" s="416"/>
      <c r="G96" s="416"/>
      <c r="H96" s="417"/>
      <c r="I96" s="417"/>
      <c r="J96" s="418">
        <f>SUM(J54:J57)</f>
        <v>0</v>
      </c>
    </row>
    <row r="97" spans="2:10" ht="12.75">
      <c r="B97" s="415"/>
      <c r="C97" s="416" t="s">
        <v>1218</v>
      </c>
      <c r="D97" s="416"/>
      <c r="E97" s="416"/>
      <c r="F97" s="416"/>
      <c r="G97" s="416"/>
      <c r="H97" s="417"/>
      <c r="I97" s="417"/>
      <c r="J97" s="418">
        <f>SUM(J61:J62)</f>
        <v>0</v>
      </c>
    </row>
    <row r="98" spans="2:10" ht="12.75">
      <c r="B98" s="415"/>
      <c r="C98" s="416" t="s">
        <v>1219</v>
      </c>
      <c r="D98" s="416"/>
      <c r="E98" s="416"/>
      <c r="F98" s="416"/>
      <c r="G98" s="416"/>
      <c r="H98" s="417"/>
      <c r="I98" s="417"/>
      <c r="J98" s="418">
        <f>SUM(J66:J67)</f>
        <v>0</v>
      </c>
    </row>
    <row r="99" spans="2:10" ht="12.75">
      <c r="B99" s="415"/>
      <c r="C99" s="416" t="s">
        <v>1220</v>
      </c>
      <c r="D99" s="416"/>
      <c r="E99" s="416"/>
      <c r="F99" s="416"/>
      <c r="G99" s="416"/>
      <c r="H99" s="417"/>
      <c r="I99" s="417"/>
      <c r="J99" s="426">
        <f>SUM(J84:J85)</f>
        <v>0</v>
      </c>
    </row>
    <row r="100" spans="2:10" ht="12.75">
      <c r="B100" s="415"/>
      <c r="C100" s="416" t="s">
        <v>1208</v>
      </c>
      <c r="D100" s="416"/>
      <c r="E100" s="416"/>
      <c r="F100" s="416"/>
      <c r="G100" s="416"/>
      <c r="H100" s="417"/>
      <c r="I100" s="417"/>
      <c r="J100" s="418">
        <f>SUM(H88:I88)</f>
        <v>0</v>
      </c>
    </row>
    <row r="101" spans="2:10" ht="12.75">
      <c r="B101" s="415"/>
      <c r="C101" s="416" t="s">
        <v>1221</v>
      </c>
      <c r="D101" s="416"/>
      <c r="E101" s="416"/>
      <c r="F101" s="416"/>
      <c r="G101" s="416"/>
      <c r="H101" s="417"/>
      <c r="I101" s="417"/>
      <c r="J101" s="418">
        <f>SUM(H89:I89)</f>
        <v>0</v>
      </c>
    </row>
    <row r="102" spans="2:10" ht="12.75">
      <c r="B102" s="415"/>
      <c r="C102" s="416" t="s">
        <v>1222</v>
      </c>
      <c r="D102" s="416"/>
      <c r="E102" s="416"/>
      <c r="F102" s="416"/>
      <c r="G102" s="416"/>
      <c r="H102" s="417"/>
      <c r="I102" s="417"/>
      <c r="J102" s="418">
        <f>SUM(H90:I90)</f>
        <v>0</v>
      </c>
    </row>
    <row r="103" spans="2:10" ht="12.75">
      <c r="B103" s="427"/>
      <c r="C103" s="407" t="s">
        <v>1119</v>
      </c>
      <c r="D103" s="407"/>
      <c r="E103" s="407"/>
      <c r="F103" s="407"/>
      <c r="G103" s="407"/>
      <c r="H103" s="428"/>
      <c r="I103" s="428"/>
      <c r="J103" s="429">
        <f>SUM(J93:J102)</f>
        <v>0</v>
      </c>
    </row>
    <row r="104" spans="2:10" ht="12.75">
      <c r="B104" s="410"/>
      <c r="C104" s="411"/>
      <c r="D104" s="411"/>
      <c r="E104" s="411"/>
      <c r="F104" s="411"/>
      <c r="G104" s="411"/>
      <c r="H104" s="413"/>
      <c r="I104" s="413"/>
      <c r="J104" s="430"/>
    </row>
    <row r="105" spans="2:10" ht="12.75">
      <c r="B105" s="415"/>
      <c r="C105" s="431" t="s">
        <v>1113</v>
      </c>
      <c r="D105" s="416"/>
      <c r="E105" s="416"/>
      <c r="F105" s="416"/>
      <c r="G105" s="416"/>
      <c r="H105" s="417"/>
      <c r="I105" s="417"/>
      <c r="J105" s="432">
        <f>SUM(J103:J103)</f>
        <v>0</v>
      </c>
    </row>
    <row r="106" spans="2:10" ht="12.75">
      <c r="B106" s="427"/>
      <c r="C106" s="407"/>
      <c r="D106" s="433"/>
      <c r="E106" s="407"/>
      <c r="F106" s="407"/>
      <c r="G106" s="407"/>
      <c r="H106" s="428"/>
      <c r="I106" s="428"/>
      <c r="J106" s="42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7.xml><?xml version="1.0" encoding="utf-8"?>
<worksheet xmlns="http://schemas.openxmlformats.org/spreadsheetml/2006/main" xmlns:r="http://schemas.openxmlformats.org/officeDocument/2006/relationships">
  <dimension ref="A1:U49"/>
  <sheetViews>
    <sheetView zoomScalePageLayoutView="0" workbookViewId="0" topLeftCell="A1">
      <selection activeCell="C14" sqref="C14"/>
    </sheetView>
  </sheetViews>
  <sheetFormatPr defaultColWidth="9.140625" defaultRowHeight="12.75"/>
  <cols>
    <col min="1" max="1" width="9.57421875" style="0" customWidth="1"/>
    <col min="2" max="2" width="8.57421875" style="0" customWidth="1"/>
    <col min="3" max="3" width="14.28125" style="0" customWidth="1"/>
    <col min="4" max="4" width="5.140625" style="0" customWidth="1"/>
    <col min="6" max="6" width="5.140625" style="0" customWidth="1"/>
    <col min="7" max="7" width="10.8515625" style="0" customWidth="1"/>
    <col min="8" max="8" width="9.57421875" style="0" customWidth="1"/>
    <col min="9" max="9" width="18.421875" style="0" customWidth="1"/>
  </cols>
  <sheetData>
    <row r="1" spans="1:9" s="62" customFormat="1" ht="16.5" customHeight="1">
      <c r="A1" s="434"/>
      <c r="B1" s="435"/>
      <c r="C1"/>
      <c r="D1" s="436"/>
      <c r="E1" s="437"/>
      <c r="F1" s="437"/>
      <c r="G1" s="437"/>
      <c r="H1" s="437"/>
      <c r="I1"/>
    </row>
    <row r="2" spans="1:9" s="62" customFormat="1" ht="38.25" customHeight="1">
      <c r="A2" s="434"/>
      <c r="B2" s="502"/>
      <c r="C2" s="502"/>
      <c r="D2" s="502"/>
      <c r="E2" s="502"/>
      <c r="F2" s="502"/>
      <c r="G2" s="502"/>
      <c r="H2" s="502"/>
      <c r="I2" s="438"/>
    </row>
    <row r="3" spans="1:9" s="62" customFormat="1" ht="24" customHeight="1">
      <c r="A3" s="439" t="s">
        <v>1223</v>
      </c>
      <c r="B3" s="440"/>
      <c r="C3" s="440"/>
      <c r="D3" s="441"/>
      <c r="E3" s="441"/>
      <c r="F3" s="441"/>
      <c r="G3" s="441"/>
      <c r="H3" s="441"/>
      <c r="I3" s="441"/>
    </row>
    <row r="4" spans="1:11" ht="12.75">
      <c r="A4" s="442" t="s">
        <v>1224</v>
      </c>
      <c r="D4" s="443"/>
      <c r="E4" s="443"/>
      <c r="F4" s="443"/>
      <c r="G4" s="443"/>
      <c r="H4" s="443"/>
      <c r="I4" s="443"/>
      <c r="K4" s="444"/>
    </row>
    <row r="5" spans="1:14" ht="18.75" customHeight="1">
      <c r="A5" s="445"/>
      <c r="B5" s="445"/>
      <c r="C5" s="445"/>
      <c r="D5" s="445"/>
      <c r="E5" s="445"/>
      <c r="F5" s="445"/>
      <c r="G5" s="445"/>
      <c r="H5" s="445"/>
      <c r="I5" s="445"/>
      <c r="N5" s="446"/>
    </row>
    <row r="6" spans="1:14" ht="15.75">
      <c r="A6" s="447" t="s">
        <v>1225</v>
      </c>
      <c r="B6" s="447"/>
      <c r="C6" s="503" t="s">
        <v>1226</v>
      </c>
      <c r="D6" s="503"/>
      <c r="E6" s="503"/>
      <c r="F6" s="503"/>
      <c r="G6" s="503"/>
      <c r="H6" s="503"/>
      <c r="I6" s="503"/>
      <c r="N6" s="286"/>
    </row>
    <row r="7" spans="1:21" ht="18">
      <c r="A7" s="447" t="s">
        <v>1227</v>
      </c>
      <c r="B7" s="447"/>
      <c r="C7" s="503" t="s">
        <v>1228</v>
      </c>
      <c r="D7" s="503"/>
      <c r="E7" s="503"/>
      <c r="F7" s="503"/>
      <c r="G7" s="503"/>
      <c r="H7" s="503"/>
      <c r="I7" s="503"/>
      <c r="M7" s="434"/>
      <c r="N7" s="449"/>
      <c r="O7" s="449"/>
      <c r="P7" s="450"/>
      <c r="Q7" s="451"/>
      <c r="R7" s="450"/>
      <c r="S7" s="452"/>
      <c r="T7" s="453"/>
      <c r="U7" s="450"/>
    </row>
    <row r="8" spans="1:9" ht="15.75">
      <c r="A8" s="454"/>
      <c r="B8" s="454"/>
      <c r="C8" s="448"/>
      <c r="D8" s="455"/>
      <c r="E8" s="455"/>
      <c r="F8" s="455"/>
      <c r="G8" s="455"/>
      <c r="H8" s="455"/>
      <c r="I8" s="455"/>
    </row>
    <row r="9" spans="1:9" ht="15.75">
      <c r="A9" s="447" t="s">
        <v>1229</v>
      </c>
      <c r="B9" s="447"/>
      <c r="C9" s="456"/>
      <c r="D9" s="457"/>
      <c r="E9" s="457"/>
      <c r="F9" s="457"/>
      <c r="G9" s="457"/>
      <c r="H9" s="457"/>
      <c r="I9" s="457"/>
    </row>
    <row r="10" spans="1:12" ht="15.75">
      <c r="A10" s="447" t="s">
        <v>1230</v>
      </c>
      <c r="B10" s="447"/>
      <c r="C10" s="503"/>
      <c r="D10" s="503"/>
      <c r="E10" s="503"/>
      <c r="F10" s="503"/>
      <c r="G10" s="503"/>
      <c r="H10" s="503"/>
      <c r="I10" s="503"/>
      <c r="L10" s="458"/>
    </row>
    <row r="11" spans="1:12" ht="15.75">
      <c r="A11" s="445"/>
      <c r="B11" s="445"/>
      <c r="C11" s="504"/>
      <c r="D11" s="504"/>
      <c r="E11" s="504"/>
      <c r="F11" s="504"/>
      <c r="G11" s="504"/>
      <c r="H11" s="504"/>
      <c r="I11" s="504"/>
      <c r="L11" s="458"/>
    </row>
    <row r="12" spans="1:12" ht="15.75">
      <c r="A12" s="445"/>
      <c r="B12" s="445"/>
      <c r="C12" s="505"/>
      <c r="D12" s="505"/>
      <c r="E12" s="505"/>
      <c r="F12" s="505"/>
      <c r="G12" s="505"/>
      <c r="H12" s="505"/>
      <c r="I12" s="505"/>
      <c r="L12" s="458"/>
    </row>
    <row r="13" spans="1:12" s="459" customFormat="1" ht="15.75">
      <c r="A13" s="445"/>
      <c r="B13" s="445"/>
      <c r="C13" s="506"/>
      <c r="D13" s="506"/>
      <c r="E13" s="506"/>
      <c r="F13" s="506"/>
      <c r="G13" s="506"/>
      <c r="H13" s="506"/>
      <c r="I13" s="506"/>
      <c r="L13" s="460"/>
    </row>
    <row r="14" spans="1:12" s="459" customFormat="1" ht="15.75">
      <c r="A14" s="445"/>
      <c r="B14" s="445"/>
      <c r="C14" s="507"/>
      <c r="D14" s="507"/>
      <c r="E14" s="507"/>
      <c r="F14" s="507"/>
      <c r="G14" s="507"/>
      <c r="H14" s="507"/>
      <c r="I14" s="507"/>
      <c r="L14" s="460"/>
    </row>
    <row r="15" spans="1:12" ht="19.5" customHeight="1">
      <c r="A15" s="459"/>
      <c r="B15" s="459"/>
      <c r="C15" s="459"/>
      <c r="D15" s="459"/>
      <c r="E15" s="508"/>
      <c r="F15" s="508"/>
      <c r="G15" s="508"/>
      <c r="H15" s="459"/>
      <c r="I15" s="459"/>
      <c r="L15" s="458"/>
    </row>
    <row r="16" spans="1:9" ht="12.75">
      <c r="A16" s="443" t="s">
        <v>1231</v>
      </c>
      <c r="B16" s="461"/>
      <c r="C16" s="462" t="s">
        <v>1232</v>
      </c>
      <c r="D16" s="461"/>
      <c r="E16" s="461"/>
      <c r="F16" s="461"/>
      <c r="G16" s="461"/>
      <c r="H16" s="461"/>
      <c r="I16" s="461"/>
    </row>
    <row r="17" spans="3:11" ht="17.25" customHeight="1">
      <c r="C17" s="463" t="s">
        <v>1233</v>
      </c>
      <c r="D17" s="464"/>
      <c r="E17" s="464"/>
      <c r="F17" s="464"/>
      <c r="G17" s="464"/>
      <c r="H17" s="464"/>
      <c r="I17" s="464"/>
      <c r="J17" s="464"/>
      <c r="K17" s="464"/>
    </row>
    <row r="18" spans="1:9" ht="12.75">
      <c r="A18" s="509" t="s">
        <v>1234</v>
      </c>
      <c r="B18" s="509"/>
      <c r="C18" s="509"/>
      <c r="D18" s="509"/>
      <c r="E18" s="510" t="s">
        <v>1235</v>
      </c>
      <c r="F18" s="510"/>
      <c r="G18" s="510" t="s">
        <v>1236</v>
      </c>
      <c r="H18" s="510"/>
      <c r="I18" s="465" t="s">
        <v>1061</v>
      </c>
    </row>
    <row r="19" spans="1:20" ht="12.75">
      <c r="A19" s="509"/>
      <c r="B19" s="509"/>
      <c r="C19" s="509"/>
      <c r="D19" s="509"/>
      <c r="E19" s="510"/>
      <c r="F19" s="510"/>
      <c r="G19" s="511" t="s">
        <v>1237</v>
      </c>
      <c r="H19" s="511"/>
      <c r="I19" s="466" t="s">
        <v>1237</v>
      </c>
      <c r="J19" s="286"/>
      <c r="K19" s="286"/>
      <c r="L19" s="286"/>
      <c r="M19" s="286"/>
      <c r="N19" s="286"/>
      <c r="O19" s="286"/>
      <c r="P19" s="286"/>
      <c r="Q19" s="286"/>
      <c r="R19" s="286"/>
      <c r="S19" s="286"/>
      <c r="T19" s="286"/>
    </row>
    <row r="20" spans="1:20" ht="12.75">
      <c r="A20" s="512" t="s">
        <v>1238</v>
      </c>
      <c r="B20" s="512"/>
      <c r="C20" s="512"/>
      <c r="D20" s="512"/>
      <c r="E20" s="513">
        <v>16</v>
      </c>
      <c r="F20" s="513"/>
      <c r="G20" s="514">
        <v>0</v>
      </c>
      <c r="H20" s="514"/>
      <c r="I20" s="467">
        <f>(E20*G20)</f>
        <v>0</v>
      </c>
      <c r="J20" s="468"/>
      <c r="K20" s="446"/>
      <c r="L20" s="446"/>
      <c r="M20" s="469"/>
      <c r="N20" s="469"/>
      <c r="O20" s="446"/>
      <c r="P20" s="446"/>
      <c r="Q20" s="286"/>
      <c r="R20" s="286"/>
      <c r="S20" s="286"/>
      <c r="T20" s="286"/>
    </row>
    <row r="21" spans="1:20" ht="12.75">
      <c r="A21" s="515" t="s">
        <v>1239</v>
      </c>
      <c r="B21" s="515"/>
      <c r="C21" s="515"/>
      <c r="D21" s="515"/>
      <c r="E21" s="516">
        <v>2</v>
      </c>
      <c r="F21" s="516"/>
      <c r="G21" s="516">
        <v>0</v>
      </c>
      <c r="H21" s="516"/>
      <c r="I21" s="470">
        <f>(E21*G21)</f>
        <v>0</v>
      </c>
      <c r="J21" s="468"/>
      <c r="K21" s="446"/>
      <c r="L21" s="446"/>
      <c r="M21" s="469"/>
      <c r="N21" s="469"/>
      <c r="O21" s="446"/>
      <c r="P21" s="446"/>
      <c r="Q21" s="286"/>
      <c r="R21" s="286"/>
      <c r="S21" s="286"/>
      <c r="T21" s="286"/>
    </row>
    <row r="22" spans="1:20" ht="12.75">
      <c r="A22" s="515"/>
      <c r="B22" s="515"/>
      <c r="C22" s="515"/>
      <c r="D22" s="515"/>
      <c r="E22" s="516"/>
      <c r="F22" s="516"/>
      <c r="G22" s="516"/>
      <c r="H22" s="516"/>
      <c r="I22" s="470"/>
      <c r="J22" s="468"/>
      <c r="K22" s="446"/>
      <c r="L22" s="446"/>
      <c r="M22" s="469"/>
      <c r="N22" s="469"/>
      <c r="O22" s="446"/>
      <c r="P22" s="446"/>
      <c r="Q22" s="286"/>
      <c r="R22" s="286"/>
      <c r="S22" s="286"/>
      <c r="T22" s="286"/>
    </row>
    <row r="23" spans="1:20" ht="12.75">
      <c r="A23" s="517" t="s">
        <v>1240</v>
      </c>
      <c r="B23" s="517"/>
      <c r="C23" s="517"/>
      <c r="D23" s="517"/>
      <c r="E23" s="517"/>
      <c r="F23" s="517"/>
      <c r="G23" s="517"/>
      <c r="H23" s="517"/>
      <c r="I23" s="470">
        <f>SUM(I20:I21)</f>
        <v>0</v>
      </c>
      <c r="J23" s="471"/>
      <c r="K23" s="471"/>
      <c r="L23" s="471"/>
      <c r="M23" s="469"/>
      <c r="N23" s="469"/>
      <c r="O23" s="472"/>
      <c r="P23" s="472"/>
      <c r="Q23" s="286"/>
      <c r="R23" s="286"/>
      <c r="S23" s="286"/>
      <c r="T23" s="286"/>
    </row>
    <row r="24" spans="1:20" ht="12.75">
      <c r="A24" s="517" t="s">
        <v>1241</v>
      </c>
      <c r="B24" s="517"/>
      <c r="C24" s="517"/>
      <c r="D24" s="517"/>
      <c r="E24" s="517"/>
      <c r="F24" s="517"/>
      <c r="G24" s="517"/>
      <c r="H24" s="517"/>
      <c r="I24" s="467">
        <v>0</v>
      </c>
      <c r="J24" s="473"/>
      <c r="K24" s="473"/>
      <c r="L24" s="473"/>
      <c r="M24" s="446"/>
      <c r="N24" s="446"/>
      <c r="O24" s="446"/>
      <c r="P24" s="446"/>
      <c r="Q24" s="286"/>
      <c r="R24" s="286"/>
      <c r="S24" s="286"/>
      <c r="T24" s="286"/>
    </row>
    <row r="25" spans="1:20" ht="15.75">
      <c r="A25" s="518" t="s">
        <v>1242</v>
      </c>
      <c r="B25" s="518"/>
      <c r="C25" s="518"/>
      <c r="D25" s="518"/>
      <c r="E25" s="519"/>
      <c r="F25" s="519"/>
      <c r="G25" s="519"/>
      <c r="H25" s="519"/>
      <c r="I25" s="474">
        <f>SUM(I23:I24)</f>
        <v>0</v>
      </c>
      <c r="J25" s="473"/>
      <c r="K25" s="473"/>
      <c r="L25" s="473"/>
      <c r="M25" s="446"/>
      <c r="N25" s="446"/>
      <c r="O25" s="446"/>
      <c r="P25" s="446"/>
      <c r="Q25" s="286"/>
      <c r="R25" s="286"/>
      <c r="S25" s="286"/>
      <c r="T25" s="286"/>
    </row>
    <row r="26" spans="1:20" ht="15.75">
      <c r="A26" s="445"/>
      <c r="B26" s="445"/>
      <c r="C26" s="447"/>
      <c r="D26" s="447"/>
      <c r="E26" s="447"/>
      <c r="F26" s="447"/>
      <c r="G26" s="447"/>
      <c r="H26" s="447"/>
      <c r="I26" s="475"/>
      <c r="J26" s="473"/>
      <c r="K26" s="446"/>
      <c r="L26" s="446"/>
      <c r="M26" s="446"/>
      <c r="N26" s="446"/>
      <c r="O26" s="446"/>
      <c r="P26" s="446"/>
      <c r="Q26" s="286"/>
      <c r="R26" s="286"/>
      <c r="S26" s="286"/>
      <c r="T26" s="286"/>
    </row>
    <row r="27" spans="1:20" ht="15.75">
      <c r="A27" s="476"/>
      <c r="B27" s="476"/>
      <c r="C27" s="476"/>
      <c r="D27" s="476"/>
      <c r="E27" s="446"/>
      <c r="F27" s="446"/>
      <c r="G27" s="446"/>
      <c r="H27" s="446"/>
      <c r="I27" s="477"/>
      <c r="J27" s="473"/>
      <c r="K27" s="446"/>
      <c r="L27" s="446"/>
      <c r="M27" s="446"/>
      <c r="N27" s="446"/>
      <c r="O27" s="446"/>
      <c r="P27" s="446"/>
      <c r="Q27" s="286"/>
      <c r="R27" s="286"/>
      <c r="S27" s="286"/>
      <c r="T27" s="286"/>
    </row>
    <row r="28" spans="1:20" ht="15.75">
      <c r="A28" s="478" t="s">
        <v>1243</v>
      </c>
      <c r="B28" s="478"/>
      <c r="C28" s="520" t="s">
        <v>1244</v>
      </c>
      <c r="D28" s="520"/>
      <c r="E28" s="520"/>
      <c r="F28" s="520"/>
      <c r="G28" s="520"/>
      <c r="H28" s="520"/>
      <c r="I28" s="520"/>
      <c r="J28" s="473"/>
      <c r="K28" s="446"/>
      <c r="L28" s="446"/>
      <c r="M28" s="446"/>
      <c r="N28" s="446"/>
      <c r="O28" s="446"/>
      <c r="P28" s="446"/>
      <c r="Q28" s="286"/>
      <c r="R28" s="286"/>
      <c r="S28" s="286"/>
      <c r="T28" s="286"/>
    </row>
    <row r="29" spans="3:20" ht="12.75">
      <c r="C29" s="520" t="s">
        <v>1245</v>
      </c>
      <c r="D29" s="520"/>
      <c r="E29" s="520"/>
      <c r="F29" s="520"/>
      <c r="G29" s="520"/>
      <c r="H29" s="520"/>
      <c r="I29" s="520"/>
      <c r="J29" s="473"/>
      <c r="K29" s="446"/>
      <c r="L29" s="446"/>
      <c r="M29" s="446"/>
      <c r="N29" s="446"/>
      <c r="O29" s="446"/>
      <c r="P29" s="446"/>
      <c r="Q29" s="286"/>
      <c r="R29" s="286"/>
      <c r="S29" s="286"/>
      <c r="T29" s="286"/>
    </row>
    <row r="30" spans="10:20" ht="12.75">
      <c r="J30" s="473"/>
      <c r="K30" s="446"/>
      <c r="L30" s="446"/>
      <c r="M30" s="446"/>
      <c r="N30" s="446"/>
      <c r="O30" s="446"/>
      <c r="P30" s="446"/>
      <c r="Q30" s="286"/>
      <c r="R30" s="286"/>
      <c r="S30" s="286"/>
      <c r="T30" s="286"/>
    </row>
    <row r="31" spans="3:20" ht="15.75">
      <c r="C31" s="286"/>
      <c r="D31" s="286"/>
      <c r="E31" s="286"/>
      <c r="F31" s="286"/>
      <c r="G31" s="286"/>
      <c r="H31" s="286"/>
      <c r="I31" s="477"/>
      <c r="J31" s="473"/>
      <c r="K31" s="446"/>
      <c r="L31" s="446"/>
      <c r="M31" s="446"/>
      <c r="N31" s="446"/>
      <c r="O31" s="446"/>
      <c r="P31" s="446"/>
      <c r="Q31" s="286"/>
      <c r="R31" s="286"/>
      <c r="S31" s="286"/>
      <c r="T31" s="286"/>
    </row>
    <row r="32" spans="10:20" ht="12.75">
      <c r="J32" s="473"/>
      <c r="K32" s="446"/>
      <c r="L32" s="446"/>
      <c r="M32" s="446"/>
      <c r="N32" s="446"/>
      <c r="O32" s="446"/>
      <c r="P32" s="446"/>
      <c r="Q32" s="286"/>
      <c r="R32" s="286"/>
      <c r="S32" s="286"/>
      <c r="T32" s="286"/>
    </row>
    <row r="33" spans="1:20" ht="15">
      <c r="A33" s="479" t="s">
        <v>1246</v>
      </c>
      <c r="B33" s="479"/>
      <c r="J33" s="473"/>
      <c r="K33" s="446"/>
      <c r="L33" s="446"/>
      <c r="M33" s="446"/>
      <c r="N33" s="446"/>
      <c r="O33" s="446"/>
      <c r="P33" s="446"/>
      <c r="Q33" s="286"/>
      <c r="R33" s="286"/>
      <c r="S33" s="286"/>
      <c r="T33" s="286"/>
    </row>
    <row r="34" spans="1:20" ht="12.75">
      <c r="A34" s="1" t="s">
        <v>1247</v>
      </c>
      <c r="B34" s="1"/>
      <c r="J34" s="473"/>
      <c r="K34" s="446"/>
      <c r="L34" s="446"/>
      <c r="M34" s="446"/>
      <c r="N34" s="446"/>
      <c r="O34" s="446"/>
      <c r="P34" s="446"/>
      <c r="Q34" s="286"/>
      <c r="R34" s="286"/>
      <c r="S34" s="286"/>
      <c r="T34" s="286"/>
    </row>
    <row r="35" spans="1:20" ht="12.75">
      <c r="A35" s="1" t="s">
        <v>1248</v>
      </c>
      <c r="B35" s="1"/>
      <c r="J35" s="473"/>
      <c r="K35" s="446"/>
      <c r="L35" s="446"/>
      <c r="M35" s="446"/>
      <c r="N35" s="446"/>
      <c r="O35" s="446"/>
      <c r="P35" s="446"/>
      <c r="Q35" s="286"/>
      <c r="R35" s="286"/>
      <c r="S35" s="286"/>
      <c r="T35" s="286"/>
    </row>
    <row r="36" spans="1:20" ht="12.75">
      <c r="A36" s="1"/>
      <c r="B36" s="1"/>
      <c r="C36" s="480"/>
      <c r="D36" s="480"/>
      <c r="E36" s="480"/>
      <c r="F36" s="480"/>
      <c r="G36" s="480"/>
      <c r="H36" s="480"/>
      <c r="I36" s="480"/>
      <c r="J36" s="473"/>
      <c r="K36" s="446"/>
      <c r="L36" s="446"/>
      <c r="M36" s="446"/>
      <c r="N36" s="446"/>
      <c r="O36" s="446"/>
      <c r="P36" s="446"/>
      <c r="Q36" s="286"/>
      <c r="R36" s="286"/>
      <c r="S36" s="286"/>
      <c r="T36" s="286"/>
    </row>
    <row r="37" spans="10:20" ht="12.75">
      <c r="J37" s="473"/>
      <c r="K37" s="446"/>
      <c r="L37" s="446"/>
      <c r="M37" s="446"/>
      <c r="N37" s="446"/>
      <c r="O37" s="446"/>
      <c r="P37" s="446"/>
      <c r="Q37" s="286"/>
      <c r="R37" s="286"/>
      <c r="S37" s="286"/>
      <c r="T37" s="286"/>
    </row>
    <row r="38" spans="10:20" ht="15.75">
      <c r="J38" s="481"/>
      <c r="K38" s="446"/>
      <c r="L38" s="446"/>
      <c r="M38" s="446"/>
      <c r="N38" s="446"/>
      <c r="O38" s="446"/>
      <c r="P38" s="446"/>
      <c r="Q38" s="477"/>
      <c r="R38" s="286"/>
      <c r="S38" s="286"/>
      <c r="T38" s="286"/>
    </row>
    <row r="39" spans="1:20" ht="15.75">
      <c r="A39" s="482" t="s">
        <v>1249</v>
      </c>
      <c r="F39" s="482" t="s">
        <v>1250</v>
      </c>
      <c r="J39" s="436"/>
      <c r="K39" s="446"/>
      <c r="L39" s="446"/>
      <c r="M39" s="446"/>
      <c r="N39" s="446"/>
      <c r="O39" s="446"/>
      <c r="P39" s="446"/>
      <c r="Q39" s="477"/>
      <c r="R39" s="286"/>
      <c r="S39" s="286"/>
      <c r="T39" s="286"/>
    </row>
    <row r="40" spans="1:20" ht="12.75" customHeight="1">
      <c r="A40" s="483"/>
      <c r="B40" s="484"/>
      <c r="C40" s="484"/>
      <c r="D40" s="484"/>
      <c r="E40" s="484"/>
      <c r="F40" s="483"/>
      <c r="G40" s="484"/>
      <c r="H40" s="484"/>
      <c r="I40" s="484"/>
      <c r="J40" s="485"/>
      <c r="K40" s="446"/>
      <c r="L40" s="446"/>
      <c r="M40" s="446"/>
      <c r="N40" s="446"/>
      <c r="O40" s="446"/>
      <c r="P40" s="446"/>
      <c r="Q40" s="477"/>
      <c r="R40" s="286"/>
      <c r="S40" s="286"/>
      <c r="T40" s="286"/>
    </row>
    <row r="41" spans="1:20" ht="12" customHeight="1">
      <c r="A41" s="483"/>
      <c r="B41" s="484"/>
      <c r="C41" s="484"/>
      <c r="D41" s="484"/>
      <c r="E41" s="484"/>
      <c r="F41" s="483"/>
      <c r="G41" s="484"/>
      <c r="H41" s="484"/>
      <c r="I41" s="484"/>
      <c r="J41" s="485"/>
      <c r="K41" s="446"/>
      <c r="L41" s="446"/>
      <c r="P41" s="446"/>
      <c r="Q41" s="477"/>
      <c r="R41" s="286"/>
      <c r="S41" s="286"/>
      <c r="T41" s="286"/>
    </row>
    <row r="42" spans="1:15" s="286" customFormat="1" ht="12.75">
      <c r="A42" s="486"/>
      <c r="B42" s="484"/>
      <c r="C42" s="484"/>
      <c r="D42" s="484"/>
      <c r="E42" s="484"/>
      <c r="F42" s="483"/>
      <c r="G42" s="484"/>
      <c r="H42" s="484"/>
      <c r="I42" s="484"/>
      <c r="J42" s="481"/>
      <c r="M42"/>
      <c r="N42"/>
      <c r="O42"/>
    </row>
    <row r="43" spans="1:9" ht="12.75" customHeight="1">
      <c r="A43" s="484"/>
      <c r="B43" s="484"/>
      <c r="C43" s="484"/>
      <c r="D43" s="484"/>
      <c r="E43" s="484"/>
      <c r="F43" s="486"/>
      <c r="G43" s="484"/>
      <c r="H43" s="484"/>
      <c r="I43" s="484"/>
    </row>
    <row r="44" spans="1:9" ht="12.75">
      <c r="A44" s="484"/>
      <c r="B44" s="484"/>
      <c r="C44" s="484"/>
      <c r="D44" s="484"/>
      <c r="E44" s="484"/>
      <c r="F44" s="486"/>
      <c r="G44" s="484"/>
      <c r="H44" s="484"/>
      <c r="I44" s="484"/>
    </row>
    <row r="45" spans="2:9" ht="12.75" customHeight="1">
      <c r="B45" s="484"/>
      <c r="C45" s="484"/>
      <c r="D45" s="484"/>
      <c r="E45" s="484"/>
      <c r="F45" s="487"/>
      <c r="G45" s="484"/>
      <c r="H45" s="484"/>
      <c r="I45" s="484"/>
    </row>
    <row r="46" spans="6:7" ht="13.5" customHeight="1">
      <c r="F46" s="1"/>
      <c r="G46" s="1"/>
    </row>
    <row r="47" ht="13.5" customHeight="1"/>
    <row r="49" spans="1:9" s="480" customFormat="1" ht="12.75">
      <c r="A49"/>
      <c r="B49"/>
      <c r="C49"/>
      <c r="D49"/>
      <c r="E49"/>
      <c r="F49"/>
      <c r="G49"/>
      <c r="H49"/>
      <c r="I49"/>
    </row>
    <row r="53" ht="12.75" customHeight="1"/>
  </sheetData>
  <sheetProtection selectLockedCells="1" selectUnlockedCells="1"/>
  <mergeCells count="28">
    <mergeCell ref="C28:I28"/>
    <mergeCell ref="C29:I29"/>
    <mergeCell ref="A22:D22"/>
    <mergeCell ref="E22:F22"/>
    <mergeCell ref="G22:H22"/>
    <mergeCell ref="A23:H23"/>
    <mergeCell ref="A24:H24"/>
    <mergeCell ref="A25:D25"/>
    <mergeCell ref="E25:H25"/>
    <mergeCell ref="A20:D20"/>
    <mergeCell ref="E20:F20"/>
    <mergeCell ref="G20:H20"/>
    <mergeCell ref="A21:D21"/>
    <mergeCell ref="E21:F21"/>
    <mergeCell ref="G21:H21"/>
    <mergeCell ref="C13:I13"/>
    <mergeCell ref="C14:I14"/>
    <mergeCell ref="E15:G15"/>
    <mergeCell ref="A18:D19"/>
    <mergeCell ref="E18:F19"/>
    <mergeCell ref="G18:H18"/>
    <mergeCell ref="G19:H19"/>
    <mergeCell ref="B2:H2"/>
    <mergeCell ref="C6:I6"/>
    <mergeCell ref="C7:I7"/>
    <mergeCell ref="C10:I10"/>
    <mergeCell ref="C11:I11"/>
    <mergeCell ref="C12:I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Krahulikovi</dc:creator>
  <cp:keywords/>
  <dc:description/>
  <cp:lastModifiedBy>Krahulikovi</cp:lastModifiedBy>
  <dcterms:created xsi:type="dcterms:W3CDTF">2017-03-03T14:37:13Z</dcterms:created>
  <dcterms:modified xsi:type="dcterms:W3CDTF">2017-03-03T14:37:14Z</dcterms:modified>
  <cp:category/>
  <cp:version/>
  <cp:contentType/>
  <cp:contentStatus/>
</cp:coreProperties>
</file>