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525" windowWidth="19815" windowHeight="7365" activeTab="2"/>
  </bookViews>
  <sheets>
    <sheet name="Rekapitulace stavby" sheetId="1" r:id="rId1"/>
    <sheet name="SO 101 - Komunikace" sheetId="2" r:id="rId2"/>
    <sheet name="SO 251 - Zajištění svahu ..." sheetId="3" r:id="rId3"/>
    <sheet name="SO 541 - Přeložka potrubn..." sheetId="4" r:id="rId4"/>
    <sheet name="SO 000 - Vedlejší rozpočt..." sheetId="5" r:id="rId5"/>
    <sheet name="Pokyny pro vyplnění" sheetId="6" r:id="rId6"/>
  </sheets>
  <definedNames>
    <definedName name="_xlnm._FilterDatabase" localSheetId="4" hidden="1">'SO 000 - Vedlejší rozpočt...'!$C$80:$K$118</definedName>
    <definedName name="_xlnm._FilterDatabase" localSheetId="1" hidden="1">'SO 101 - Komunikace'!$C$85:$K$972</definedName>
    <definedName name="_xlnm._FilterDatabase" localSheetId="2" hidden="1">'SO 251 - Zajištění svahu ...'!$C$82:$K$233</definedName>
    <definedName name="_xlnm._FilterDatabase" localSheetId="3" hidden="1">'SO 541 - Přeložka potrubn...'!$C$78:$K$122</definedName>
    <definedName name="_xlnm.Print_Titles" localSheetId="0">'Rekapitulace stavby'!$49:$49</definedName>
    <definedName name="_xlnm.Print_Titles" localSheetId="4">'SO 000 - Vedlejší rozpočt...'!$80:$80</definedName>
    <definedName name="_xlnm.Print_Titles" localSheetId="1">'SO 101 - Komunikace'!$85:$85</definedName>
    <definedName name="_xlnm.Print_Titles" localSheetId="2">'SO 251 - Zajištění svahu ...'!$82:$82</definedName>
    <definedName name="_xlnm.Print_Titles" localSheetId="3">'SO 541 - Přeložka potrubn...'!$78:$78</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4">'SO 000 - Vedlejší rozpočt...'!$C$4:$J$36,'SO 000 - Vedlejší rozpočt...'!$C$42:$J$62,'SO 000 - Vedlejší rozpočt...'!$C$68:$K$118</definedName>
    <definedName name="_xlnm.Print_Area" localSheetId="1">'SO 101 - Komunikace'!$C$4:$J$36,'SO 101 - Komunikace'!$C$42:$J$67,'SO 101 - Komunikace'!$C$73:$K$972</definedName>
    <definedName name="_xlnm.Print_Area" localSheetId="2">'SO 251 - Zajištění svahu ...'!$C$4:$J$36,'SO 251 - Zajištění svahu ...'!$C$42:$J$64,'SO 251 - Zajištění svahu ...'!$C$70:$K$233</definedName>
    <definedName name="_xlnm.Print_Area" localSheetId="3">'SO 541 - Přeložka potrubn...'!$C$4:$J$36,'SO 541 - Přeložka potrubn...'!$C$42:$J$60,'SO 541 - Přeložka potrubn...'!$C$66:$K$122</definedName>
  </definedNames>
  <calcPr calcId="125725"/>
</workbook>
</file>

<file path=xl/calcChain.xml><?xml version="1.0" encoding="utf-8"?>
<calcChain xmlns="http://schemas.openxmlformats.org/spreadsheetml/2006/main">
  <c r="AY55" i="1"/>
  <c r="AX55"/>
  <c r="BI113" i="5"/>
  <c r="BH113"/>
  <c r="BG113"/>
  <c r="BF113"/>
  <c r="T113"/>
  <c r="T112" s="1"/>
  <c r="R113"/>
  <c r="R112"/>
  <c r="P113"/>
  <c r="P112" s="1"/>
  <c r="BK113"/>
  <c r="BK112"/>
  <c r="J112" s="1"/>
  <c r="J113"/>
  <c r="BE113" s="1"/>
  <c r="J61"/>
  <c r="BI109"/>
  <c r="BH109"/>
  <c r="BG109"/>
  <c r="BF109"/>
  <c r="T109"/>
  <c r="T108" s="1"/>
  <c r="R109"/>
  <c r="R108"/>
  <c r="P109"/>
  <c r="P108" s="1"/>
  <c r="BK109"/>
  <c r="BK108"/>
  <c r="J108" s="1"/>
  <c r="J109"/>
  <c r="BE109" s="1"/>
  <c r="J60"/>
  <c r="BI102"/>
  <c r="BH102"/>
  <c r="BG102"/>
  <c r="BF102"/>
  <c r="T102"/>
  <c r="R102"/>
  <c r="P102"/>
  <c r="BK102"/>
  <c r="J102"/>
  <c r="BE102" s="1"/>
  <c r="BI96"/>
  <c r="BH96"/>
  <c r="BG96"/>
  <c r="BF96"/>
  <c r="T96"/>
  <c r="T95"/>
  <c r="R96"/>
  <c r="R95" s="1"/>
  <c r="P96"/>
  <c r="P95"/>
  <c r="BK96"/>
  <c r="BK95" s="1"/>
  <c r="J95" s="1"/>
  <c r="J59" s="1"/>
  <c r="J96"/>
  <c r="BE96" s="1"/>
  <c r="BI94"/>
  <c r="BH94"/>
  <c r="BG94"/>
  <c r="BF94"/>
  <c r="T94"/>
  <c r="R94"/>
  <c r="P94"/>
  <c r="BK94"/>
  <c r="J94"/>
  <c r="BE94"/>
  <c r="BI90"/>
  <c r="BH90"/>
  <c r="BG90"/>
  <c r="BF90"/>
  <c r="T90"/>
  <c r="R90"/>
  <c r="P90"/>
  <c r="BK90"/>
  <c r="J90"/>
  <c r="BE90" s="1"/>
  <c r="BI84"/>
  <c r="F34"/>
  <c r="BD55" i="1" s="1"/>
  <c r="BH84" i="5"/>
  <c r="BG84"/>
  <c r="F32" s="1"/>
  <c r="BB55" i="1" s="1"/>
  <c r="BF84" i="5"/>
  <c r="T84"/>
  <c r="T83" s="1"/>
  <c r="T82" s="1"/>
  <c r="T81" s="1"/>
  <c r="R84"/>
  <c r="R83" s="1"/>
  <c r="P84"/>
  <c r="P83" s="1"/>
  <c r="P82" s="1"/>
  <c r="P81" s="1"/>
  <c r="AU55" i="1" s="1"/>
  <c r="BK84" i="5"/>
  <c r="BK83" s="1"/>
  <c r="J84"/>
  <c r="BE84" s="1"/>
  <c r="J77"/>
  <c r="F77"/>
  <c r="F75"/>
  <c r="E73"/>
  <c r="J51"/>
  <c r="F51"/>
  <c r="F49"/>
  <c r="E47"/>
  <c r="J18"/>
  <c r="E18"/>
  <c r="F78" s="1"/>
  <c r="F52"/>
  <c r="J17"/>
  <c r="J12"/>
  <c r="J75" s="1"/>
  <c r="J49"/>
  <c r="E7"/>
  <c r="E45" s="1"/>
  <c r="AY54" i="1"/>
  <c r="AX54"/>
  <c r="BI118" i="4"/>
  <c r="BH118"/>
  <c r="BG118"/>
  <c r="BF118"/>
  <c r="T118"/>
  <c r="R118"/>
  <c r="P118"/>
  <c r="BK118"/>
  <c r="J118"/>
  <c r="BE118" s="1"/>
  <c r="BI113"/>
  <c r="BH113"/>
  <c r="BG113"/>
  <c r="BF113"/>
  <c r="T113"/>
  <c r="T112" s="1"/>
  <c r="R113"/>
  <c r="R112" s="1"/>
  <c r="P113"/>
  <c r="P112" s="1"/>
  <c r="BK113"/>
  <c r="BK112" s="1"/>
  <c r="J112" s="1"/>
  <c r="J59" s="1"/>
  <c r="J113"/>
  <c r="BE113" s="1"/>
  <c r="BI110"/>
  <c r="BH110"/>
  <c r="BG110"/>
  <c r="BF110"/>
  <c r="T110"/>
  <c r="R110"/>
  <c r="P110"/>
  <c r="BK110"/>
  <c r="J110"/>
  <c r="BE110" s="1"/>
  <c r="BI104"/>
  <c r="BH104"/>
  <c r="BG104"/>
  <c r="BF104"/>
  <c r="T104"/>
  <c r="R104"/>
  <c r="P104"/>
  <c r="BK104"/>
  <c r="J104"/>
  <c r="BE104" s="1"/>
  <c r="BI98"/>
  <c r="BH98"/>
  <c r="BG98"/>
  <c r="BF98"/>
  <c r="T98"/>
  <c r="R98"/>
  <c r="P98"/>
  <c r="BK98"/>
  <c r="J98"/>
  <c r="BE98" s="1"/>
  <c r="BI93"/>
  <c r="BH93"/>
  <c r="BG93"/>
  <c r="BF93"/>
  <c r="F31" s="1"/>
  <c r="BA54" i="1" s="1"/>
  <c r="T93" i="4"/>
  <c r="R93"/>
  <c r="P93"/>
  <c r="BK93"/>
  <c r="J93"/>
  <c r="BE93" s="1"/>
  <c r="BI88"/>
  <c r="BH88"/>
  <c r="BG88"/>
  <c r="BF88"/>
  <c r="T88"/>
  <c r="R88"/>
  <c r="P88"/>
  <c r="BK88"/>
  <c r="J88"/>
  <c r="BE88" s="1"/>
  <c r="BI82"/>
  <c r="BH82"/>
  <c r="F33" s="1"/>
  <c r="BC54" i="1" s="1"/>
  <c r="BG82" i="4"/>
  <c r="F32" s="1"/>
  <c r="BB54" i="1" s="1"/>
  <c r="BF82" i="4"/>
  <c r="J31"/>
  <c r="AW54" i="1" s="1"/>
  <c r="T82" i="4"/>
  <c r="R82"/>
  <c r="R81" s="1"/>
  <c r="R80" s="1"/>
  <c r="R79" s="1"/>
  <c r="P82"/>
  <c r="P81" s="1"/>
  <c r="P80" s="1"/>
  <c r="P79" s="1"/>
  <c r="AU54" i="1" s="1"/>
  <c r="BK82" i="4"/>
  <c r="BK81" s="1"/>
  <c r="J81" s="1"/>
  <c r="J58" s="1"/>
  <c r="J82"/>
  <c r="BE82"/>
  <c r="J75"/>
  <c r="F75"/>
  <c r="F73"/>
  <c r="E71"/>
  <c r="J51"/>
  <c r="F51"/>
  <c r="F49"/>
  <c r="E47"/>
  <c r="J18"/>
  <c r="E18"/>
  <c r="J17"/>
  <c r="J12"/>
  <c r="E7"/>
  <c r="E45" s="1"/>
  <c r="AY53" i="1"/>
  <c r="AX53"/>
  <c r="BI233" i="3"/>
  <c r="BH233"/>
  <c r="BG233"/>
  <c r="BF233"/>
  <c r="T233"/>
  <c r="R233"/>
  <c r="P233"/>
  <c r="BK233"/>
  <c r="J233"/>
  <c r="BE233" s="1"/>
  <c r="BI231"/>
  <c r="BH231"/>
  <c r="BG231"/>
  <c r="BF231"/>
  <c r="T231"/>
  <c r="R231"/>
  <c r="R223" s="1"/>
  <c r="P231"/>
  <c r="BK231"/>
  <c r="J231"/>
  <c r="BE231"/>
  <c r="BI228"/>
  <c r="BH228"/>
  <c r="BG228"/>
  <c r="BF228"/>
  <c r="T228"/>
  <c r="R228"/>
  <c r="P228"/>
  <c r="BK228"/>
  <c r="BK223" s="1"/>
  <c r="J223" s="1"/>
  <c r="J63" s="1"/>
  <c r="J228"/>
  <c r="BE228" s="1"/>
  <c r="BI226"/>
  <c r="BH226"/>
  <c r="BG226"/>
  <c r="BF226"/>
  <c r="T226"/>
  <c r="R226"/>
  <c r="P226"/>
  <c r="BK226"/>
  <c r="J226"/>
  <c r="BE226"/>
  <c r="BI224"/>
  <c r="BH224"/>
  <c r="BG224"/>
  <c r="BF224"/>
  <c r="T224"/>
  <c r="T223" s="1"/>
  <c r="R224"/>
  <c r="P224"/>
  <c r="BK224"/>
  <c r="J224"/>
  <c r="BE224" s="1"/>
  <c r="BI219"/>
  <c r="BH219"/>
  <c r="BG219"/>
  <c r="BF219"/>
  <c r="T219"/>
  <c r="R219"/>
  <c r="P219"/>
  <c r="BK219"/>
  <c r="J219"/>
  <c r="BE219" s="1"/>
  <c r="BI216"/>
  <c r="BH216"/>
  <c r="BG216"/>
  <c r="BF216"/>
  <c r="T216"/>
  <c r="R216"/>
  <c r="P216"/>
  <c r="BK216"/>
  <c r="J216"/>
  <c r="BE216"/>
  <c r="BI213"/>
  <c r="BH213"/>
  <c r="BG213"/>
  <c r="BF213"/>
  <c r="T213"/>
  <c r="T206" s="1"/>
  <c r="R213"/>
  <c r="P213"/>
  <c r="BK213"/>
  <c r="J213"/>
  <c r="BE213" s="1"/>
  <c r="BI211"/>
  <c r="BH211"/>
  <c r="BG211"/>
  <c r="BF211"/>
  <c r="T211"/>
  <c r="R211"/>
  <c r="P211"/>
  <c r="BK211"/>
  <c r="J211"/>
  <c r="BE211"/>
  <c r="BI209"/>
  <c r="BH209"/>
  <c r="BG209"/>
  <c r="BF209"/>
  <c r="T209"/>
  <c r="R209"/>
  <c r="P209"/>
  <c r="BK209"/>
  <c r="J209"/>
  <c r="BE209" s="1"/>
  <c r="BI207"/>
  <c r="BH207"/>
  <c r="BG207"/>
  <c r="BF207"/>
  <c r="T207"/>
  <c r="R207"/>
  <c r="P207"/>
  <c r="BK207"/>
  <c r="J207"/>
  <c r="BE207" s="1"/>
  <c r="BI201"/>
  <c r="BH201"/>
  <c r="BG201"/>
  <c r="BF201"/>
  <c r="T201"/>
  <c r="R201"/>
  <c r="P201"/>
  <c r="P193" s="1"/>
  <c r="BK201"/>
  <c r="J201"/>
  <c r="BE201"/>
  <c r="BI199"/>
  <c r="BH199"/>
  <c r="BG199"/>
  <c r="BF199"/>
  <c r="T199"/>
  <c r="R199"/>
  <c r="P199"/>
  <c r="BK199"/>
  <c r="J199"/>
  <c r="BE199" s="1"/>
  <c r="BI194"/>
  <c r="BH194"/>
  <c r="BG194"/>
  <c r="BF194"/>
  <c r="T194"/>
  <c r="T193"/>
  <c r="R194"/>
  <c r="R193" s="1"/>
  <c r="P194"/>
  <c r="BK194"/>
  <c r="BK193" s="1"/>
  <c r="J193" s="1"/>
  <c r="J61" s="1"/>
  <c r="J194"/>
  <c r="BE194" s="1"/>
  <c r="J30" s="1"/>
  <c r="AV53" i="1" s="1"/>
  <c r="BI188" i="3"/>
  <c r="BH188"/>
  <c r="BG188"/>
  <c r="BF188"/>
  <c r="T188"/>
  <c r="R188"/>
  <c r="P188"/>
  <c r="BK188"/>
  <c r="J188"/>
  <c r="BE188"/>
  <c r="BI184"/>
  <c r="BH184"/>
  <c r="BG184"/>
  <c r="BF184"/>
  <c r="T184"/>
  <c r="R184"/>
  <c r="P184"/>
  <c r="BK184"/>
  <c r="J184"/>
  <c r="BE184" s="1"/>
  <c r="BI183"/>
  <c r="BH183"/>
  <c r="BG183"/>
  <c r="BF183"/>
  <c r="T183"/>
  <c r="R183"/>
  <c r="P183"/>
  <c r="BK183"/>
  <c r="J183"/>
  <c r="BE183"/>
  <c r="BI181"/>
  <c r="BH181"/>
  <c r="BG181"/>
  <c r="BF181"/>
  <c r="T181"/>
  <c r="R181"/>
  <c r="P181"/>
  <c r="BK181"/>
  <c r="J181"/>
  <c r="BE181" s="1"/>
  <c r="BI176"/>
  <c r="BH176"/>
  <c r="BG176"/>
  <c r="BF176"/>
  <c r="T176"/>
  <c r="R176"/>
  <c r="P176"/>
  <c r="BK176"/>
  <c r="J176"/>
  <c r="BE176"/>
  <c r="BI172"/>
  <c r="BH172"/>
  <c r="BG172"/>
  <c r="BF172"/>
  <c r="T172"/>
  <c r="R172"/>
  <c r="P172"/>
  <c r="BK172"/>
  <c r="J172"/>
  <c r="BE172" s="1"/>
  <c r="BI166"/>
  <c r="BH166"/>
  <c r="BG166"/>
  <c r="BF166"/>
  <c r="T166"/>
  <c r="R166"/>
  <c r="P166"/>
  <c r="BK166"/>
  <c r="J166"/>
  <c r="BE166"/>
  <c r="BI161"/>
  <c r="BH161"/>
  <c r="BG161"/>
  <c r="BF161"/>
  <c r="T161"/>
  <c r="R161"/>
  <c r="P161"/>
  <c r="BK161"/>
  <c r="J161"/>
  <c r="BE161" s="1"/>
  <c r="BI158"/>
  <c r="BH158"/>
  <c r="BG158"/>
  <c r="BF158"/>
  <c r="T158"/>
  <c r="R158"/>
  <c r="R144" s="1"/>
  <c r="P158"/>
  <c r="BK158"/>
  <c r="J158"/>
  <c r="BE158"/>
  <c r="BI156"/>
  <c r="BH156"/>
  <c r="BG156"/>
  <c r="BF156"/>
  <c r="T156"/>
  <c r="R156"/>
  <c r="P156"/>
  <c r="BK156"/>
  <c r="BK144" s="1"/>
  <c r="J144" s="1"/>
  <c r="J60" s="1"/>
  <c r="J156"/>
  <c r="BE156" s="1"/>
  <c r="BI149"/>
  <c r="BH149"/>
  <c r="BG149"/>
  <c r="BF149"/>
  <c r="T149"/>
  <c r="R149"/>
  <c r="P149"/>
  <c r="BK149"/>
  <c r="J149"/>
  <c r="BE149"/>
  <c r="BI145"/>
  <c r="BH145"/>
  <c r="BG145"/>
  <c r="BF145"/>
  <c r="T145"/>
  <c r="T144" s="1"/>
  <c r="R145"/>
  <c r="P145"/>
  <c r="BK145"/>
  <c r="J145"/>
  <c r="BE145" s="1"/>
  <c r="BI141"/>
  <c r="BH141"/>
  <c r="BG141"/>
  <c r="BF141"/>
  <c r="T141"/>
  <c r="R141"/>
  <c r="P141"/>
  <c r="BK141"/>
  <c r="J141"/>
  <c r="BE141" s="1"/>
  <c r="BI138"/>
  <c r="BH138"/>
  <c r="BG138"/>
  <c r="BF138"/>
  <c r="T138"/>
  <c r="R138"/>
  <c r="P138"/>
  <c r="BK138"/>
  <c r="J138"/>
  <c r="BE138"/>
  <c r="BI135"/>
  <c r="BH135"/>
  <c r="BG135"/>
  <c r="BF135"/>
  <c r="T135"/>
  <c r="R135"/>
  <c r="P135"/>
  <c r="BK135"/>
  <c r="J135"/>
  <c r="BE135" s="1"/>
  <c r="BI131"/>
  <c r="BH131"/>
  <c r="BG131"/>
  <c r="BF131"/>
  <c r="T131"/>
  <c r="R131"/>
  <c r="P131"/>
  <c r="BK131"/>
  <c r="J131"/>
  <c r="BE131"/>
  <c r="BI126"/>
  <c r="BH126"/>
  <c r="BG126"/>
  <c r="BF126"/>
  <c r="T126"/>
  <c r="R126"/>
  <c r="R125"/>
  <c r="P126"/>
  <c r="BK126"/>
  <c r="BK125"/>
  <c r="J125" s="1"/>
  <c r="J59" s="1"/>
  <c r="J126"/>
  <c r="BE126" s="1"/>
  <c r="BI119"/>
  <c r="BH119"/>
  <c r="BG119"/>
  <c r="BF119"/>
  <c r="T119"/>
  <c r="R119"/>
  <c r="P119"/>
  <c r="BK119"/>
  <c r="J119"/>
  <c r="BE119" s="1"/>
  <c r="BI114"/>
  <c r="BH114"/>
  <c r="BG114"/>
  <c r="BF114"/>
  <c r="T114"/>
  <c r="R114"/>
  <c r="P114"/>
  <c r="BK114"/>
  <c r="J114"/>
  <c r="BE114"/>
  <c r="BI111"/>
  <c r="BH111"/>
  <c r="BG111"/>
  <c r="BF111"/>
  <c r="T111"/>
  <c r="R111"/>
  <c r="P111"/>
  <c r="BK111"/>
  <c r="J111"/>
  <c r="BE111" s="1"/>
  <c r="BI105"/>
  <c r="BH105"/>
  <c r="BG105"/>
  <c r="BF105"/>
  <c r="T105"/>
  <c r="R105"/>
  <c r="P105"/>
  <c r="BK105"/>
  <c r="J105"/>
  <c r="BE105"/>
  <c r="BI104"/>
  <c r="BH104"/>
  <c r="BG104"/>
  <c r="BF104"/>
  <c r="T104"/>
  <c r="R104"/>
  <c r="P104"/>
  <c r="BK104"/>
  <c r="J104"/>
  <c r="BE104" s="1"/>
  <c r="BI100"/>
  <c r="BH100"/>
  <c r="BG100"/>
  <c r="BF100"/>
  <c r="T100"/>
  <c r="R100"/>
  <c r="P100"/>
  <c r="BK100"/>
  <c r="J100"/>
  <c r="BE100"/>
  <c r="BI98"/>
  <c r="BH98"/>
  <c r="BG98"/>
  <c r="BF98"/>
  <c r="F31" s="1"/>
  <c r="BA53" i="1" s="1"/>
  <c r="T98" i="3"/>
  <c r="R98"/>
  <c r="P98"/>
  <c r="BK98"/>
  <c r="J98"/>
  <c r="BE98" s="1"/>
  <c r="BI94"/>
  <c r="BH94"/>
  <c r="BG94"/>
  <c r="F32" s="1"/>
  <c r="BB53" i="1" s="1"/>
  <c r="BF94" i="3"/>
  <c r="T94"/>
  <c r="R94"/>
  <c r="P94"/>
  <c r="P85" s="1"/>
  <c r="BK94"/>
  <c r="J94"/>
  <c r="BE94"/>
  <c r="BI92"/>
  <c r="BH92"/>
  <c r="BG92"/>
  <c r="BF92"/>
  <c r="T92"/>
  <c r="T85" s="1"/>
  <c r="R92"/>
  <c r="P92"/>
  <c r="BK92"/>
  <c r="J92"/>
  <c r="BE92" s="1"/>
  <c r="BI90"/>
  <c r="BH90"/>
  <c r="BG90"/>
  <c r="BF90"/>
  <c r="T90"/>
  <c r="R90"/>
  <c r="P90"/>
  <c r="BK90"/>
  <c r="J90"/>
  <c r="BE90"/>
  <c r="BI86"/>
  <c r="BH86"/>
  <c r="F33" s="1"/>
  <c r="BC53" i="1" s="1"/>
  <c r="BG86" i="3"/>
  <c r="BF86"/>
  <c r="T86"/>
  <c r="R86"/>
  <c r="R85"/>
  <c r="P86"/>
  <c r="BK86"/>
  <c r="BK85" s="1"/>
  <c r="J86"/>
  <c r="BE86" s="1"/>
  <c r="J79"/>
  <c r="F79"/>
  <c r="F77"/>
  <c r="E75"/>
  <c r="J51"/>
  <c r="F51"/>
  <c r="F49"/>
  <c r="E47"/>
  <c r="J18"/>
  <c r="E18"/>
  <c r="F52" s="1"/>
  <c r="J17"/>
  <c r="J12"/>
  <c r="J49" s="1"/>
  <c r="E7"/>
  <c r="E73"/>
  <c r="E45"/>
  <c r="AY52" i="1"/>
  <c r="AX52"/>
  <c r="BI972" i="2"/>
  <c r="BH972"/>
  <c r="BG972"/>
  <c r="BF972"/>
  <c r="T972"/>
  <c r="T971"/>
  <c r="R972"/>
  <c r="R971" s="1"/>
  <c r="P972"/>
  <c r="P971" s="1"/>
  <c r="BK972"/>
  <c r="BK971" s="1"/>
  <c r="J971" s="1"/>
  <c r="J66" s="1"/>
  <c r="J972"/>
  <c r="BE972" s="1"/>
  <c r="BI963"/>
  <c r="BH963"/>
  <c r="BG963"/>
  <c r="BF963"/>
  <c r="T963"/>
  <c r="R963"/>
  <c r="P963"/>
  <c r="BK963"/>
  <c r="J963"/>
  <c r="BE963"/>
  <c r="BI955"/>
  <c r="BH955"/>
  <c r="BG955"/>
  <c r="BF955"/>
  <c r="T955"/>
  <c r="R955"/>
  <c r="P955"/>
  <c r="BK955"/>
  <c r="J955"/>
  <c r="BE955" s="1"/>
  <c r="BI949"/>
  <c r="BH949"/>
  <c r="BG949"/>
  <c r="BF949"/>
  <c r="T949"/>
  <c r="R949"/>
  <c r="P949"/>
  <c r="BK949"/>
  <c r="J949"/>
  <c r="BE949" s="1"/>
  <c r="BI943"/>
  <c r="BH943"/>
  <c r="BG943"/>
  <c r="BF943"/>
  <c r="T943"/>
  <c r="R943"/>
  <c r="P943"/>
  <c r="BK943"/>
  <c r="J943"/>
  <c r="BE943" s="1"/>
  <c r="BI939"/>
  <c r="BH939"/>
  <c r="BG939"/>
  <c r="BF939"/>
  <c r="T939"/>
  <c r="R939"/>
  <c r="P939"/>
  <c r="BK939"/>
  <c r="J939"/>
  <c r="BE939" s="1"/>
  <c r="BI936"/>
  <c r="BH936"/>
  <c r="BG936"/>
  <c r="BF936"/>
  <c r="T936"/>
  <c r="R936"/>
  <c r="P936"/>
  <c r="BK936"/>
  <c r="J936"/>
  <c r="BE936" s="1"/>
  <c r="BI932"/>
  <c r="BH932"/>
  <c r="BG932"/>
  <c r="BF932"/>
  <c r="T932"/>
  <c r="R932"/>
  <c r="P932"/>
  <c r="BK932"/>
  <c r="J932"/>
  <c r="BE932" s="1"/>
  <c r="BI918"/>
  <c r="BH918"/>
  <c r="BG918"/>
  <c r="BF918"/>
  <c r="T918"/>
  <c r="R918"/>
  <c r="R917"/>
  <c r="P918"/>
  <c r="P917" s="1"/>
  <c r="BK918"/>
  <c r="BK917" s="1"/>
  <c r="J917" s="1"/>
  <c r="J65" s="1"/>
  <c r="J918"/>
  <c r="BE918"/>
  <c r="BI912"/>
  <c r="BH912"/>
  <c r="BG912"/>
  <c r="BF912"/>
  <c r="T912"/>
  <c r="R912"/>
  <c r="P912"/>
  <c r="BK912"/>
  <c r="J912"/>
  <c r="BE912" s="1"/>
  <c r="BI898"/>
  <c r="BH898"/>
  <c r="BG898"/>
  <c r="BF898"/>
  <c r="T898"/>
  <c r="R898"/>
  <c r="P898"/>
  <c r="BK898"/>
  <c r="J898"/>
  <c r="BE898" s="1"/>
  <c r="BI884"/>
  <c r="BH884"/>
  <c r="BG884"/>
  <c r="BF884"/>
  <c r="T884"/>
  <c r="R884"/>
  <c r="P884"/>
  <c r="BK884"/>
  <c r="J884"/>
  <c r="BE884" s="1"/>
  <c r="BI876"/>
  <c r="BH876"/>
  <c r="BG876"/>
  <c r="BF876"/>
  <c r="T876"/>
  <c r="R876"/>
  <c r="P876"/>
  <c r="BK876"/>
  <c r="J876"/>
  <c r="BE876"/>
  <c r="BI868"/>
  <c r="BH868"/>
  <c r="BG868"/>
  <c r="BF868"/>
  <c r="T868"/>
  <c r="R868"/>
  <c r="P868"/>
  <c r="BK868"/>
  <c r="J868"/>
  <c r="BE868" s="1"/>
  <c r="BI862"/>
  <c r="BH862"/>
  <c r="BG862"/>
  <c r="BF862"/>
  <c r="T862"/>
  <c r="R862"/>
  <c r="P862"/>
  <c r="BK862"/>
  <c r="J862"/>
  <c r="BE862" s="1"/>
  <c r="BI855"/>
  <c r="BH855"/>
  <c r="BG855"/>
  <c r="BF855"/>
  <c r="T855"/>
  <c r="R855"/>
  <c r="P855"/>
  <c r="BK855"/>
  <c r="J855"/>
  <c r="BE855" s="1"/>
  <c r="BI841"/>
  <c r="BH841"/>
  <c r="BG841"/>
  <c r="BF841"/>
  <c r="T841"/>
  <c r="R841"/>
  <c r="P841"/>
  <c r="BK841"/>
  <c r="J841"/>
  <c r="BE841" s="1"/>
  <c r="BI829"/>
  <c r="BH829"/>
  <c r="BG829"/>
  <c r="BF829"/>
  <c r="T829"/>
  <c r="R829"/>
  <c r="P829"/>
  <c r="BK829"/>
  <c r="J829"/>
  <c r="BE829" s="1"/>
  <c r="BI826"/>
  <c r="BH826"/>
  <c r="BG826"/>
  <c r="BF826"/>
  <c r="T826"/>
  <c r="R826"/>
  <c r="P826"/>
  <c r="BK826"/>
  <c r="J826"/>
  <c r="BE826" s="1"/>
  <c r="BI818"/>
  <c r="BH818"/>
  <c r="BG818"/>
  <c r="BF818"/>
  <c r="T818"/>
  <c r="R818"/>
  <c r="P818"/>
  <c r="BK818"/>
  <c r="J818"/>
  <c r="BE818" s="1"/>
  <c r="BI815"/>
  <c r="BH815"/>
  <c r="BG815"/>
  <c r="BF815"/>
  <c r="T815"/>
  <c r="R815"/>
  <c r="P815"/>
  <c r="BK815"/>
  <c r="J815"/>
  <c r="BE815"/>
  <c r="BI809"/>
  <c r="BH809"/>
  <c r="BG809"/>
  <c r="BF809"/>
  <c r="T809"/>
  <c r="R809"/>
  <c r="P809"/>
  <c r="BK809"/>
  <c r="J809"/>
  <c r="BE809" s="1"/>
  <c r="BI803"/>
  <c r="BH803"/>
  <c r="BG803"/>
  <c r="BF803"/>
  <c r="T803"/>
  <c r="R803"/>
  <c r="P803"/>
  <c r="BK803"/>
  <c r="J803"/>
  <c r="BE803" s="1"/>
  <c r="BI802"/>
  <c r="BH802"/>
  <c r="BG802"/>
  <c r="BF802"/>
  <c r="T802"/>
  <c r="R802"/>
  <c r="P802"/>
  <c r="BK802"/>
  <c r="J802"/>
  <c r="BE802" s="1"/>
  <c r="BI801"/>
  <c r="BH801"/>
  <c r="BG801"/>
  <c r="BF801"/>
  <c r="T801"/>
  <c r="R801"/>
  <c r="P801"/>
  <c r="BK801"/>
  <c r="J801"/>
  <c r="BE801" s="1"/>
  <c r="BI800"/>
  <c r="BH800"/>
  <c r="BG800"/>
  <c r="BF800"/>
  <c r="T800"/>
  <c r="R800"/>
  <c r="P800"/>
  <c r="BK800"/>
  <c r="J800"/>
  <c r="BE800" s="1"/>
  <c r="BI792"/>
  <c r="BH792"/>
  <c r="BG792"/>
  <c r="BF792"/>
  <c r="T792"/>
  <c r="R792"/>
  <c r="P792"/>
  <c r="BK792"/>
  <c r="J792"/>
  <c r="BE792" s="1"/>
  <c r="BI789"/>
  <c r="BH789"/>
  <c r="BG789"/>
  <c r="BF789"/>
  <c r="T789"/>
  <c r="R789"/>
  <c r="P789"/>
  <c r="BK789"/>
  <c r="J789"/>
  <c r="BE789" s="1"/>
  <c r="BI786"/>
  <c r="BH786"/>
  <c r="BG786"/>
  <c r="BF786"/>
  <c r="T786"/>
  <c r="R786"/>
  <c r="P786"/>
  <c r="BK786"/>
  <c r="J786"/>
  <c r="BE786"/>
  <c r="BI783"/>
  <c r="BH783"/>
  <c r="BG783"/>
  <c r="BF783"/>
  <c r="T783"/>
  <c r="R783"/>
  <c r="P783"/>
  <c r="BK783"/>
  <c r="J783"/>
  <c r="BE783" s="1"/>
  <c r="BI780"/>
  <c r="BH780"/>
  <c r="BG780"/>
  <c r="BF780"/>
  <c r="T780"/>
  <c r="R780"/>
  <c r="P780"/>
  <c r="BK780"/>
  <c r="J780"/>
  <c r="BE780" s="1"/>
  <c r="BI772"/>
  <c r="BH772"/>
  <c r="BG772"/>
  <c r="BF772"/>
  <c r="T772"/>
  <c r="R772"/>
  <c r="P772"/>
  <c r="BK772"/>
  <c r="J772"/>
  <c r="BE772" s="1"/>
  <c r="BI764"/>
  <c r="BH764"/>
  <c r="BG764"/>
  <c r="BF764"/>
  <c r="T764"/>
  <c r="T763" s="1"/>
  <c r="R764"/>
  <c r="P764"/>
  <c r="P763" s="1"/>
  <c r="BK764"/>
  <c r="J764"/>
  <c r="BE764" s="1"/>
  <c r="BI760"/>
  <c r="BH760"/>
  <c r="BG760"/>
  <c r="BF760"/>
  <c r="T760"/>
  <c r="R760"/>
  <c r="P760"/>
  <c r="BK760"/>
  <c r="J760"/>
  <c r="BE760" s="1"/>
  <c r="BI757"/>
  <c r="BH757"/>
  <c r="BG757"/>
  <c r="BF757"/>
  <c r="T757"/>
  <c r="R757"/>
  <c r="P757"/>
  <c r="BK757"/>
  <c r="J757"/>
  <c r="BE757" s="1"/>
  <c r="BI754"/>
  <c r="BH754"/>
  <c r="BG754"/>
  <c r="BF754"/>
  <c r="T754"/>
  <c r="R754"/>
  <c r="P754"/>
  <c r="BK754"/>
  <c r="J754"/>
  <c r="BE754" s="1"/>
  <c r="BI753"/>
  <c r="BH753"/>
  <c r="BG753"/>
  <c r="BF753"/>
  <c r="T753"/>
  <c r="R753"/>
  <c r="P753"/>
  <c r="BK753"/>
  <c r="J753"/>
  <c r="BE753" s="1"/>
  <c r="BI752"/>
  <c r="BH752"/>
  <c r="BG752"/>
  <c r="BF752"/>
  <c r="T752"/>
  <c r="R752"/>
  <c r="P752"/>
  <c r="BK752"/>
  <c r="J752"/>
  <c r="BE752"/>
  <c r="BI751"/>
  <c r="BH751"/>
  <c r="BG751"/>
  <c r="BF751"/>
  <c r="T751"/>
  <c r="R751"/>
  <c r="P751"/>
  <c r="BK751"/>
  <c r="J751"/>
  <c r="BE751" s="1"/>
  <c r="BI750"/>
  <c r="BH750"/>
  <c r="BG750"/>
  <c r="BF750"/>
  <c r="T750"/>
  <c r="R750"/>
  <c r="P750"/>
  <c r="BK750"/>
  <c r="J750"/>
  <c r="BE750" s="1"/>
  <c r="BI749"/>
  <c r="BH749"/>
  <c r="BG749"/>
  <c r="BF749"/>
  <c r="T749"/>
  <c r="R749"/>
  <c r="P749"/>
  <c r="BK749"/>
  <c r="J749"/>
  <c r="BE749" s="1"/>
  <c r="BI748"/>
  <c r="BH748"/>
  <c r="BG748"/>
  <c r="BF748"/>
  <c r="T748"/>
  <c r="R748"/>
  <c r="P748"/>
  <c r="BK748"/>
  <c r="J748"/>
  <c r="BE748" s="1"/>
  <c r="BI745"/>
  <c r="BH745"/>
  <c r="BG745"/>
  <c r="BF745"/>
  <c r="T745"/>
  <c r="R745"/>
  <c r="P745"/>
  <c r="BK745"/>
  <c r="J745"/>
  <c r="BE745" s="1"/>
  <c r="BI738"/>
  <c r="BH738"/>
  <c r="BG738"/>
  <c r="BF738"/>
  <c r="T738"/>
  <c r="R738"/>
  <c r="P738"/>
  <c r="BK738"/>
  <c r="J738"/>
  <c r="BE738" s="1"/>
  <c r="BI733"/>
  <c r="BH733"/>
  <c r="BG733"/>
  <c r="BF733"/>
  <c r="T733"/>
  <c r="R733"/>
  <c r="P733"/>
  <c r="BK733"/>
  <c r="J733"/>
  <c r="BE733" s="1"/>
  <c r="BI712"/>
  <c r="BH712"/>
  <c r="BG712"/>
  <c r="BF712"/>
  <c r="T712"/>
  <c r="R712"/>
  <c r="P712"/>
  <c r="BK712"/>
  <c r="J712"/>
  <c r="BE712"/>
  <c r="BI691"/>
  <c r="BH691"/>
  <c r="BG691"/>
  <c r="BF691"/>
  <c r="T691"/>
  <c r="R691"/>
  <c r="P691"/>
  <c r="BK691"/>
  <c r="J691"/>
  <c r="BE691" s="1"/>
  <c r="BI671"/>
  <c r="BH671"/>
  <c r="BG671"/>
  <c r="BF671"/>
  <c r="T671"/>
  <c r="T670" s="1"/>
  <c r="R671"/>
  <c r="R670" s="1"/>
  <c r="P671"/>
  <c r="P670" s="1"/>
  <c r="BK671"/>
  <c r="J671"/>
  <c r="BE671" s="1"/>
  <c r="BI656"/>
  <c r="BH656"/>
  <c r="BG656"/>
  <c r="BF656"/>
  <c r="T656"/>
  <c r="R656"/>
  <c r="P656"/>
  <c r="BK656"/>
  <c r="J656"/>
  <c r="BE656" s="1"/>
  <c r="BI642"/>
  <c r="BH642"/>
  <c r="BG642"/>
  <c r="BF642"/>
  <c r="T642"/>
  <c r="R642"/>
  <c r="P642"/>
  <c r="BK642"/>
  <c r="J642"/>
  <c r="BE642" s="1"/>
  <c r="BI638"/>
  <c r="BH638"/>
  <c r="BG638"/>
  <c r="BF638"/>
  <c r="T638"/>
  <c r="R638"/>
  <c r="P638"/>
  <c r="BK638"/>
  <c r="J638"/>
  <c r="BE638" s="1"/>
  <c r="BI630"/>
  <c r="BH630"/>
  <c r="BG630"/>
  <c r="BF630"/>
  <c r="T630"/>
  <c r="R630"/>
  <c r="P630"/>
  <c r="BK630"/>
  <c r="J630"/>
  <c r="BE630" s="1"/>
  <c r="BI618"/>
  <c r="BH618"/>
  <c r="BG618"/>
  <c r="BF618"/>
  <c r="T618"/>
  <c r="R618"/>
  <c r="P618"/>
  <c r="BK618"/>
  <c r="J618"/>
  <c r="BE618" s="1"/>
  <c r="BI604"/>
  <c r="BH604"/>
  <c r="BG604"/>
  <c r="BF604"/>
  <c r="T604"/>
  <c r="R604"/>
  <c r="P604"/>
  <c r="BK604"/>
  <c r="J604"/>
  <c r="BE604" s="1"/>
  <c r="BI582"/>
  <c r="BH582"/>
  <c r="BG582"/>
  <c r="BF582"/>
  <c r="T582"/>
  <c r="R582"/>
  <c r="P582"/>
  <c r="BK582"/>
  <c r="J582"/>
  <c r="BE582"/>
  <c r="BI570"/>
  <c r="BH570"/>
  <c r="BG570"/>
  <c r="BF570"/>
  <c r="T570"/>
  <c r="R570"/>
  <c r="P570"/>
  <c r="BK570"/>
  <c r="J570"/>
  <c r="BE570" s="1"/>
  <c r="BI562"/>
  <c r="BH562"/>
  <c r="BG562"/>
  <c r="BF562"/>
  <c r="T562"/>
  <c r="R562"/>
  <c r="P562"/>
  <c r="BK562"/>
  <c r="J562"/>
  <c r="BE562" s="1"/>
  <c r="BI550"/>
  <c r="BH550"/>
  <c r="BG550"/>
  <c r="BF550"/>
  <c r="T550"/>
  <c r="R550"/>
  <c r="P550"/>
  <c r="BK550"/>
  <c r="J550"/>
  <c r="BE550" s="1"/>
  <c r="BI542"/>
  <c r="BH542"/>
  <c r="BG542"/>
  <c r="BF542"/>
  <c r="T542"/>
  <c r="R542"/>
  <c r="P542"/>
  <c r="BK542"/>
  <c r="J542"/>
  <c r="BE542" s="1"/>
  <c r="BI538"/>
  <c r="BH538"/>
  <c r="BG538"/>
  <c r="BF538"/>
  <c r="T538"/>
  <c r="R538"/>
  <c r="P538"/>
  <c r="BK538"/>
  <c r="J538"/>
  <c r="BE538" s="1"/>
  <c r="BI506"/>
  <c r="BH506"/>
  <c r="BG506"/>
  <c r="BF506"/>
  <c r="T506"/>
  <c r="R506"/>
  <c r="P506"/>
  <c r="BK506"/>
  <c r="J506"/>
  <c r="BE506" s="1"/>
  <c r="BI474"/>
  <c r="BH474"/>
  <c r="BG474"/>
  <c r="BF474"/>
  <c r="T474"/>
  <c r="R474"/>
  <c r="P474"/>
  <c r="BK474"/>
  <c r="J474"/>
  <c r="BE474" s="1"/>
  <c r="BI466"/>
  <c r="BH466"/>
  <c r="BG466"/>
  <c r="BF466"/>
  <c r="T466"/>
  <c r="T465"/>
  <c r="R466"/>
  <c r="P466"/>
  <c r="P465" s="1"/>
  <c r="BK466"/>
  <c r="BK465" s="1"/>
  <c r="J465" s="1"/>
  <c r="J62" s="1"/>
  <c r="J466"/>
  <c r="BE466" s="1"/>
  <c r="BI462"/>
  <c r="BH462"/>
  <c r="BG462"/>
  <c r="BF462"/>
  <c r="T462"/>
  <c r="R462"/>
  <c r="P462"/>
  <c r="BK462"/>
  <c r="J462"/>
  <c r="BE462"/>
  <c r="BI458"/>
  <c r="BH458"/>
  <c r="BG458"/>
  <c r="BF458"/>
  <c r="T458"/>
  <c r="R458"/>
  <c r="P458"/>
  <c r="BK458"/>
  <c r="J458"/>
  <c r="BE458" s="1"/>
  <c r="BI455"/>
  <c r="BH455"/>
  <c r="BG455"/>
  <c r="BF455"/>
  <c r="T455"/>
  <c r="T454" s="1"/>
  <c r="R455"/>
  <c r="R454" s="1"/>
  <c r="P455"/>
  <c r="P454" s="1"/>
  <c r="BK455"/>
  <c r="J455"/>
  <c r="BE455" s="1"/>
  <c r="BI451"/>
  <c r="BH451"/>
  <c r="BG451"/>
  <c r="BF451"/>
  <c r="T451"/>
  <c r="T450" s="1"/>
  <c r="R451"/>
  <c r="R450" s="1"/>
  <c r="P451"/>
  <c r="P450" s="1"/>
  <c r="BK451"/>
  <c r="BK450" s="1"/>
  <c r="J450"/>
  <c r="J60" s="1"/>
  <c r="J451"/>
  <c r="BE451" s="1"/>
  <c r="BI445"/>
  <c r="BH445"/>
  <c r="BG445"/>
  <c r="BF445"/>
  <c r="T445"/>
  <c r="R445"/>
  <c r="P445"/>
  <c r="BK445"/>
  <c r="J445"/>
  <c r="BE445" s="1"/>
  <c r="BI441"/>
  <c r="BH441"/>
  <c r="BG441"/>
  <c r="BF441"/>
  <c r="T441"/>
  <c r="R441"/>
  <c r="P441"/>
  <c r="BK441"/>
  <c r="J441"/>
  <c r="BE441" s="1"/>
  <c r="BI438"/>
  <c r="BH438"/>
  <c r="BG438"/>
  <c r="BF438"/>
  <c r="T438"/>
  <c r="R438"/>
  <c r="P438"/>
  <c r="BK438"/>
  <c r="J438"/>
  <c r="BE438" s="1"/>
  <c r="BI435"/>
  <c r="BH435"/>
  <c r="BG435"/>
  <c r="BF435"/>
  <c r="T435"/>
  <c r="R435"/>
  <c r="R434" s="1"/>
  <c r="P435"/>
  <c r="P434" s="1"/>
  <c r="BK435"/>
  <c r="BK434"/>
  <c r="J434" s="1"/>
  <c r="J59" s="1"/>
  <c r="J435"/>
  <c r="BE435"/>
  <c r="BI429"/>
  <c r="BH429"/>
  <c r="BG429"/>
  <c r="BF429"/>
  <c r="T429"/>
  <c r="R429"/>
  <c r="P429"/>
  <c r="BK429"/>
  <c r="J429"/>
  <c r="BE429" s="1"/>
  <c r="BI428"/>
  <c r="BH428"/>
  <c r="BG428"/>
  <c r="BF428"/>
  <c r="T428"/>
  <c r="R428"/>
  <c r="P428"/>
  <c r="BK428"/>
  <c r="J428"/>
  <c r="BE428" s="1"/>
  <c r="BI421"/>
  <c r="BH421"/>
  <c r="BG421"/>
  <c r="BF421"/>
  <c r="T421"/>
  <c r="R421"/>
  <c r="P421"/>
  <c r="BK421"/>
  <c r="J421"/>
  <c r="BE421" s="1"/>
  <c r="BI417"/>
  <c r="BH417"/>
  <c r="BG417"/>
  <c r="BF417"/>
  <c r="T417"/>
  <c r="R417"/>
  <c r="P417"/>
  <c r="BK417"/>
  <c r="J417"/>
  <c r="BE417" s="1"/>
  <c r="BI410"/>
  <c r="BH410"/>
  <c r="BG410"/>
  <c r="BF410"/>
  <c r="T410"/>
  <c r="R410"/>
  <c r="P410"/>
  <c r="BK410"/>
  <c r="J410"/>
  <c r="BE410" s="1"/>
  <c r="BI405"/>
  <c r="BH405"/>
  <c r="BG405"/>
  <c r="BF405"/>
  <c r="T405"/>
  <c r="R405"/>
  <c r="P405"/>
  <c r="BK405"/>
  <c r="J405"/>
  <c r="BE405"/>
  <c r="BI400"/>
  <c r="BH400"/>
  <c r="BG400"/>
  <c r="BF400"/>
  <c r="T400"/>
  <c r="R400"/>
  <c r="P400"/>
  <c r="BK400"/>
  <c r="J400"/>
  <c r="BE400" s="1"/>
  <c r="BI367"/>
  <c r="BH367"/>
  <c r="BG367"/>
  <c r="BF367"/>
  <c r="T367"/>
  <c r="R367"/>
  <c r="P367"/>
  <c r="BK367"/>
  <c r="J367"/>
  <c r="BE367" s="1"/>
  <c r="BI363"/>
  <c r="BH363"/>
  <c r="BG363"/>
  <c r="BF363"/>
  <c r="T363"/>
  <c r="R363"/>
  <c r="P363"/>
  <c r="BK363"/>
  <c r="J363"/>
  <c r="BE363" s="1"/>
  <c r="BI352"/>
  <c r="BH352"/>
  <c r="BG352"/>
  <c r="BF352"/>
  <c r="T352"/>
  <c r="R352"/>
  <c r="P352"/>
  <c r="BK352"/>
  <c r="J352"/>
  <c r="BE352" s="1"/>
  <c r="BI348"/>
  <c r="BH348"/>
  <c r="BG348"/>
  <c r="BF348"/>
  <c r="T348"/>
  <c r="R348"/>
  <c r="P348"/>
  <c r="BK348"/>
  <c r="J348"/>
  <c r="BE348" s="1"/>
  <c r="BI341"/>
  <c r="BH341"/>
  <c r="BG341"/>
  <c r="BF341"/>
  <c r="T341"/>
  <c r="R341"/>
  <c r="P341"/>
  <c r="BK341"/>
  <c r="J341"/>
  <c r="BE341" s="1"/>
  <c r="BI336"/>
  <c r="BH336"/>
  <c r="BG336"/>
  <c r="BF336"/>
  <c r="T336"/>
  <c r="R336"/>
  <c r="P336"/>
  <c r="BK336"/>
  <c r="J336"/>
  <c r="BE336" s="1"/>
  <c r="BI328"/>
  <c r="BH328"/>
  <c r="BG328"/>
  <c r="BF328"/>
  <c r="T328"/>
  <c r="R328"/>
  <c r="P328"/>
  <c r="BK328"/>
  <c r="J328"/>
  <c r="BE328"/>
  <c r="BI308"/>
  <c r="BH308"/>
  <c r="BG308"/>
  <c r="BF308"/>
  <c r="T308"/>
  <c r="R308"/>
  <c r="P308"/>
  <c r="BK308"/>
  <c r="J308"/>
  <c r="BE308" s="1"/>
  <c r="BI274"/>
  <c r="BH274"/>
  <c r="BG274"/>
  <c r="BF274"/>
  <c r="T274"/>
  <c r="R274"/>
  <c r="P274"/>
  <c r="BK274"/>
  <c r="J274"/>
  <c r="BE274" s="1"/>
  <c r="BI270"/>
  <c r="BH270"/>
  <c r="BG270"/>
  <c r="BF270"/>
  <c r="T270"/>
  <c r="R270"/>
  <c r="P270"/>
  <c r="BK270"/>
  <c r="J270"/>
  <c r="BE270" s="1"/>
  <c r="BI237"/>
  <c r="BH237"/>
  <c r="BG237"/>
  <c r="BF237"/>
  <c r="T237"/>
  <c r="R237"/>
  <c r="P237"/>
  <c r="BK237"/>
  <c r="J237"/>
  <c r="BE237" s="1"/>
  <c r="BI197"/>
  <c r="BH197"/>
  <c r="BG197"/>
  <c r="BF197"/>
  <c r="T197"/>
  <c r="R197"/>
  <c r="P197"/>
  <c r="BK197"/>
  <c r="J197"/>
  <c r="BE197" s="1"/>
  <c r="BI190"/>
  <c r="BH190"/>
  <c r="BG190"/>
  <c r="BF190"/>
  <c r="T190"/>
  <c r="R190"/>
  <c r="P190"/>
  <c r="BK190"/>
  <c r="J190"/>
  <c r="BE190" s="1"/>
  <c r="BI162"/>
  <c r="BH162"/>
  <c r="BG162"/>
  <c r="BF162"/>
  <c r="T162"/>
  <c r="R162"/>
  <c r="P162"/>
  <c r="BK162"/>
  <c r="J162"/>
  <c r="BE162" s="1"/>
  <c r="BI152"/>
  <c r="BH152"/>
  <c r="BG152"/>
  <c r="BF152"/>
  <c r="T152"/>
  <c r="R152"/>
  <c r="P152"/>
  <c r="BK152"/>
  <c r="J152"/>
  <c r="BE152"/>
  <c r="BI125"/>
  <c r="BH125"/>
  <c r="BG125"/>
  <c r="BF125"/>
  <c r="F31" s="1"/>
  <c r="BA52" i="1" s="1"/>
  <c r="T125" i="2"/>
  <c r="R125"/>
  <c r="P125"/>
  <c r="BK125"/>
  <c r="J125"/>
  <c r="BE125" s="1"/>
  <c r="BI119"/>
  <c r="BH119"/>
  <c r="BG119"/>
  <c r="BF119"/>
  <c r="T119"/>
  <c r="R119"/>
  <c r="P119"/>
  <c r="BK119"/>
  <c r="J119"/>
  <c r="BE119" s="1"/>
  <c r="BI89"/>
  <c r="F34" s="1"/>
  <c r="BD52" i="1" s="1"/>
  <c r="BH89" i="2"/>
  <c r="BG89"/>
  <c r="F32"/>
  <c r="BB52" i="1" s="1"/>
  <c r="BF89" i="2"/>
  <c r="T89"/>
  <c r="T88" s="1"/>
  <c r="R89"/>
  <c r="R88" s="1"/>
  <c r="P89"/>
  <c r="P88" s="1"/>
  <c r="BK89"/>
  <c r="J89"/>
  <c r="BE89"/>
  <c r="J82"/>
  <c r="F82"/>
  <c r="F80"/>
  <c r="E78"/>
  <c r="J51"/>
  <c r="F51"/>
  <c r="F49"/>
  <c r="E47"/>
  <c r="J18"/>
  <c r="E18"/>
  <c r="J17"/>
  <c r="J12"/>
  <c r="E7"/>
  <c r="E45" s="1"/>
  <c r="AS51" i="1"/>
  <c r="L47"/>
  <c r="AM46"/>
  <c r="L46"/>
  <c r="AM44"/>
  <c r="L44"/>
  <c r="L42"/>
  <c r="L41"/>
  <c r="BK84" i="3" l="1"/>
  <c r="J85"/>
  <c r="J58" s="1"/>
  <c r="T84"/>
  <c r="T83" s="1"/>
  <c r="R84"/>
  <c r="R83" s="1"/>
  <c r="P87" i="2"/>
  <c r="P86" s="1"/>
  <c r="AU52" i="1" s="1"/>
  <c r="J49" i="2"/>
  <c r="J80"/>
  <c r="J49" i="4"/>
  <c r="J73"/>
  <c r="F52" i="2"/>
  <c r="F83"/>
  <c r="F31" i="5"/>
  <c r="BA55" i="1" s="1"/>
  <c r="BA51" s="1"/>
  <c r="J31" i="5"/>
  <c r="AW55" i="1" s="1"/>
  <c r="F52" i="4"/>
  <c r="F76"/>
  <c r="BB51" i="1"/>
  <c r="F30" i="2"/>
  <c r="AZ52" i="1" s="1"/>
  <c r="R465" i="2"/>
  <c r="R87" s="1"/>
  <c r="R86" s="1"/>
  <c r="J77" i="3"/>
  <c r="J31"/>
  <c r="AW53" i="1" s="1"/>
  <c r="AT53" s="1"/>
  <c r="BK206" i="3"/>
  <c r="J206" s="1"/>
  <c r="J62" s="1"/>
  <c r="BK80" i="4"/>
  <c r="F34"/>
  <c r="BD54" i="1" s="1"/>
  <c r="J30" i="5"/>
  <c r="AV55" i="1" s="1"/>
  <c r="AT55" s="1"/>
  <c r="E76" i="2"/>
  <c r="J30"/>
  <c r="AV52" i="1" s="1"/>
  <c r="J31" i="2"/>
  <c r="AW52" i="1" s="1"/>
  <c r="F33" i="2"/>
  <c r="BC52" i="1" s="1"/>
  <c r="BK763" i="2"/>
  <c r="J763" s="1"/>
  <c r="J64" s="1"/>
  <c r="T917"/>
  <c r="F80" i="3"/>
  <c r="P125"/>
  <c r="P84" s="1"/>
  <c r="P83" s="1"/>
  <c r="AU53" i="1" s="1"/>
  <c r="R206" i="3"/>
  <c r="F30" i="4"/>
  <c r="AZ54" i="1" s="1"/>
  <c r="F30" i="5"/>
  <c r="AZ55" i="1" s="1"/>
  <c r="BK82" i="5"/>
  <c r="R82"/>
  <c r="R81" s="1"/>
  <c r="BK88" i="2"/>
  <c r="T434"/>
  <c r="T87" s="1"/>
  <c r="T86" s="1"/>
  <c r="BK454"/>
  <c r="J454" s="1"/>
  <c r="J61" s="1"/>
  <c r="BK670"/>
  <c r="J670" s="1"/>
  <c r="J63" s="1"/>
  <c r="R763"/>
  <c r="F30" i="3"/>
  <c r="AZ53" i="1" s="1"/>
  <c r="F34" i="3"/>
  <c r="BD53" i="1" s="1"/>
  <c r="BD51" s="1"/>
  <c r="W30" s="1"/>
  <c r="T125" i="3"/>
  <c r="P144"/>
  <c r="P223"/>
  <c r="P206" s="1"/>
  <c r="E69" i="4"/>
  <c r="J30"/>
  <c r="AV54" i="1" s="1"/>
  <c r="AT54" s="1"/>
  <c r="T81" i="4"/>
  <c r="T80" s="1"/>
  <c r="T79" s="1"/>
  <c r="J83" i="5"/>
  <c r="J58" s="1"/>
  <c r="F33"/>
  <c r="BC55" i="1" s="1"/>
  <c r="E71" i="5"/>
  <c r="AW51" i="1" l="1"/>
  <c r="AK27" s="1"/>
  <c r="W27"/>
  <c r="J84" i="3"/>
  <c r="J57" s="1"/>
  <c r="BK83"/>
  <c r="J83" s="1"/>
  <c r="BK81" i="5"/>
  <c r="J81" s="1"/>
  <c r="J82"/>
  <c r="J57" s="1"/>
  <c r="AX51" i="1"/>
  <c r="W28"/>
  <c r="J88" i="2"/>
  <c r="J58" s="1"/>
  <c r="BK87"/>
  <c r="BK79" i="4"/>
  <c r="J79" s="1"/>
  <c r="J80"/>
  <c r="J57" s="1"/>
  <c r="BC51" i="1"/>
  <c r="AU51"/>
  <c r="AZ51"/>
  <c r="AT52"/>
  <c r="J56" i="3" l="1"/>
  <c r="J27"/>
  <c r="W29" i="1"/>
  <c r="AY51"/>
  <c r="J27" i="5"/>
  <c r="J56"/>
  <c r="BK86" i="2"/>
  <c r="J86" s="1"/>
  <c r="J87"/>
  <c r="J57" s="1"/>
  <c r="W26" i="1"/>
  <c r="AV51"/>
  <c r="J56" i="4"/>
  <c r="J27"/>
  <c r="AG55" i="1" l="1"/>
  <c r="AN55" s="1"/>
  <c r="J36" i="5"/>
  <c r="AK26" i="1"/>
  <c r="AT51"/>
  <c r="J36" i="3"/>
  <c r="AG53" i="1"/>
  <c r="AN53" s="1"/>
  <c r="J27" i="2"/>
  <c r="J56"/>
  <c r="J36" i="4"/>
  <c r="AG54" i="1"/>
  <c r="AN54" s="1"/>
  <c r="J36" i="2" l="1"/>
  <c r="AG52" i="1"/>
  <c r="AN52" l="1"/>
  <c r="AG51"/>
  <c r="AK23" l="1"/>
  <c r="AK32" s="1"/>
  <c r="AN51"/>
</calcChain>
</file>

<file path=xl/sharedStrings.xml><?xml version="1.0" encoding="utf-8"?>
<sst xmlns="http://schemas.openxmlformats.org/spreadsheetml/2006/main" count="12230" uniqueCount="1383">
  <si>
    <t>Export VZ</t>
  </si>
  <si>
    <t>List obsahuje:</t>
  </si>
  <si>
    <t>1) Rekapitulace stavby</t>
  </si>
  <si>
    <t>2) Rekapitulace objektů stavby a soupisů prací</t>
  </si>
  <si>
    <t>3.0</t>
  </si>
  <si>
    <t>ZAMOK</t>
  </si>
  <si>
    <t>False</t>
  </si>
  <si>
    <t>{64682a00-3de8-49c1-ab02-cc69ab8f12c1}</t>
  </si>
  <si>
    <t>0,01</t>
  </si>
  <si>
    <t>21</t>
  </si>
  <si>
    <t>15</t>
  </si>
  <si>
    <t>REKAPITULACE STAVBY</t>
  </si>
  <si>
    <t>v ---  níže se nacházejí doplnkové a pomocné údaje k sestavám  --- v</t>
  </si>
  <si>
    <t>Návod na vyplnění</t>
  </si>
  <si>
    <t>0,001</t>
  </si>
  <si>
    <t>Kód:</t>
  </si>
  <si>
    <t>001-1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</si>
  <si>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</si>
  <si>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</si>
  <si>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Karlovy Vary, Ondříčkova ulice - stavební úpravy místní komunikace</t>
  </si>
  <si>
    <t>0,1</t>
  </si>
  <si>
    <t>KSO:</t>
  </si>
  <si>
    <t/>
  </si>
  <si>
    <t>CC-CZ:</t>
  </si>
  <si>
    <t>1</t>
  </si>
  <si>
    <t>Místo:</t>
  </si>
  <si>
    <t>Karlovy Vary</t>
  </si>
  <si>
    <t>Datum:</t>
  </si>
  <si>
    <t>5. 1. 2017</t>
  </si>
  <si>
    <t>10</t>
  </si>
  <si>
    <t>100</t>
  </si>
  <si>
    <t>Zadavatel:</t>
  </si>
  <si>
    <t>IČ:</t>
  </si>
  <si>
    <t>00254675</t>
  </si>
  <si>
    <t>Statutární město Karlovy Vary</t>
  </si>
  <si>
    <t>DIČ:</t>
  </si>
  <si>
    <t>Uchazeč:</t>
  </si>
  <si>
    <t>Vyplň údaj</t>
  </si>
  <si>
    <t>Projektant:</t>
  </si>
  <si>
    <t>88838013</t>
  </si>
  <si>
    <t>Ing. Jaroslav Šípek - STAVplan</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</si>
  <si>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</si>
  <si>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</si>
  <si>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</si>
  <si>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</si>
  <si>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</si>
  <si>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</si>
  <si>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</si>
  <si>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</si>
  <si>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</si>
  <si>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</si>
  <si>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</si>
  <si>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</si>
  <si>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</si>
  <si>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</si>
  <si>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</si>
  <si>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</si>
  <si>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</si>
  <si>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</si>
  <si>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</si>
  <si>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</si>
  <si>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</si>
  <si>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</si>
  <si>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</si>
  <si>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</si>
  <si>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</si>
  <si>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</si>
  <si>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</si>
  <si>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</si>
  <si>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</si>
  <si>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</si>
  <si>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</si>
  <si>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</si>
  <si>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</si>
  <si>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</si>
  <si>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</si>
  <si>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</si>
  <si>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</si>
  <si>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</si>
  <si>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</si>
  <si>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</si>
  <si>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</si>
  <si>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</si>
  <si>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Komunikace</t>
  </si>
  <si>
    <t>STA</t>
  </si>
  <si>
    <t>{dfc10001-b6fe-4ddd-9a70-40d67d5d4c81}</t>
  </si>
  <si>
    <t>2</t>
  </si>
  <si>
    <t>SO 251</t>
  </si>
  <si>
    <t>Zajištění svahu na p.p.č. 2601, 2. etapa</t>
  </si>
  <si>
    <t>{5ff25ef9-c4c8-429d-aeff-bb5ff6a7e698}</t>
  </si>
  <si>
    <t>SO 541</t>
  </si>
  <si>
    <t>Přeložka potrubní pošty KKN</t>
  </si>
  <si>
    <t>{6e77c636-1cd2-4e67-b644-8a9cf3301ea6}</t>
  </si>
  <si>
    <t>SO 000</t>
  </si>
  <si>
    <t>Vedlejší rozpočtové náklady</t>
  </si>
  <si>
    <t>{425ea631-11c5-4650-94e9-8b80630f1155}</t>
  </si>
  <si>
    <t>1) Krycí list soupisu</t>
  </si>
  <si>
    <t>2) Rekapitulace</t>
  </si>
  <si>
    <t>3) Soupis prací</t>
  </si>
  <si>
    <t>Zpět na list:</t>
  </si>
  <si>
    <t>Rekapitulace stavby</t>
  </si>
  <si>
    <t>KRYCÍ LIST SOUPISU</t>
  </si>
  <si>
    <t>Objekt:</t>
  </si>
  <si>
    <t>SO 101 - Komunikace</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</si>
  <si>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</si>
  <si>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</si>
  <si>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</si>
  <si>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</si>
  <si>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</si>
  <si>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</si>
  <si>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</si>
  <si>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</si>
  <si>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</si>
  <si>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</si>
  <si>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</si>
  <si>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</si>
  <si>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</si>
  <si>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</si>
  <si>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</si>
  <si>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</si>
  <si>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</si>
  <si>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</si>
  <si>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</si>
  <si>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</si>
  <si>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</si>
  <si>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</si>
  <si>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</si>
  <si>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</si>
  <si>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</si>
  <si>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</si>
  <si>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</si>
  <si>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</si>
  <si>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</si>
  <si>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</si>
  <si>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</si>
  <si>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</si>
  <si>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</si>
  <si>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</si>
  <si>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113106521</t>
  </si>
  <si>
    <t>Rozebrání dlažeb a dílců komunikací pro pěší, vozovek a ploch s přemístěním hmot na skládku na vzdálenost do 3 m nebo s naložením na dopravní prostředek vozovek a ploch, s jakoukoliv výplní spár v ploše jednotlivě přes 200 m2 z drobných kostek nebo odseků kladených do lože z kameniva těženého</t>
  </si>
  <si>
    <t>m2</t>
  </si>
  <si>
    <t>CS ÚRS 2016 02</t>
  </si>
  <si>
    <t>4</t>
  </si>
  <si>
    <t>-686546444</t>
  </si>
  <si>
    <t>VV</t>
  </si>
  <si>
    <t>Plocha pouze vozovky, plocha chodníku nezahrnuta</t>
  </si>
  <si>
    <t>Pod živičným krytem vozovky se přdpokládá původní kamenná dlažba z malých kostek tl. 100mm</t>
  </si>
  <si>
    <t>fakturace jen se souhlasem TDI</t>
  </si>
  <si>
    <t>ze situace a příčných řezů</t>
  </si>
  <si>
    <t>km 0,000 00 - km 0,020 00</t>
  </si>
  <si>
    <t>(20,00-0,00)*(4,61+0,41)/2</t>
  </si>
  <si>
    <t>km 0,020 00 - km 0,040 00</t>
  </si>
  <si>
    <t>(40,00 - 20,00)*(4,41+4,41)/2</t>
  </si>
  <si>
    <t>km 0,040 00 - km 0,060 00</t>
  </si>
  <si>
    <t>(60,00-40,00)*(4,41+0,425)/2</t>
  </si>
  <si>
    <t>km 0,060 00- km 0,080 00</t>
  </si>
  <si>
    <t>(80,00-60,00)*(4,425+4,35)/2</t>
  </si>
  <si>
    <t>km 0,080 00 - km 0,100 00</t>
  </si>
  <si>
    <t>(100,00 - 80,00)*(4,35+4,10)/2</t>
  </si>
  <si>
    <t>km 0,100 00 - km 0,120 00</t>
  </si>
  <si>
    <t>(120-100)*(4,10+4,20)/2</t>
  </si>
  <si>
    <t>km 0,120 00 - km 0,140 00</t>
  </si>
  <si>
    <t>(140-120)*(4,20+4,72)/2</t>
  </si>
  <si>
    <t>km 0,140 00 - km 0,160 00</t>
  </si>
  <si>
    <t>(160-140)*(4,72+4,77)/2</t>
  </si>
  <si>
    <t>km 0,160 00 - km 0,180 00</t>
  </si>
  <si>
    <t>(180-160)*(4,77+4,68)/2</t>
  </si>
  <si>
    <t>km 0,180 00 - km 0,220 00 - včetně křižovatky, odměřením plochy z výkresu</t>
  </si>
  <si>
    <t>235,56</t>
  </si>
  <si>
    <t>km 0,220 00 - 0,240 00</t>
  </si>
  <si>
    <t>(240,00-220,00)*(4,63+4,81)/2</t>
  </si>
  <si>
    <t>km 0,240 00 - KÚ - odměřením plochy z výkresu</t>
  </si>
  <si>
    <t>286,50</t>
  </si>
  <si>
    <t>Součet</t>
  </si>
  <si>
    <t>113107130</t>
  </si>
  <si>
    <t>Odstranění podkladů nebo krytů s přemístěním hmot na skládku na vzdálenost do 3 m nebo s naložením na dopravní prostředek v ploše jednotlivě do 50 m2 z betonu prostého, o tl. vrstvy do 100 mm</t>
  </si>
  <si>
    <t>1168427460</t>
  </si>
  <si>
    <t>Betonový kryt před garáží v km 0,180 - 0,200</t>
  </si>
  <si>
    <t>tloušťka odhadnuta na 100mm</t>
  </si>
  <si>
    <t>plocha - odměřením ze situace:</t>
  </si>
  <si>
    <t>12,13</t>
  </si>
  <si>
    <t>3</t>
  </si>
  <si>
    <t>113107142</t>
  </si>
  <si>
    <t>Odstranění podkladů nebo krytů s přemístěním hmot na skládku na vzdálenost do 3 m nebo s naložením na dopravní prostředek v ploše jednotlivě do 50 m2 živičných, o tl. vrstvy přes 50 do 100 mm</t>
  </si>
  <si>
    <t>1918275962</t>
  </si>
  <si>
    <t>Odstranění krytu chodníku, vzhledem k parkování na chodníku předpoklad tloušťky krytu do 100mm</t>
  </si>
  <si>
    <t>(20,00-0,00)*(1,16+1,13)/2</t>
  </si>
  <si>
    <t>(40,00 - 20,00)*(1,13+0,99)/2</t>
  </si>
  <si>
    <t>(60,00-40,00)*(0,99+1,18)/2</t>
  </si>
  <si>
    <t>(80,00-60,00)*(1,18+1,20)/2</t>
  </si>
  <si>
    <t>(100,00 - 80,00)*(1,08+0,95)/2</t>
  </si>
  <si>
    <t>(120-100)*(0,95+1,08)/2</t>
  </si>
  <si>
    <t>(140-120)*(1,08+1,08)/2</t>
  </si>
  <si>
    <t>(160-140)*(1,08+0,85)/2</t>
  </si>
  <si>
    <t>(180-160)*(0,85+0,95)/2</t>
  </si>
  <si>
    <t>plocha 2</t>
  </si>
  <si>
    <t>22</t>
  </si>
  <si>
    <t>7,34+21,66</t>
  </si>
  <si>
    <t>km 0,220 00 - KÚ - odměřením plochy z výkresu</t>
  </si>
  <si>
    <t>64,80</t>
  </si>
  <si>
    <t>113107241</t>
  </si>
  <si>
    <t>Odstranění podkladů nebo krytů s přemístěním hmot na skládku na vzdálenost do 20 m nebo s naložením na dopravní prostředek v ploše jednotlivě přes 200 m2 živičných, o tl. vrstvy do 50 mm</t>
  </si>
  <si>
    <t>-1018954149</t>
  </si>
  <si>
    <t>Odstranění živičného krytu v napojeních chodníků</t>
  </si>
  <si>
    <t>odměřením ze situace:</t>
  </si>
  <si>
    <t>napojení chodníku ZÚ</t>
  </si>
  <si>
    <t>2,190</t>
  </si>
  <si>
    <t>napojení chodníku km 0,050</t>
  </si>
  <si>
    <t>3,500</t>
  </si>
  <si>
    <t>napojení chodníku km 0,125</t>
  </si>
  <si>
    <t>3,020</t>
  </si>
  <si>
    <t>5</t>
  </si>
  <si>
    <t>113154364</t>
  </si>
  <si>
    <t>Frézování živičného podkladu nebo krytu s naložením na dopravní prostředek plochy přes 1 000 do 10 000 m2 s překážkami v trase pruhu šířky přes 1 m do 2 m, tloušťky vrstvy 100 mm</t>
  </si>
  <si>
    <t>-1820972406</t>
  </si>
  <si>
    <t>Tloušťka vrstvy odhadnuta na 100mm</t>
  </si>
  <si>
    <t>6</t>
  </si>
  <si>
    <t>113201112</t>
  </si>
  <si>
    <t>Vytrhání obrub s vybouráním lože, s přemístěním hmot na skládku na vzdálenost do 3 m nebo s naložením na dopravní prostředek silničních ležatých</t>
  </si>
  <si>
    <t>m</t>
  </si>
  <si>
    <t>1269442722</t>
  </si>
  <si>
    <t>Vytrhání kamenných obrub vpravo oddělující stávající chodník od vozovky. Žulové obruby šířky 30cm.</t>
  </si>
  <si>
    <t>ZÚ - km 0,190 - odměřeno z výkresu</t>
  </si>
  <si>
    <t>188,63</t>
  </si>
  <si>
    <t>km 0,200 - KÚ  -odměřeno z výkresu</t>
  </si>
  <si>
    <t>74,42</t>
  </si>
  <si>
    <t>7</t>
  </si>
  <si>
    <t>122202202</t>
  </si>
  <si>
    <t>Odkopávky a prokopávky nezapažené pro silnice s přemístěním výkopku v příčných profilech na vzdálenost do 15 m nebo s naložením na dopravní prostředek v hornině tř. 3 přes 100 do 1 000 m3</t>
  </si>
  <si>
    <t>m3</t>
  </si>
  <si>
    <t>-2110817770</t>
  </si>
  <si>
    <t>Odkopávky kynety z úrovně pod živičnými vrstvami, vozovka i chodník.</t>
  </si>
  <si>
    <t>V případě, že bude nalezena kamenná dlažba, bude při fakturaci této položky její objem odečten.</t>
  </si>
  <si>
    <t>Výpočet z plochy odkopávky v příčných řezech</t>
  </si>
  <si>
    <t>(20,00-0,00)*(1,67+1,55)/2</t>
  </si>
  <si>
    <t>(40,00 - 20,00)*(1,55+1,56)/2</t>
  </si>
  <si>
    <t>km 0,040 00 - km 0,050 50</t>
  </si>
  <si>
    <t>(50,50-40,00)*(1,56+2,39)/2</t>
  </si>
  <si>
    <t>km 0,050 50 - km 0,060 00</t>
  </si>
  <si>
    <t>(60,00-50,50)*(2,39+2,13)/2</t>
  </si>
  <si>
    <t>(80,00-60,00)*(2,13+1,99)/2</t>
  </si>
  <si>
    <t>(100,00 - 80,00)*(1,99+1,66)/2</t>
  </si>
  <si>
    <t>(120-100)*(1,66+1,59)/2</t>
  </si>
  <si>
    <t>(140-120)*(1,59+1,56)/2</t>
  </si>
  <si>
    <t>(160-140)*(1,56+1,93)/2</t>
  </si>
  <si>
    <t>(180-160)*(1,93+1,43)/2</t>
  </si>
  <si>
    <t>km 0,180 00 - km 0,200 00 (mimo napojení vedlejší komunikace)</t>
  </si>
  <si>
    <t>(200,00-180,00)*(1,43+1,30)/2</t>
  </si>
  <si>
    <t>km 0,200 00 - km 0,220 00 (mimo napojení vedlejší komunikace)</t>
  </si>
  <si>
    <t>(220,00 - 180,00)*(1,30+1,13)/2</t>
  </si>
  <si>
    <t>napojení vedlejší komunikace km 0,180 - 0,220</t>
  </si>
  <si>
    <t>plocha *hloubka pro konstrukční vrstvy</t>
  </si>
  <si>
    <t>44,94*0,3</t>
  </si>
  <si>
    <t>22*0,3</t>
  </si>
  <si>
    <t>(240,00-220,00)*(1,13+1,50)/2</t>
  </si>
  <si>
    <t>km 0,240 00 - km 0,260 00</t>
  </si>
  <si>
    <t>(260,00-240,00)*(1,50+2,97)/2</t>
  </si>
  <si>
    <t>km 0,260 00 - KÚ km 0,273 42 - z plochy průměrného řezu v km 0,270 00</t>
  </si>
  <si>
    <t>(273,42-260)*4,47</t>
  </si>
  <si>
    <t>8</t>
  </si>
  <si>
    <t>122202202.1</t>
  </si>
  <si>
    <t>-171563514</t>
  </si>
  <si>
    <t>Odkopávka v případě sanace pláně netříděným kamenivem</t>
  </si>
  <si>
    <t>Rezervní položka, fakturace pouze se souhlasem TDI</t>
  </si>
  <si>
    <t>Výpočet z příčných řezů - vzdálenost příčných řezů x průměrná šířka sanace x tloušťka konstrukce</t>
  </si>
  <si>
    <t>(20,00-0,00)*(6,00+6,00)/2*0,5</t>
  </si>
  <si>
    <t>(40,00 - 20,00)*(6,00+5,92)/2*0,5</t>
  </si>
  <si>
    <t>(50,50-40,00)*(5,92+6,23)/2*0,5</t>
  </si>
  <si>
    <t>(60,00-50,50)*(6,23+6,15)/2*0,5</t>
  </si>
  <si>
    <t>(80,00-60,00)*(6,15+6,15)/2*0,5</t>
  </si>
  <si>
    <t>(100,00 - 80,00)*(6,15+6,03)/2*0,5</t>
  </si>
  <si>
    <t>(120-100)*(6,03+5,92)/2*0,5</t>
  </si>
  <si>
    <t>(140-120)*(5,92+6,11)/2*0,5</t>
  </si>
  <si>
    <t>(160-140)*(6,11+5,92)/2*0,5</t>
  </si>
  <si>
    <t>(180-160)*(5,92+5,92)/2*0,5</t>
  </si>
  <si>
    <t>km 0,180 00 - km 0,220 00 - včetně křižovatky, odměřením plochy ze situace x tloušťka sanace</t>
  </si>
  <si>
    <t>280,44*0,5</t>
  </si>
  <si>
    <t>(240,00-220,00)*(6,00+6,05)/2*0,5</t>
  </si>
  <si>
    <t>(260,00-240,00)*(6,05+10,02)/2*0,5</t>
  </si>
  <si>
    <t>km 0,260 00 - KÚ km 0,273 42 - odměřením plochy ze situace x tloušťka sanace</t>
  </si>
  <si>
    <t>104,00*0,5</t>
  </si>
  <si>
    <t>9</t>
  </si>
  <si>
    <t>131201101</t>
  </si>
  <si>
    <t>Hloubení nezapažených jam a zářezů s urovnáním dna do předepsaného profilu a spádu v hornině tř. 3 do 100 m3</t>
  </si>
  <si>
    <t>517317397</t>
  </si>
  <si>
    <t>Výkopy pro nové uliční vpusti</t>
  </si>
  <si>
    <t>hloubka cca 1,0 m pod zemní plání</t>
  </si>
  <si>
    <t>8*1,00*1,8*1,8</t>
  </si>
  <si>
    <t>132201102</t>
  </si>
  <si>
    <t>Hloubení zapažených i nezapažených rýh šířky do 600 mm s urovnáním dna do předepsaného profilu a spádu v hornině tř. 3 přes 100 m3</t>
  </si>
  <si>
    <t>-1675292551</t>
  </si>
  <si>
    <t>Rýha podélného trativodu v úžlabí příčného sklonu vozovky</t>
  </si>
  <si>
    <t>Výpočet z plochy rýhy v příčných řezech</t>
  </si>
  <si>
    <t>(20,00-0,00)*(0,43+0,43)/2</t>
  </si>
  <si>
    <t>(40,00 - 20,00)*(0,43+0,43)/2</t>
  </si>
  <si>
    <t>(50,50-40,00)*(0,43+0,34)/2</t>
  </si>
  <si>
    <t>(60,00-50,50)*(0,34+0,39)/2</t>
  </si>
  <si>
    <t>(80,00-60,00)*(0,39+0,43)/2</t>
  </si>
  <si>
    <t>(100,00 - 80,00)*(0,43+0,43)/2</t>
  </si>
  <si>
    <t>(120-100)*(0,43+0,43)/2</t>
  </si>
  <si>
    <t>(140-120)*(0,43+0,44)/2</t>
  </si>
  <si>
    <t>(160-140)*(0,44+0,44)/2</t>
  </si>
  <si>
    <t>(180-160)*(0,44+0,43)/2</t>
  </si>
  <si>
    <t>km 0,180 00 - km 0,200 00</t>
  </si>
  <si>
    <t>(200,00-180,00)*(0,43+0,40)/2</t>
  </si>
  <si>
    <t>km 0,200 00 - km 0,220 00</t>
  </si>
  <si>
    <t>(220,00 - 180,00)*(0,40+0,43)/2</t>
  </si>
  <si>
    <t>(240,00-220,00)*(0,43+0,43)/2</t>
  </si>
  <si>
    <t>(260,00-240,00)*(0,43+0,43)/2</t>
  </si>
  <si>
    <t>(273,42-260)*0,44</t>
  </si>
  <si>
    <t>11</t>
  </si>
  <si>
    <t>132201201</t>
  </si>
  <si>
    <t>Hloubení zapažených i nezapažených rýh šířky přes 600 do 2 000 mm s urovnáním dna do předepsaného profilu a spádu v hornině tř. 3 do 100 m3</t>
  </si>
  <si>
    <t>-1570136969</t>
  </si>
  <si>
    <t>Přípojky uličních vpustí</t>
  </si>
  <si>
    <t>Dle tabulky vpustí:</t>
  </si>
  <si>
    <t>UV 1 - stávající přípojka, propojení kusem do 1m</t>
  </si>
  <si>
    <t>1,000*0,800*(0,500+0,750)/2</t>
  </si>
  <si>
    <t>UV 2 - nová přípojka dl. dle PD</t>
  </si>
  <si>
    <t>2,200*0,800*(0,500+4,000)/2</t>
  </si>
  <si>
    <t>UV 3 - stávající přípojka, propojení do přípojky staré vpusti</t>
  </si>
  <si>
    <t>2,070*0,800*(0,500+1,250)/2</t>
  </si>
  <si>
    <t>UV 4 - stávající přípojka, propojení délky 1,5m</t>
  </si>
  <si>
    <t>1,500*0,800*(0,500+1,250)/2</t>
  </si>
  <si>
    <t>UV 5 - stávající přípojka, propojení kusem do 1m</t>
  </si>
  <si>
    <t>0,620*0,800*(0,500+0,750)/2</t>
  </si>
  <si>
    <t>Uv 6 - nová přípojka</t>
  </si>
  <si>
    <t>4,43*0,800*(0,500+1,250)/2</t>
  </si>
  <si>
    <t>UV7 - stávající přípojka, propojení kusem do 1m</t>
  </si>
  <si>
    <t>0,800*0,800*(0,500+1,250)/2</t>
  </si>
  <si>
    <t>UV 8 - stávající přípojka, propojení délky 4,070m</t>
  </si>
  <si>
    <t>4,070*0,800*(0,500+1,250)/2</t>
  </si>
  <si>
    <t>12</t>
  </si>
  <si>
    <t>162701105</t>
  </si>
  <si>
    <t>Vodorovné přemístění výkopku nebo sypaniny po suchu na obvyklém dopravním prostředku, bez naložení výkopku, avšak se složením bez rozhrnutí z horniny tř. 1 až 4 na vzdálenost přes 9 000 do 10 000 m</t>
  </si>
  <si>
    <t>-1039583664</t>
  </si>
  <si>
    <t>Odvoz vytěžené zeminy na skládku</t>
  </si>
  <si>
    <t xml:space="preserve">odkopávky na zemní pláň </t>
  </si>
  <si>
    <t>(v případě nalezení dlažebních kostek pod živicí je nutno odečíst jejich objem)</t>
  </si>
  <si>
    <t>542,677</t>
  </si>
  <si>
    <t>hloubení rýhy pro trativod</t>
  </si>
  <si>
    <t>124,316</t>
  </si>
  <si>
    <t>13</t>
  </si>
  <si>
    <t>162701105.1</t>
  </si>
  <si>
    <t>282268113</t>
  </si>
  <si>
    <t>Rezervní položka - realizace jen se soulasem TDI</t>
  </si>
  <si>
    <t xml:space="preserve">odvoz výkopku ze sanace aktivní zóny </t>
  </si>
  <si>
    <t>1015,967</t>
  </si>
  <si>
    <t>14</t>
  </si>
  <si>
    <t>171201211</t>
  </si>
  <si>
    <t>Uložení sypaniny poplatek za uložení sypaniny na skládce (skládkovné)</t>
  </si>
  <si>
    <t>t</t>
  </si>
  <si>
    <t>-554727040</t>
  </si>
  <si>
    <t>Skládkovné zemina</t>
  </si>
  <si>
    <t>Odkopávky na zemní pláň</t>
  </si>
  <si>
    <t>542,677*1,8</t>
  </si>
  <si>
    <t>Výkop trativodní rýhy</t>
  </si>
  <si>
    <t>124,316*1,8</t>
  </si>
  <si>
    <t>171201211.1</t>
  </si>
  <si>
    <t>-1016737152</t>
  </si>
  <si>
    <t>Odtěžení aktivní zóny v případě sanace</t>
  </si>
  <si>
    <t>Rezervní položka - jen se souhlasem TDI!</t>
  </si>
  <si>
    <t>1015,967*1,8</t>
  </si>
  <si>
    <t>16</t>
  </si>
  <si>
    <t>174102101</t>
  </si>
  <si>
    <t>Zásyp sypaninou z jakékoliv horniny při překopech inženýrských sítí objemu do 30 m3 s uložením výkopku ve vrstvách se zhutněním jam, šachet, rýh nebo kolem objektů v těchto vykopávkách</t>
  </si>
  <si>
    <t>427426958</t>
  </si>
  <si>
    <t>Zásyp výkopů pro uliční vpusti</t>
  </si>
  <si>
    <t>objem výkopu - objem vpusti</t>
  </si>
  <si>
    <t>25,92-8*1,00*0,25*3,14*(0,55)^2/4</t>
  </si>
  <si>
    <t xml:space="preserve">zásyp rýhy pro přípojky uličních vpustí </t>
  </si>
  <si>
    <t>výměry rýhy - lože (vč. obsypu)</t>
  </si>
  <si>
    <t>13,779-7,457</t>
  </si>
  <si>
    <t>zásyp meui obrubami u zelených ostrůvků - zpomalovací prách KÚ</t>
  </si>
  <si>
    <t>plocha ze situace x tloušťka vrstvy</t>
  </si>
  <si>
    <t>(9,210+13,720+9,150)*0,25</t>
  </si>
  <si>
    <t>17</t>
  </si>
  <si>
    <t>181102302</t>
  </si>
  <si>
    <t>Úprava pláně na stavbách dálnic v zářezech mimo skalních se zhutněním</t>
  </si>
  <si>
    <t>-2060051609</t>
  </si>
  <si>
    <t xml:space="preserve">Úprava zemní pláně </t>
  </si>
  <si>
    <t>odměřením ze situace</t>
  </si>
  <si>
    <t>1809,70+22</t>
  </si>
  <si>
    <t>18</t>
  </si>
  <si>
    <t>181102302.1</t>
  </si>
  <si>
    <t>-2139658309</t>
  </si>
  <si>
    <t>Úprava prapláně  v případě sanace aktivní zóny</t>
  </si>
  <si>
    <t>Rezervní položka - jen se souhlasem TDI !</t>
  </si>
  <si>
    <t>Výpočet z příčných řezů - vzdálenost příčných řezů x průměrná šířka sanace</t>
  </si>
  <si>
    <t>(20,00-0,00)*(6,00+6,00)/2</t>
  </si>
  <si>
    <t>(40,00 - 20,00)*(6,00+5,92)/2</t>
  </si>
  <si>
    <t>(50,50-40,00)*(5,92+6,23)/2</t>
  </si>
  <si>
    <t>(60,00-50,50)*(6,23+6,15)/2</t>
  </si>
  <si>
    <t>(80,00-60,00)*(6,15+6,15)/2</t>
  </si>
  <si>
    <t>(100,00 - 80,00)*(6,15+6,03)/2</t>
  </si>
  <si>
    <t>(120-100)*(6,03+5,92)/2</t>
  </si>
  <si>
    <t>(140-120)*(5,92+6,11)/2</t>
  </si>
  <si>
    <t>(160-140)*(6,11+5,92)/2</t>
  </si>
  <si>
    <t>(180-160)*(5,92+5,92)/2</t>
  </si>
  <si>
    <t>km 0,180 00 - km 0,220 00 - včetně křižovatky, odměřením plochy ze situace</t>
  </si>
  <si>
    <t>280,44</t>
  </si>
  <si>
    <t>(240,00-220,00)*(6,00+6,05)/2</t>
  </si>
  <si>
    <t>(260,00-240,00)*(6,05+10,02)/2</t>
  </si>
  <si>
    <t>km 0,260 00 - KÚ km 0,273 42 - odměřením plochy ze situace</t>
  </si>
  <si>
    <t>104,00</t>
  </si>
  <si>
    <t>19</t>
  </si>
  <si>
    <t>181301101</t>
  </si>
  <si>
    <t>Rozprostření a urovnání ornice v rovině nebo ve svahu sklonu do 1:5 při souvislé ploše do 500 m2, tl. vrstvy do 100 mm</t>
  </si>
  <si>
    <t>1111020704</t>
  </si>
  <si>
    <t>Ohumusování zelených ostrůvků - zpomalovací prách KÚ</t>
  </si>
  <si>
    <t>plocha ze situace:</t>
  </si>
  <si>
    <t>9,210+13,720+9,150</t>
  </si>
  <si>
    <t>20</t>
  </si>
  <si>
    <t>181301199R</t>
  </si>
  <si>
    <t>Dodání ornice včetně dopravy na staveniště.</t>
  </si>
  <si>
    <t>964203381</t>
  </si>
  <si>
    <t>plocha ze situace x tloušťka x objemová hmotnost</t>
  </si>
  <si>
    <t>(9,210+13,720+9,150)*0,100*1,8</t>
  </si>
  <si>
    <t>183111212</t>
  </si>
  <si>
    <t>Hloubení jamek pro vysazování rostlin v zemině tř.1 až 4 s výměnou půdy z 50% v rovině nebo na svahu do 1:5, objemu přes 0,002 do 0,005 m3</t>
  </si>
  <si>
    <t>kus</t>
  </si>
  <si>
    <t>2120605851</t>
  </si>
  <si>
    <t>Jamky pro vysazení Symphoricarpos x chenaultii - pámelník Chenaultův</t>
  </si>
  <si>
    <t>8 ks na m2 (zelené ostrůvky</t>
  </si>
  <si>
    <t>32,08*8</t>
  </si>
  <si>
    <t>zaokrouhlení</t>
  </si>
  <si>
    <t>0,36</t>
  </si>
  <si>
    <t>M</t>
  </si>
  <si>
    <t>103715100</t>
  </si>
  <si>
    <t>substrát zahradnický B 70 l bal.PE</t>
  </si>
  <si>
    <t>687613633</t>
  </si>
  <si>
    <t>Substrát pro sazenice Symphoricarpos x chenaultii - pámelník Chenaultův</t>
  </si>
  <si>
    <t>8 ks na m2 (zelené ostrůvky)*2,5l</t>
  </si>
  <si>
    <t>32,08*8*2,5/70</t>
  </si>
  <si>
    <t>23</t>
  </si>
  <si>
    <t>184102211</t>
  </si>
  <si>
    <t>Výsadba keře bez balu do předem vyhloubené jamky se zalitím v rovině nebo na svahu do 1:5 výšky do 1 m v terénu</t>
  </si>
  <si>
    <t>-118610474</t>
  </si>
  <si>
    <t>Vysazení Symphoricarpos x chenaultii - pámelník Chenaultův</t>
  </si>
  <si>
    <t>24</t>
  </si>
  <si>
    <t>026504900</t>
  </si>
  <si>
    <t>Pámelník chenaultův (Symphoricarpos chenaultii) 20 - 40 cm, K</t>
  </si>
  <si>
    <t>2121054562</t>
  </si>
  <si>
    <t>25</t>
  </si>
  <si>
    <t>605970030</t>
  </si>
  <si>
    <t>kůra mulčovací volně ložená</t>
  </si>
  <si>
    <t>-1382273358</t>
  </si>
  <si>
    <t>Mulčovací kůra po výsadbě Symphoricarpos x chenaultii - pámelník Chenaultův</t>
  </si>
  <si>
    <t>plocha x tloušťka vrstvy 5cm</t>
  </si>
  <si>
    <t>32,080*0,05</t>
  </si>
  <si>
    <t>Zakládání</t>
  </si>
  <si>
    <t>26</t>
  </si>
  <si>
    <t>211561111</t>
  </si>
  <si>
    <t>Výplň kamenivem do rýh odvodňovacích žeber nebo trativodů bez zhutnění, s úpravou povrchu výplně kamenivem hrubým drceným frakce 4 až 16 mm</t>
  </si>
  <si>
    <t>-319803279</t>
  </si>
  <si>
    <t>objem rýhy - objem trativodní trubky-lože trativodu</t>
  </si>
  <si>
    <t>124,316-273,46*3,14*(0,150)^2/4-0,05*0,400*273,46</t>
  </si>
  <si>
    <t>27</t>
  </si>
  <si>
    <t>211971121</t>
  </si>
  <si>
    <t>Zřízení opláštění výplně z geotextilie odvodňovacích žeber nebo trativodů v rýze nebo zářezu se stěnami svislými nebo šikmými o sklonu přes 1:2 při rozvinuté šířce opláštění do 2,5 m</t>
  </si>
  <si>
    <t>2047099944</t>
  </si>
  <si>
    <t>Délka tratidodu x obvod opláštění geotextilií</t>
  </si>
  <si>
    <t>273,42*(0,4+2*0,4+2*0,4)</t>
  </si>
  <si>
    <t>28</t>
  </si>
  <si>
    <t>693111460</t>
  </si>
  <si>
    <t>textilie 300 g/m2 do š 8,8 m</t>
  </si>
  <si>
    <t>-22164166</t>
  </si>
  <si>
    <t>Plocha opláštění + ztratné a překryvy na napojení</t>
  </si>
  <si>
    <t>546,84*1,10</t>
  </si>
  <si>
    <t>29</t>
  </si>
  <si>
    <t>212752312</t>
  </si>
  <si>
    <t>Trativody z drenážních trubek se zřízením štěrkopískového lože pod trubky a s jejich obsypem v průměrném celkovém množství do 0,15 m3/m v otevřeném výkopu z trubek plastových tuhých SN 8 DN 150</t>
  </si>
  <si>
    <t>1027247983</t>
  </si>
  <si>
    <t>Trativod DN150 ve vytyčovací ose komunikace</t>
  </si>
  <si>
    <t>Odměřením ze situace:</t>
  </si>
  <si>
    <t>ZÚ - KÚ</t>
  </si>
  <si>
    <t>273,42</t>
  </si>
  <si>
    <t>Svislé a kompletní konstrukce</t>
  </si>
  <si>
    <t>30</t>
  </si>
  <si>
    <t>358315114</t>
  </si>
  <si>
    <t>Bourání stoky kompletní nebo vybourání otvorů průřezové plochy do 4 m2 ve stokách ze zdiva z prostého betonu</t>
  </si>
  <si>
    <t>-1730669333</t>
  </si>
  <si>
    <t>Bourání stávajících uličních vpustí</t>
  </si>
  <si>
    <t>8*(0,25*3,14*(0,5)^2*0,080+3,14*0,5*0,05*1,00+0,2)*2,4</t>
  </si>
  <si>
    <t>Vodorovné konstrukce</t>
  </si>
  <si>
    <t>31</t>
  </si>
  <si>
    <t>451541111</t>
  </si>
  <si>
    <t>Lože pod potrubí, stoky a drobné objekty v otevřeném výkopu ze štěrkodrtě 0-63 mm</t>
  </si>
  <si>
    <t>118200373</t>
  </si>
  <si>
    <t>Zlepšení základové spáry pod podkladní beton pro uliční vpusti</t>
  </si>
  <si>
    <t>8*1,8*1,8*0,1</t>
  </si>
  <si>
    <t>32</t>
  </si>
  <si>
    <t>451572111</t>
  </si>
  <si>
    <t>Lože pod potrubí, stoky a drobné objekty v otevřeném výkopu z kameniva drobného těženého 0 až 4 mm</t>
  </si>
  <si>
    <t>-976618815</t>
  </si>
  <si>
    <t>Lože a obsyp potrubí přípojek uličních vpustí</t>
  </si>
  <si>
    <t>délka přípojek x plocha příčného řezu s odečtením plochy trubky</t>
  </si>
  <si>
    <t>16,69*0,8*(0,1+0,16+0,3)-0,25*3,14*(0,16)^2</t>
  </si>
  <si>
    <t>33</t>
  </si>
  <si>
    <t>452311131</t>
  </si>
  <si>
    <t>Podkladní a zajišťovací konstrukce z betonu prostého v otevřeném výkopu desky pod potrubí, stoky a drobné objekty z betonu tř. C 12/15</t>
  </si>
  <si>
    <t>-136368308</t>
  </si>
  <si>
    <t>Podkladní beton pro uliční vpusti</t>
  </si>
  <si>
    <t>Komunikace pozemní</t>
  </si>
  <si>
    <t>34</t>
  </si>
  <si>
    <t>561121111</t>
  </si>
  <si>
    <t>Zřízení podkladu nebo ochranné vrstvy vozovky z mechanicky zpevněné zeminy MZ bez přidání pojiva nebo vylepšovacího materiálu, s rozprostřením, vlhčením, promísením a zhutněním, tloušťka po zhutnění 150 mm</t>
  </si>
  <si>
    <t>-1204592775</t>
  </si>
  <si>
    <t>Podkladní vrstva chodníků</t>
  </si>
  <si>
    <t>chodník km 0,266 - KÚ</t>
  </si>
  <si>
    <t>11,520</t>
  </si>
  <si>
    <t>prostor pro separovaný odpad</t>
  </si>
  <si>
    <t>17,800</t>
  </si>
  <si>
    <t>35</t>
  </si>
  <si>
    <t>564851111</t>
  </si>
  <si>
    <t>Podklad ze štěrkodrti ŠD s rozprostřením a zhutněním, po zhutnění tl. 150 mm</t>
  </si>
  <si>
    <t>-2044850261</t>
  </si>
  <si>
    <t>Štěrkodrť ŠDa - podkladní vrstva vozovky</t>
  </si>
  <si>
    <t>Výpočet z příčných řezů - vzdálenost příčných řezů x průměrná šířka</t>
  </si>
  <si>
    <t>36</t>
  </si>
  <si>
    <t>564851111.1</t>
  </si>
  <si>
    <t>-984001135</t>
  </si>
  <si>
    <t>Štěrkodrť ŠDb - podkladní vrstva vozovky</t>
  </si>
  <si>
    <t>37</t>
  </si>
  <si>
    <t>564861111</t>
  </si>
  <si>
    <t>Podklad ze štěrkodrti ŠD s rozprostřením a zhutněním, po zhutnění tl. 200 mm</t>
  </si>
  <si>
    <t>720870412</t>
  </si>
  <si>
    <t>Štěrkodrť ŠDa - podkladní vrstva zpomalovacího prahu</t>
  </si>
  <si>
    <t>38</t>
  </si>
  <si>
    <t>564921511</t>
  </si>
  <si>
    <t>Podklad nebo podsyp z R-materiálu s rozprostřením a zhutněním, po zhutnění tl. 60 mm</t>
  </si>
  <si>
    <t>-1937178350</t>
  </si>
  <si>
    <t>39</t>
  </si>
  <si>
    <t>565135121</t>
  </si>
  <si>
    <t>Asfaltový beton vrstva podkladní ACP 16 (obalované kamenivo střednězrnné - OKS) s rozprostřením a zhutněním v pruhu šířky přes 3 m, po zhutnění tl. 50 mm</t>
  </si>
  <si>
    <t>933525334</t>
  </si>
  <si>
    <t>Ložná vrstva vozovky, živičný povrch</t>
  </si>
  <si>
    <t>Odměřením ze situace</t>
  </si>
  <si>
    <t>ZÚ - km 0,045</t>
  </si>
  <si>
    <t>274,21</t>
  </si>
  <si>
    <t>km 0,057 - 0,266</t>
  </si>
  <si>
    <t>1356,04</t>
  </si>
  <si>
    <t>napojení na stávající stav KÚ</t>
  </si>
  <si>
    <t>15,20</t>
  </si>
  <si>
    <t>40</t>
  </si>
  <si>
    <t>567124143</t>
  </si>
  <si>
    <t>Podklad ze směsi stmelené cementem SC bez dilatačních spár, s rozprostřením a zhutněním SC C 12/15 (PB III), po zhutnění tl. 180 mm</t>
  </si>
  <si>
    <t>-119397778</t>
  </si>
  <si>
    <t>Zpomalovací prahy</t>
  </si>
  <si>
    <t>práh km 0,050</t>
  </si>
  <si>
    <t>66,490</t>
  </si>
  <si>
    <t>práh km 0,270</t>
  </si>
  <si>
    <t>45,640</t>
  </si>
  <si>
    <t>41</t>
  </si>
  <si>
    <t>573191111</t>
  </si>
  <si>
    <t>Postřik infiltrační kationaktivní emulzí v množství 1,00 kg/m2</t>
  </si>
  <si>
    <t>-1683611484</t>
  </si>
  <si>
    <t>Infiltrační postřik, vozovka - živičný povrch</t>
  </si>
  <si>
    <t>42</t>
  </si>
  <si>
    <t>573231106</t>
  </si>
  <si>
    <t>Postřik spojovací PS bez posypu kamenivem ze silniční emulze, v množství 0,30 kg/m2</t>
  </si>
  <si>
    <t>304386637</t>
  </si>
  <si>
    <t>Spojovací postřik ložná/obrusná vrstva, vozovka - živičný povrch</t>
  </si>
  <si>
    <t>1,110</t>
  </si>
  <si>
    <t>3,250</t>
  </si>
  <si>
    <t>1,370</t>
  </si>
  <si>
    <t>43</t>
  </si>
  <si>
    <t>577133111</t>
  </si>
  <si>
    <t>Asfaltový beton vrstva obrusná ACO 8 (ABJ) s rozprostřením a se zhutněním z nemodifikovaného asfaltu v pruhu šířky do 3 m, po zhutnění tl. 40 mm</t>
  </si>
  <si>
    <t>2033568161</t>
  </si>
  <si>
    <t>Obrusná vrstva mimo vozovku</t>
  </si>
  <si>
    <t>44</t>
  </si>
  <si>
    <t>577134121</t>
  </si>
  <si>
    <t>Asfaltový beton vrstva obrusná ACO 11 (ABS) s rozprostřením a se zhutněním z nemodifikovaného asfaltu v pruhu šířky přes 3 m tř. I, po zhutnění tl. 40 mm</t>
  </si>
  <si>
    <t>-1124516887</t>
  </si>
  <si>
    <t>Obrusná vrstva vozovky, živičný povrch</t>
  </si>
  <si>
    <t>45</t>
  </si>
  <si>
    <t>591141111</t>
  </si>
  <si>
    <t>Kladení dlažby z kostek s provedením lože do tl. 50 mm, s vyplněním spár, s dvojím beraněním a se smetením přebytečného materiálu na krajnici velkých z kamene, do lože z cementové malty</t>
  </si>
  <si>
    <t>-2097194865</t>
  </si>
  <si>
    <t>46</t>
  </si>
  <si>
    <t>583801590</t>
  </si>
  <si>
    <t>kostka dlažební velká, žula velikost 15/17 třída II šedá</t>
  </si>
  <si>
    <t>696420557</t>
  </si>
  <si>
    <t>P</t>
  </si>
  <si>
    <t>Poznámka k položce:
1 t = 4,6 m2</t>
  </si>
  <si>
    <t>Dlažba pro zpomalovací prahy</t>
  </si>
  <si>
    <t>112,13/3,0</t>
  </si>
  <si>
    <t>47</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</si>
  <si>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</si>
  <si>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</si>
  <si>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319923759</t>
  </si>
  <si>
    <t>Signální dlažba pro slabozraké a nevidomé</t>
  </si>
  <si>
    <t>1,090</t>
  </si>
  <si>
    <t>1,170</t>
  </si>
  <si>
    <t>1,160</t>
  </si>
  <si>
    <t>km 0,266 - vozovka před zpomalovacím prahem</t>
  </si>
  <si>
    <t>2,400</t>
  </si>
  <si>
    <t>48</t>
  </si>
  <si>
    <t>592452670</t>
  </si>
  <si>
    <t>dlažba skladebná betonová základní pro nevidomé 20 x 10 x 6 cm barevná</t>
  </si>
  <si>
    <t>-1478853648</t>
  </si>
  <si>
    <t>odměřením ze situace + 10%prořez</t>
  </si>
  <si>
    <t>1,090*1,1</t>
  </si>
  <si>
    <t>1,170*1,1</t>
  </si>
  <si>
    <t>1,160*1,1</t>
  </si>
  <si>
    <t>Trubní vedení</t>
  </si>
  <si>
    <t>49</t>
  </si>
  <si>
    <t>871313121</t>
  </si>
  <si>
    <t>Montáž kanalizačního potrubí z plastů z tvrdého PVC těsněných gumovým kroužkem v otevřeném výkopu ve sklonu do 20 % DN 150</t>
  </si>
  <si>
    <t>-264645079</t>
  </si>
  <si>
    <t>1,000</t>
  </si>
  <si>
    <t>2,200</t>
  </si>
  <si>
    <t>2,070</t>
  </si>
  <si>
    <t>1,500</t>
  </si>
  <si>
    <t>0,620</t>
  </si>
  <si>
    <t>UV 6 - nová přípojka</t>
  </si>
  <si>
    <t>4,430</t>
  </si>
  <si>
    <t>0,800</t>
  </si>
  <si>
    <t>4,070</t>
  </si>
  <si>
    <t>50</t>
  </si>
  <si>
    <t>286118500</t>
  </si>
  <si>
    <t>trubka kanalizační plastová KG SN10 160x4,9x500 mm</t>
  </si>
  <si>
    <t>1224720461</t>
  </si>
  <si>
    <t>Poznámka k položce:
OSMA, kód výrobku: 70520</t>
  </si>
  <si>
    <t>Přípojky uličních vpustí - trubky dl. 500mm</t>
  </si>
  <si>
    <t>51</t>
  </si>
  <si>
    <t>286118520</t>
  </si>
  <si>
    <t>trubka kanalizační plastová KG SN10 160x4,9x1000 mm</t>
  </si>
  <si>
    <t>1396618261</t>
  </si>
  <si>
    <t>Poznámka k položce:
OSMA, kód výrobku: 70540</t>
  </si>
  <si>
    <t>Přípojky uličních vpustí - trubky dl. 1000mm</t>
  </si>
  <si>
    <t>UV 8 - stávající přípojka, propojení 4,070m</t>
  </si>
  <si>
    <t>52</t>
  </si>
  <si>
    <t>286118989R</t>
  </si>
  <si>
    <t>koleno kanalizační plastové s hrdlem KG 160x87°</t>
  </si>
  <si>
    <t>-1375433587</t>
  </si>
  <si>
    <t>Poznámka k položce:
OSMA, kód výrobku: 71550</t>
  </si>
  <si>
    <t>Tvarovky pro přípojky uličních vpustí</t>
  </si>
  <si>
    <t>odhad - na jednu přípojku 2 tvarovky</t>
  </si>
  <si>
    <t>8*2</t>
  </si>
  <si>
    <t>53</t>
  </si>
  <si>
    <t>894812613</t>
  </si>
  <si>
    <t>Revizní a čistící šachta z polypropylenu PP vyříznutí a utěsnění otvoru ve stěně šachty DN 200</t>
  </si>
  <si>
    <t>-1853788904</t>
  </si>
  <si>
    <t>Navrtávky pro zaústění odvodnění do kanalizace:</t>
  </si>
  <si>
    <t>nové přípojky uličních vpustí do šachty nebo potrubí kanalizace UV 2 a UV 6</t>
  </si>
  <si>
    <t>zaústění trativodu do šachet kanalizace - odhad</t>
  </si>
  <si>
    <t>54</t>
  </si>
  <si>
    <t>895941111</t>
  </si>
  <si>
    <t>Zřízení vpusti kanalizační uliční z betonových dílců typ UV-50 normální</t>
  </si>
  <si>
    <t>1807559705</t>
  </si>
  <si>
    <t>55</t>
  </si>
  <si>
    <t>592238520</t>
  </si>
  <si>
    <t>dno betonové pro uliční vpusť s kalovou prohlubní 45x30x5 cm</t>
  </si>
  <si>
    <t>593022542</t>
  </si>
  <si>
    <t>56</t>
  </si>
  <si>
    <t>592238560</t>
  </si>
  <si>
    <t>skruž betonová pro uliční vpusť horní 45x19,5x5 cm</t>
  </si>
  <si>
    <t>-1717448919</t>
  </si>
  <si>
    <t>57</t>
  </si>
  <si>
    <t>592238640</t>
  </si>
  <si>
    <t>prstenec betonový pro uliční vpusť vyrovnávací 39 x 6 x 13 cm</t>
  </si>
  <si>
    <t>140544798</t>
  </si>
  <si>
    <t>58</t>
  </si>
  <si>
    <t>592238760</t>
  </si>
  <si>
    <t>rám zabetonovaný pro uliční vpusti 500/500 mm</t>
  </si>
  <si>
    <t>1710465540</t>
  </si>
  <si>
    <t>59</t>
  </si>
  <si>
    <t>592238780</t>
  </si>
  <si>
    <t>mříž vtoková pro uliční vpusti 500/500 mm</t>
  </si>
  <si>
    <t>-854459614</t>
  </si>
  <si>
    <t>60</t>
  </si>
  <si>
    <t>592238581R</t>
  </si>
  <si>
    <t>skruž betonová pro uliční vpusť horní 45 x 57 x 5 cm</t>
  </si>
  <si>
    <t>1949755119</t>
  </si>
  <si>
    <t>61</t>
  </si>
  <si>
    <t>899201211</t>
  </si>
  <si>
    <t>Demontáž mříží litinových včetně rámů, hmotnosti jednotlivě do 50 kg</t>
  </si>
  <si>
    <t>654828816</t>
  </si>
  <si>
    <t>62</t>
  </si>
  <si>
    <t>899331111</t>
  </si>
  <si>
    <t>Výšková úprava uličního vstupu nebo vpusti do 200 mm zvýšením poklopu</t>
  </si>
  <si>
    <t>1067657330</t>
  </si>
  <si>
    <t>šachty kanalizace</t>
  </si>
  <si>
    <t>63</t>
  </si>
  <si>
    <t>899431111</t>
  </si>
  <si>
    <t>Výšková úprava uličního vstupu nebo vpusti do 200 mm zvýšením krycího hrnce, šoupěte nebo hydrantu bez úpravy armatur</t>
  </si>
  <si>
    <t>-44521539</t>
  </si>
  <si>
    <t>vodovod a plynovod</t>
  </si>
  <si>
    <t>Ostatní konstrukce a práce, bourání</t>
  </si>
  <si>
    <t>64</t>
  </si>
  <si>
    <t>914111111</t>
  </si>
  <si>
    <t>Montáž svislé dopravní značky základní velikosti do 1 m2 objímkami na sloupky nebo konzoly</t>
  </si>
  <si>
    <t>908509486</t>
  </si>
  <si>
    <t>Obytná zóna IZ5a + Konec obytné zńy IZ5b</t>
  </si>
  <si>
    <t>2*5</t>
  </si>
  <si>
    <t>Přikázaný směr jízdy vlevo C2c</t>
  </si>
  <si>
    <t>Vyhrazené parkoviště pro vozidlo přepravující osobu těžce postiženou IP12 + Dodatková tabulka "2x" E1</t>
  </si>
  <si>
    <t>65</t>
  </si>
  <si>
    <t>404452560</t>
  </si>
  <si>
    <t>upínací svorka na sloupek D 60 mm</t>
  </si>
  <si>
    <t>-1908680540</t>
  </si>
  <si>
    <t>Vyhrazené stání pro invalidy IP12 + Dodatková tabulka "2x" E1Vyhrazené parkoviště pro vozidlo přepravující osobu těžce postiženou IP12</t>
  </si>
  <si>
    <t>66</t>
  </si>
  <si>
    <t>404455580</t>
  </si>
  <si>
    <t>značka dopravní svislá retroreflexní fólie tř. 1, Al prolis, 1000 x 750 mm</t>
  </si>
  <si>
    <t>-1226852700</t>
  </si>
  <si>
    <t>67</t>
  </si>
  <si>
    <t>404455530</t>
  </si>
  <si>
    <t>značka dopravní svislá retroreflexní fólie tř. 1, Al prolis, D 700 mm</t>
  </si>
  <si>
    <t>1697325893</t>
  </si>
  <si>
    <t>68</t>
  </si>
  <si>
    <t>404455550</t>
  </si>
  <si>
    <t>značka dopravní svislá retroreflexní fólie tř. 1, Al prolis, 500 x 700 mm</t>
  </si>
  <si>
    <t>1563146612</t>
  </si>
  <si>
    <t>Vyhrazené parkoviště pro vozidlo přepravující osobu těžce postiženou IP12</t>
  </si>
  <si>
    <t>69</t>
  </si>
  <si>
    <t>404455520</t>
  </si>
  <si>
    <t>značka dopravní svislá retroreflexní fólie tř. 1, Al prolis, 500 x 500 mm</t>
  </si>
  <si>
    <t>945146083</t>
  </si>
  <si>
    <t>Dodatková tabulka "2x" E1</t>
  </si>
  <si>
    <t>70</t>
  </si>
  <si>
    <t>914511112</t>
  </si>
  <si>
    <t>Montáž sloupku dopravních značek délky do 3,5 m do hliníkové patky</t>
  </si>
  <si>
    <t>-816147006</t>
  </si>
  <si>
    <t>Obytná zóna (IZ5a) + Konec obytné zóny (IZ5b) na společném sloupku</t>
  </si>
  <si>
    <t>Přikázaný směr jízdy vlevo C2c společně na sloupku s IZ5a/b</t>
  </si>
  <si>
    <t>Vyhrazené parkoviště pro vozidlo přepravující osobu těžce postiženou IP12 + dodatková tabulka 2x (E1) na společném sloupku</t>
  </si>
  <si>
    <t>71</t>
  </si>
  <si>
    <t>404452350</t>
  </si>
  <si>
    <t>sloupek Al 60 - 350</t>
  </si>
  <si>
    <t>-38160262</t>
  </si>
  <si>
    <t>72</t>
  </si>
  <si>
    <t>404452530</t>
  </si>
  <si>
    <t>víčko plastové na sloupek 60</t>
  </si>
  <si>
    <t>-1863102226</t>
  </si>
  <si>
    <t>73</t>
  </si>
  <si>
    <t>404452400</t>
  </si>
  <si>
    <t>patka hliníková pro sloupek D 60 mm</t>
  </si>
  <si>
    <t>1420760820</t>
  </si>
  <si>
    <t>74</t>
  </si>
  <si>
    <t>915221112</t>
  </si>
  <si>
    <t>Vodorovné dopravní značení stříkaným plastem vodící čára bílá šířky 250 mm souvislá retroreflexní</t>
  </si>
  <si>
    <t>-358270892</t>
  </si>
  <si>
    <t>V10a</t>
  </si>
  <si>
    <t>2,400+2*2,400+2*2,400++2*2,400+2,100+2,500+2,500+2,400+2*2,400</t>
  </si>
  <si>
    <t>2x V10f</t>
  </si>
  <si>
    <t>3,500+3,500</t>
  </si>
  <si>
    <t>75</t>
  </si>
  <si>
    <t>915221122</t>
  </si>
  <si>
    <t>Vodorovné dopravní značení stříkaným plastem vodící čára bílá šířky 250 mm přerušovaná retroreflexní</t>
  </si>
  <si>
    <t>-1028499031</t>
  </si>
  <si>
    <t>7,320+7,00</t>
  </si>
  <si>
    <t>V10d</t>
  </si>
  <si>
    <t>51,800+10,470+16,200+33,440+17,000+28,700</t>
  </si>
  <si>
    <t>76</t>
  </si>
  <si>
    <t>915311111</t>
  </si>
  <si>
    <t>Vodorovné značení předformovaným termoplastem dopravní značky barevné velikosti do 1 m2</t>
  </si>
  <si>
    <t>-1908605363</t>
  </si>
  <si>
    <t>V10f - Invalida</t>
  </si>
  <si>
    <t>77</t>
  </si>
  <si>
    <t>915611111</t>
  </si>
  <si>
    <t>Předznačení pro vodorovné značení stříkané barvou nebo prováděné z nátěrových hmot liniové dělicí čáry, vodicí proužky</t>
  </si>
  <si>
    <t>200954830</t>
  </si>
  <si>
    <t>10,820+10,500</t>
  </si>
  <si>
    <t>78</t>
  </si>
  <si>
    <t>915621111</t>
  </si>
  <si>
    <t>Předznačení pro vodorovné značení stříkané barvou nebo prováděné z nátěrových hmot plošné šipky, symboly, nápisy</t>
  </si>
  <si>
    <t>2047541629</t>
  </si>
  <si>
    <t>2*1,000*0,800</t>
  </si>
  <si>
    <t>79</t>
  </si>
  <si>
    <t>916131213</t>
  </si>
  <si>
    <t>Osazení silničního obrubníku betonového se zřízením lože, s vyplněním a zatřením spár cementovou maltou stojatého s boční opěrou z betonu prostého tř. C 12/15, do lože z betonu prostého téže značky</t>
  </si>
  <si>
    <t>259872848</t>
  </si>
  <si>
    <t>Silniční  betonové obruby obruby</t>
  </si>
  <si>
    <t>ZÚ - příčné</t>
  </si>
  <si>
    <t>6,000</t>
  </si>
  <si>
    <t>zelený pruh km 0,200 - 0,246</t>
  </si>
  <si>
    <t>45,75</t>
  </si>
  <si>
    <t>zpomalovací práh km 0,050</t>
  </si>
  <si>
    <t>2,000+2*5,860+2*6,080</t>
  </si>
  <si>
    <t>zpomalovací práh km 0,270</t>
  </si>
  <si>
    <t>19,100+10,300</t>
  </si>
  <si>
    <t>80</t>
  </si>
  <si>
    <t>592174650</t>
  </si>
  <si>
    <t>obrubník betonový silniční vibrolisovaný 100x15x25 cm</t>
  </si>
  <si>
    <t>2038839496</t>
  </si>
  <si>
    <t>Silniční  betonové obrubníky - materiál</t>
  </si>
  <si>
    <t>napojení na nezpevněnou cestu v km 0,200</t>
  </si>
  <si>
    <t>46,000</t>
  </si>
  <si>
    <t>2,000+2*6+2*6,5</t>
  </si>
  <si>
    <t>3+8+6</t>
  </si>
  <si>
    <t>81</t>
  </si>
  <si>
    <t>592174710</t>
  </si>
  <si>
    <t>obrubník betonový silniční vnější oblý R 1,0 vibrolisovaný 78x15x25 cm</t>
  </si>
  <si>
    <t>-1582029051</t>
  </si>
  <si>
    <t>Nároží zpomalovacího prahu v km 0,270</t>
  </si>
  <si>
    <t>poloměr R=1,0m</t>
  </si>
  <si>
    <t>poloměr R=2,0m</t>
  </si>
  <si>
    <t>3+4</t>
  </si>
  <si>
    <t>82</t>
  </si>
  <si>
    <t>592174630</t>
  </si>
  <si>
    <t>obrubník betonový silniční vibrolisovaný 25x15x25 cm</t>
  </si>
  <si>
    <t>-203751390</t>
  </si>
  <si>
    <t xml:space="preserve">Zpomalovací práh v km 0,270 </t>
  </si>
  <si>
    <t>pro vykroužení vnitřních oblouků R=5,0m  v KÚ</t>
  </si>
  <si>
    <t>5,20/0,25+0,2</t>
  </si>
  <si>
    <t>1,810/0,25+0,76</t>
  </si>
  <si>
    <t>83</t>
  </si>
  <si>
    <t>916231213</t>
  </si>
  <si>
    <t>Osazení chodníkového obrubníku betonového se zřízením lože, s vyplněním a zatřením spár cementovou maltou stojatého s boční opěrou z betonu prostého tř. C 12/15, do lože z betonu prostého téže značky</t>
  </si>
  <si>
    <t>169002411</t>
  </si>
  <si>
    <t>Obruby chodník - zeleň u zpomalovacího prahu km 0,270</t>
  </si>
  <si>
    <t>3,770+3,800</t>
  </si>
  <si>
    <t>chodník</t>
  </si>
  <si>
    <t>9,640</t>
  </si>
  <si>
    <t>84</t>
  </si>
  <si>
    <t>592174090</t>
  </si>
  <si>
    <t>obrubník betonový chodníkový vibrolisovaný 100x8x25 cm</t>
  </si>
  <si>
    <t>-276786132</t>
  </si>
  <si>
    <t>odměřením ze situace, zaokrouhlení na celé kusy:</t>
  </si>
  <si>
    <t>4+4</t>
  </si>
  <si>
    <t>85</t>
  </si>
  <si>
    <t>919122111</t>
  </si>
  <si>
    <t>Utěsnění dilatačních spár zálivkou za tepla v cementobetonovém nebo živičném krytu včetně adhezního nátěru s těsnicím profilem pod zálivkou, pro komůrky šířky 10 mm, hloubky 20 mm</t>
  </si>
  <si>
    <t>-808752695</t>
  </si>
  <si>
    <t>těsnění pracovní spáry krytu v místech napojení na stávající stav</t>
  </si>
  <si>
    <t>1,300</t>
  </si>
  <si>
    <t>1,610</t>
  </si>
  <si>
    <t>2,000</t>
  </si>
  <si>
    <t>chodník KÚ</t>
  </si>
  <si>
    <t>vozovka KÚ</t>
  </si>
  <si>
    <t>1,030+12,500+1,000</t>
  </si>
  <si>
    <t>86</t>
  </si>
  <si>
    <t>919735111</t>
  </si>
  <si>
    <t>Řezání stávajícího živičného krytu nebo podkladu hloubky do 50 mm</t>
  </si>
  <si>
    <t>397033569</t>
  </si>
  <si>
    <t>Zaříznutí vozovky v místech napojení na stávající stav</t>
  </si>
  <si>
    <t>87</t>
  </si>
  <si>
    <t>979071122</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</si>
  <si>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</si>
  <si>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-1969176892</t>
  </si>
  <si>
    <t>Očištění dlažebních kostek od živice a uložení na deponii obejdnatele</t>
  </si>
  <si>
    <t>(pouze v případě jejich nalezení ve stávající konstrukci vozovky)</t>
  </si>
  <si>
    <t>Rezervní položka - jen se souhlasem TDI</t>
  </si>
  <si>
    <t>1337,06</t>
  </si>
  <si>
    <t>997</t>
  </si>
  <si>
    <t>Přesun sutě</t>
  </si>
  <si>
    <t>88</t>
  </si>
  <si>
    <t>997221551</t>
  </si>
  <si>
    <t>Vodorovná doprava suti bez naložení, ale se složením a s hrubým urovnáním ze sypkých materiálů, na vzdálenost do 1 km</t>
  </si>
  <si>
    <t>914762406</t>
  </si>
  <si>
    <t>Doprava vyfrézované živice z vozovky na skládku</t>
  </si>
  <si>
    <t>1337,06*0,10*2,2</t>
  </si>
  <si>
    <t xml:space="preserve">Doprava vybourané živice z chodníku na skládku </t>
  </si>
  <si>
    <t>282,9*0,10*2,2</t>
  </si>
  <si>
    <t>Doprava živice krytu z napojení chodníků</t>
  </si>
  <si>
    <t>8,71*0,05*2,2</t>
  </si>
  <si>
    <t>Doprava vyfrézovaného betonu na skládku</t>
  </si>
  <si>
    <t>12,13*0,10*2,4</t>
  </si>
  <si>
    <t xml:space="preserve">Doprava lože obrub </t>
  </si>
  <si>
    <t>263,05*(0,4*0,1+0,1*0,1/2)*2,4</t>
  </si>
  <si>
    <t>Doprava betonu z vybouraných vpustí</t>
  </si>
  <si>
    <t>5,649</t>
  </si>
  <si>
    <t>89</t>
  </si>
  <si>
    <t>997221551.1</t>
  </si>
  <si>
    <t>-706749628</t>
  </si>
  <si>
    <t>přeprava dlažebních kostek na skládku (pokud budou)</t>
  </si>
  <si>
    <t>1337,06*0,10*3,0</t>
  </si>
  <si>
    <t>90</t>
  </si>
  <si>
    <t>997221559</t>
  </si>
  <si>
    <t>Vodorovná doprava suti bez naložení, ale se složením a s hrubým urovnáním Příplatek k ceně za každý další i započatý 1 km přes 1 km</t>
  </si>
  <si>
    <t>431593062</t>
  </si>
  <si>
    <t>Přeprava suti na skládku 10km (příplatek 9 km)</t>
  </si>
  <si>
    <t>401,118*9</t>
  </si>
  <si>
    <t>91</t>
  </si>
  <si>
    <t>997221559.1</t>
  </si>
  <si>
    <t>1338701426</t>
  </si>
  <si>
    <t>přeprava dlažebních kostek na skládku 10km (příplatek 9 km)</t>
  </si>
  <si>
    <t>92</t>
  </si>
  <si>
    <t>997221571</t>
  </si>
  <si>
    <t>Vodorovná doprava vybouraných hmot bez naložení, ale se složením a s hrubým urovnáním na vzdálenost do 1 km</t>
  </si>
  <si>
    <t>-2088714335</t>
  </si>
  <si>
    <t>Přeprava vytrhaných kamenných obrub na skládku nebo deponii</t>
  </si>
  <si>
    <t>263,05*(0,3*0,2)*3,0</t>
  </si>
  <si>
    <t>Přeprava litinových mříží starých vpustí na deponii</t>
  </si>
  <si>
    <t>9*0,05</t>
  </si>
  <si>
    <t>93</t>
  </si>
  <si>
    <t>997221579</t>
  </si>
  <si>
    <t>Vodorovná doprava vybouraných hmot bez naložení, ale se složením a s hrubým urovnáním na vzdálenost Příplatek k ceně za každý další i započatý 1 km přes 1 km</t>
  </si>
  <si>
    <t>-1102332938</t>
  </si>
  <si>
    <t>Přeprava vytrhaných obrub na skládku 10km - doplatek 9km</t>
  </si>
  <si>
    <t>47,349*9</t>
  </si>
  <si>
    <t>9*0,050*9</t>
  </si>
  <si>
    <t>94</t>
  </si>
  <si>
    <t>997221815</t>
  </si>
  <si>
    <t>Poplatek za uložení stavebního odpadu na skládce (skládkovné) betonového</t>
  </si>
  <si>
    <t>-928011859</t>
  </si>
  <si>
    <t>Beton z vozovky</t>
  </si>
  <si>
    <t>12,13*0,1*2,4</t>
  </si>
  <si>
    <t xml:space="preserve">betonové lože obrub </t>
  </si>
  <si>
    <t>beton z vybouraných vpustí</t>
  </si>
  <si>
    <t>95</t>
  </si>
  <si>
    <t>997221845</t>
  </si>
  <si>
    <t>Poplatek za uložení stavebního odpadu na skládce (skládkovné) z asfaltových povrchů</t>
  </si>
  <si>
    <t>1042198369</t>
  </si>
  <si>
    <t>vyfrézovaná živice z vozovky na skládku</t>
  </si>
  <si>
    <t xml:space="preserve">vybouraná živice z chodníku na skládku </t>
  </si>
  <si>
    <t>998</t>
  </si>
  <si>
    <t>Přesun hmot</t>
  </si>
  <si>
    <t>96</t>
  </si>
  <si>
    <t>998225111</t>
  </si>
  <si>
    <t>Přesun hmot pro komunikace s krytem z kameniva, monolitickým betonovým nebo živičným dopravní vzdálenost do 200 m jakékoliv délky objektu</t>
  </si>
  <si>
    <t>1259698439</t>
  </si>
  <si>
    <t>SO 251 - Zajištění svahu na p.p.č. 2601, 2. etapa</t>
  </si>
  <si>
    <t xml:space="preserve">    6 - Úpravy povrchů, podlahy a osazování výplní</t>
  </si>
  <si>
    <t xml:space="preserve">    9 - Ostatní konstrukce a práce-bourání</t>
  </si>
  <si>
    <t xml:space="preserve">      99 - Přesun hmot</t>
  </si>
  <si>
    <t>113107123</t>
  </si>
  <si>
    <t>Odstranění podkladů nebo krytů s přemístěním hmot na skládku na vzdálenost do 3 m nebo s naložením na dopravní prostředek v ploše jednotlivě do 50 m2 z kameniva hrubého drceného, o tl. vrstvy přes 200 do 300 mm</t>
  </si>
  <si>
    <t>460520313</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</si>
  <si>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</si>
  <si>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</si>
  <si>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0,5*47,0</t>
  </si>
  <si>
    <t>113107143</t>
  </si>
  <si>
    <t>Odstranění podkladu pl do 50 m2 živičných tl 150 mm</t>
  </si>
  <si>
    <t>173138025</t>
  </si>
  <si>
    <t>130001101</t>
  </si>
  <si>
    <t>Příplatek k cenám hloubených vykopávek za ztížení vykopávky v blízkosti podzemního vedení nebo výbušnin pro jakoukoliv třídu horniny</t>
  </si>
  <si>
    <t>-1835587699</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</si>
  <si>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</si>
  <si>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132301201</t>
  </si>
  <si>
    <t>Hloubení zapažených i nezapažených rýh šířky přes 600 do 2 000 mm s urovnáním dna do předepsaného profilu a spádu v hornině tř. 4 do 100 m3</t>
  </si>
  <si>
    <t>-625227536</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</si>
  <si>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</si>
  <si>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1,0*1,0*47,0</t>
  </si>
  <si>
    <t>132301209</t>
  </si>
  <si>
    <t>Hloubení zapažených i nezapažených rýh šířky přes 600 do 2 000 mm s urovnáním dna do předepsaného profilu a spádu v hornině tř. 4 Příplatek k cenám za lepivost horniny tř. 4</t>
  </si>
  <si>
    <t>-204290676</t>
  </si>
  <si>
    <t>151101101</t>
  </si>
  <si>
    <t>Zřízení pažení a rozepření stěn rýh pro podzemní vedení pro všechny šířky rýhy příložné pro jakoukoliv mezerovitost, hloubky do 2 m</t>
  </si>
  <si>
    <t>-1760536282</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</si>
  <si>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</si>
  <si>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1,0*47,0</t>
  </si>
  <si>
    <t>151101111</t>
  </si>
  <si>
    <t>Odstranění pažení a rozepření stěn rýh pro podzemní vedení s uložením materiálu na vzdálenost do 3 m od kraje výkopu příložné, hloubky do 2 m</t>
  </si>
  <si>
    <t>635034720</t>
  </si>
  <si>
    <t>151711111</t>
  </si>
  <si>
    <t>Osazení ocelových zápor pro pažení hloubených vykopávek do předem provedených vrtů se zabetonováním spodního konce, s příp. nutným obsypem zápory pískem délky od 0 do 8 m</t>
  </si>
  <si>
    <t>1181680060</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</si>
  <si>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</si>
  <si>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"Zápora HEB 160</t>
  </si>
  <si>
    <t>"označení na výkrese -  4</t>
  </si>
  <si>
    <t>7,0*40</t>
  </si>
  <si>
    <t>589329250</t>
  </si>
  <si>
    <t>aktivovaná cementová malta  SPC 35  kamenivo do 4 mm</t>
  </si>
  <si>
    <t>-72584872</t>
  </si>
  <si>
    <t>280*0,17*0,17*3,14*1,2</t>
  </si>
  <si>
    <t>153891311</t>
  </si>
  <si>
    <t>Opěrné desky z oceli velikosti do 300/300 mm, tloušťky do 30 mm</t>
  </si>
  <si>
    <t>29763345</t>
  </si>
  <si>
    <t>"Plechová roznášecí deska na hlavě kotvy</t>
  </si>
  <si>
    <t>250/250/20  mm</t>
  </si>
  <si>
    <t>174101101</t>
  </si>
  <si>
    <t>Zásyp sypaninou z jakékoliv horniny s uložením výkopku ve vrstvách se zhutněním jam, šachet, rýh nebo kolem objektů v těchto vykopávkách</t>
  </si>
  <si>
    <t>-1375909367</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</si>
  <si>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</si>
  <si>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 kolem převázky</t>
  </si>
  <si>
    <t>47,0</t>
  </si>
  <si>
    <t>280*3,14*0,125*0,125</t>
  </si>
  <si>
    <t>224311116</t>
  </si>
  <si>
    <t>Maloprofilové vrty průběžným sacím vrtáním průměru přes 93 do 156 mm do úklonu 45 st. v hl 0 až 25 m v hornině tř. V a VI</t>
  </si>
  <si>
    <t>-841520480</t>
  </si>
  <si>
    <t>"Vrty pro zemní tyčové kotvy tř.4 prům  112 mm</t>
  </si>
  <si>
    <t>vrty v hornině s bludnými balvany</t>
  </si>
  <si>
    <t>7,0*13</t>
  </si>
  <si>
    <t>225511116</t>
  </si>
  <si>
    <t>Maloprofilové vrty jádrové průměru přes 195 do 245 mm do úklonu 45 st. v hl 0 až 25 m v hornině tř. V a VI</t>
  </si>
  <si>
    <t>1927338495</t>
  </si>
  <si>
    <t>srovnatelná položka pro vrty prům. 250 mm v hornině s bludnými balvany průběžně pažené</t>
  </si>
  <si>
    <t>40,0*7,0</t>
  </si>
  <si>
    <t>225511116/1</t>
  </si>
  <si>
    <t>Příplatek za vrtání v bludných balvanech</t>
  </si>
  <si>
    <t>1020802173</t>
  </si>
  <si>
    <t>280+91</t>
  </si>
  <si>
    <t>227111115</t>
  </si>
  <si>
    <t>Odpažení maloprofilových vrtů průměru přes 195 do 245 mm</t>
  </si>
  <si>
    <t>223298976</t>
  </si>
  <si>
    <t>283111001R.1</t>
  </si>
  <si>
    <t>Kotvy injekčními zavrtávacími tyčemi R32mm dl. 7500 mm vč. montáže, injektáže a spoj. příslušenství</t>
  </si>
  <si>
    <t>ks</t>
  </si>
  <si>
    <t>1173121455</t>
  </si>
  <si>
    <t>317321018</t>
  </si>
  <si>
    <t>Římsy opěrných zdí a valů z betonu železového tř. C 30/37 XC2 XF4</t>
  </si>
  <si>
    <t>1322663193</t>
  </si>
  <si>
    <t xml:space="preserve">Poznámka k souboru cen:_x000D_
1. Ceny lze použít i pro římsy ze železového betonu prováděné technologicky současně s betonáží zdí. 2. Množství v m3 se určí jako součin výšky římsy, šířky opěrné zdi v hlavě včetně vyložení římsy a délky prováděné římsy a délky prováděné římsy. </t>
  </si>
  <si>
    <t>0,1*0,6*45,4</t>
  </si>
  <si>
    <t>317353111</t>
  </si>
  <si>
    <t>Bednění říms opěrných zdí a valů přímých, zalomených nebo zakřivených zřízení</t>
  </si>
  <si>
    <t>-720301223</t>
  </si>
  <si>
    <t xml:space="preserve">Poznámka k souboru cen:_x000D_
1. V cenách nejsou započteny náklady na podpěrné konstrukce pod bedněním říms. Tyto práce se oceňují příslušnými cenami katalogu 800-3 Lešení. </t>
  </si>
  <si>
    <t>římsa převázky</t>
  </si>
  <si>
    <t>(0,1+0,1+0,1)*45,4</t>
  </si>
  <si>
    <t>"čela</t>
  </si>
  <si>
    <t>0,6*0,9*2</t>
  </si>
  <si>
    <t>317353112</t>
  </si>
  <si>
    <t>Bednění říms opěrných zdí a valů přímých, zalomených nebo zakřivených odstranění</t>
  </si>
  <si>
    <t>457218426</t>
  </si>
  <si>
    <t>317361016</t>
  </si>
  <si>
    <t>Výztuž říms opěrných zdí a valů z betonářské oceli 10 505</t>
  </si>
  <si>
    <t>1847716725</t>
  </si>
  <si>
    <t>2,724*140*0,001</t>
  </si>
  <si>
    <t>327323128</t>
  </si>
  <si>
    <t>Opěrné zdi a valy z betonu železového bez zvláštních nároků na vliv prostředí (X0, XC) tř. C 30/37</t>
  </si>
  <si>
    <t>533500617</t>
  </si>
  <si>
    <t xml:space="preserve">Poznámka k souboru cen:_x000D_
1. Ceny jsou určeny pro jakoukoliv tloušťku zdí. </t>
  </si>
  <si>
    <t>převázka</t>
  </si>
  <si>
    <t>0,5*0,8*45,4</t>
  </si>
  <si>
    <t>327351211</t>
  </si>
  <si>
    <t>Bednění opěrných zdí a valů svislých i skloněných, výšky do 20 m zřízení</t>
  </si>
  <si>
    <t>1878027372</t>
  </si>
  <si>
    <t xml:space="preserve">Poznámka k souboru cen:_x000D_
1. Bednění zdí a valů výšky přes 20 m se oceňuje podle ustanovení úvodního katalogu. 2. Ceny lze použít i pro bednění základů z betonu prostého nebo železového. </t>
  </si>
  <si>
    <t>2*0,8*45,4</t>
  </si>
  <si>
    <t>0,5*0,8*2</t>
  </si>
  <si>
    <t>327351211d</t>
  </si>
  <si>
    <t>Bednění opěrných zdí a valů svislých i skloněných, výšky do 20 m zřízení- dilatační spáry</t>
  </si>
  <si>
    <t>1410052458</t>
  </si>
  <si>
    <t xml:space="preserve">"dilatace"  </t>
  </si>
  <si>
    <t>0,9*1,0</t>
  </si>
  <si>
    <t>3273512199</t>
  </si>
  <si>
    <t>Příplatek za pohledovost lícové strany převázky</t>
  </si>
  <si>
    <t>489070491</t>
  </si>
  <si>
    <t>0,8*45,4</t>
  </si>
  <si>
    <t>327351221</t>
  </si>
  <si>
    <t>Bednění opěrných zdí a valů svislých i skloněných, výšky do 20 m odstranění</t>
  </si>
  <si>
    <t>-1717412934</t>
  </si>
  <si>
    <t>327351221d</t>
  </si>
  <si>
    <t>-643352178</t>
  </si>
  <si>
    <t>327361006</t>
  </si>
  <si>
    <t>Výztuž opěrných zdí a valů průměru do 12 mm, z oceli 10 505 (R) nebo BSt 500</t>
  </si>
  <si>
    <t>269809356</t>
  </si>
  <si>
    <t xml:space="preserve">Poznámka k souboru cen:_x000D_
1. Ceny lze použít i pro případné výztuže základů opěrných zdí a valů. </t>
  </si>
  <si>
    <t>18,16*140*0,001</t>
  </si>
  <si>
    <t>341941024</t>
  </si>
  <si>
    <t>Nosné nebo spojovací svary betonářské oceli, svařované vzájemně s přesahem nebo na podložku, průměru tyče přes 18 do 22 mm</t>
  </si>
  <si>
    <t>-74034568</t>
  </si>
  <si>
    <t xml:space="preserve">Poznámka k souboru cen:_x000D_
1. Ceny jsou určeny pro dodatečné svařování dílců. 2. Ceny neplatí pro nosné tupé svary betonářské oceli do ocelové podložky. Tyto stavební práce se oceňují cenami souboru cen 341 94-101. Nosné tupé svary betonářské oceli. </t>
  </si>
  <si>
    <t>přivaření výztuže převázy k záporám</t>
  </si>
  <si>
    <t>Úpravy povrchů, podlahy a osazování výplní</t>
  </si>
  <si>
    <t>624635331</t>
  </si>
  <si>
    <t>Úpravy vnějších vodorovných a svislých spar obvodového pláště z panelových dílců tmelení spáry tmelem akrylátovým, průřezu tmeleného profilu přes 600 do 900 mm2</t>
  </si>
  <si>
    <t>-219642205</t>
  </si>
  <si>
    <t xml:space="preserve">Poznámka k souboru cen:_x000D_
1. V cenách penetrace spáry jsou započteny náklady na očištění podkladu a ochranu okolí hrany spáry papírovou páskou. 2. V cenách tmelení spáry jsou započteny i náklady na vložení těsnícího provazce z pěnového polyethylenu. 3. V cenách těsnění spáry jsou započteny náklady na vyplnění spáry PUR pěnou a vložení pásky do silikonového tmelu. </t>
  </si>
  <si>
    <t>dilatace</t>
  </si>
  <si>
    <t>624635411</t>
  </si>
  <si>
    <t>Úpravy vnějších vodorovných a svislých spar - těsnění spáry silikonovými těsnícimi pásky, šířky spáry přes 20 do 40 mm</t>
  </si>
  <si>
    <t>1491993686</t>
  </si>
  <si>
    <t>631311114</t>
  </si>
  <si>
    <t>Mazanina z betonu prostého tl. přes 50 do 80 mm tř. C 16/20</t>
  </si>
  <si>
    <t>-852273459</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</si>
  <si>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</si>
  <si>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"pod převázkou</t>
  </si>
  <si>
    <t>0,05*0,9*46,0</t>
  </si>
  <si>
    <t>Ostatní konstrukce a práce-bourání</t>
  </si>
  <si>
    <t>911334121</t>
  </si>
  <si>
    <t>Svodidlo dřevoocelové zábradelní zádržnosti H2 typ T40 BP H2, kotvené do římsy s výplní z vodorovných tyčí</t>
  </si>
  <si>
    <t>178226926</t>
  </si>
  <si>
    <t xml:space="preserve">Poznámka k souboru cen:_x000D_
1. Ceny zábradelních svodidel obsahují i náklady na přišroubování patního sloupku s roztečí 2 m do betonové nebo ocelové římsy mostu, dotažení patní desky ke konstrukci a dodávku kompletní svodidlové sady (sloupku, svodnice, zábradelní výplně, distančních dílů, madla, spojovacího materiálu, chemických kotev atd.). 2. Ceny dilatace zábradelní výplně obsahují i dodávku dilatační svodnice a spojovacího materiálu. 3. Ceny dilatace madel obsahují i dodávku dilatační manžety madla a spojovacího materiálu. 4. Ceny neobsahují pružný nátěr spáry mezi betonem a sloupkem, tyto se oceňují souborem cen 628 61-11.. Nátěr mostních betonových konstrukcí akrylátový na siloxanové a plasticko-elastické bázi. </t>
  </si>
  <si>
    <t>919731123</t>
  </si>
  <si>
    <t>Zarovnání styčné plochy podkladu nebo krytu živičného tl do 200 mm</t>
  </si>
  <si>
    <t>1537150785</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</si>
  <si>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</si>
  <si>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919735113</t>
  </si>
  <si>
    <t>Řezání stávajícího živičného krytu hl do 150 mm</t>
  </si>
  <si>
    <t>1610558919</t>
  </si>
  <si>
    <t xml:space="preserve">Poznámka k souboru cen:_x000D_
1. V cenách jsou započteny i náklady na spotřebu vody. </t>
  </si>
  <si>
    <t>953312122</t>
  </si>
  <si>
    <t>Vložky svislé do dilatačních spár z polystyrenových desek extrudovaných včetně dodání a osazení, v jakémkoliv zdivu přes 10 do 20 mm</t>
  </si>
  <si>
    <t>-2049529184</t>
  </si>
  <si>
    <t>1,05*0,9</t>
  </si>
  <si>
    <t>966075141</t>
  </si>
  <si>
    <t>Odstranění různých konstrukcí - kovového zábradlí vcelku</t>
  </si>
  <si>
    <t>281867256</t>
  </si>
  <si>
    <t>44,87</t>
  </si>
  <si>
    <t>985324211</t>
  </si>
  <si>
    <t>Ochranný nátěr betonu akrylátový dvojnásobný s impregnací (OS-B)</t>
  </si>
  <si>
    <t>-1238302819</t>
  </si>
  <si>
    <t>(0,9*2+0,1*2+0,6)*45,4</t>
  </si>
  <si>
    <t>0,5*1,0*2</t>
  </si>
  <si>
    <t>99</t>
  </si>
  <si>
    <t>997013111</t>
  </si>
  <si>
    <t>Vnitrostaveništní doprava suti a vybouraných hmot vodorovně do 50 m svisle s použitím mechanizace pro budovy a haly výšky do 6 m</t>
  </si>
  <si>
    <t>-1800944439</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</si>
  <si>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</si>
  <si>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</si>
  <si>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se složením, na vzdálenost do 1 km</t>
  </si>
  <si>
    <t>-1584770669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</si>
  <si>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</si>
  <si>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</si>
  <si>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</si>
  <si>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282784342</t>
  </si>
  <si>
    <t>18,574*25 "Přepočtené koeficientem množství</t>
  </si>
  <si>
    <t>997013831</t>
  </si>
  <si>
    <t>Poplatek za uložení stavebního odpadu na skládce (skládkovné) směsného</t>
  </si>
  <si>
    <t>1584272416</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</si>
  <si>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</si>
  <si>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998153131</t>
  </si>
  <si>
    <t>Přesun hmot pro zdi a valy samostatné se svislou nosnou konstrukcí zděnou nebo monolitickou betonovou tyčovou nebo plošnou vodorovná dopravní vzdálenost do 50 m, pro zdi výšky do 20 m</t>
  </si>
  <si>
    <t>2137306816</t>
  </si>
  <si>
    <t>SO 541 - Přeložka potrubní pošty KKN</t>
  </si>
  <si>
    <t>Hloubení zapažených i nezapažených rýh šířky přes 600 do 2 000 mm  s urovnáním dna do předepsaného profilu a spádu v hornině tř. 3 do 100 m3</t>
  </si>
  <si>
    <t>CS ÚRS 2018 01</t>
  </si>
  <si>
    <t>1926270300</t>
  </si>
  <si>
    <t>Obnažení původního potrubí, dohlobení rýhy do nové nivelety trasy potrubní pošty</t>
  </si>
  <si>
    <t>dle příčného a podélného řezu:</t>
  </si>
  <si>
    <t>8,0*0,8*(2,16+1,39)/2</t>
  </si>
  <si>
    <t>-1416219275</t>
  </si>
  <si>
    <t>Odvoz přebytečné zeminy na skládku</t>
  </si>
  <si>
    <t>dtto objem lože a obsypu potrubí</t>
  </si>
  <si>
    <t>3,84</t>
  </si>
  <si>
    <t>-420306025</t>
  </si>
  <si>
    <t>přebytečná zemina z rýhy</t>
  </si>
  <si>
    <t>3,84*1,8</t>
  </si>
  <si>
    <t>1158085988</t>
  </si>
  <si>
    <t xml:space="preserve">Poznámka k souboru cen:_x000D_
1. Ceny jsou určeny pouze pro případy havárií, přeložek nebo běžných oprav inženýrských sítí. 2. Ceny nelze použít v rámci výstavby nových inženýrských sítí. 3. Ceny 174 10- . . jsou určeny pro zhutněné zásypy s mírou zhutnění: a) z hornin soudržných do 100 % PS, b) z hornin nesoudržných do I(d) 0,9, c) z hornin kamenitých pro jakoukoliv míru zhutnění. 4. Je-li projektem předepsáno vyšší zhutnění, než je uvedeno v bodě a) a b) poznámky č 1., ocení se zásyp individuálně.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případný objem obsypu potrubí oceňovaný cenami souboru cen 175 10-11 Obsyp potrubí. 7. Odklizení zbylého výkopku po provedení zásypu zářezů se šikmými stěnami pro podzemní vedení nebo zásypu jam a rýh pro podzemní vedení se oceňuje, je-li objem zbylého výkopku: a) do 1 m3 na 1 m vedení a jedná se o výkopek neulehlý - toto se oceňuje cenami souboru cen 167 10-110 Nakládání výkopku nebo sypaniny a 162 . 0-1 . Vodorovné přemístění výkopku. Jedná-li se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</si>
  <si>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rýhy nad obsypem porubí</t>
  </si>
  <si>
    <t>objem výkopu s odečtením objemu obsypu</t>
  </si>
  <si>
    <t>11,36-3,84</t>
  </si>
  <si>
    <t>175151101</t>
  </si>
  <si>
    <t>Obsypání potrubí strojně sypaninou z vhodných hornin tř. 1 až 4 nebo materiálem připraveným podél výkopu ve vzdálenosti do 3 m od jeho kraje, pro jakoukoliv hloubku výkopu a míru zhutnění bez prohození sypaniny</t>
  </si>
  <si>
    <t>423697882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</si>
  <si>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</si>
  <si>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Lože a obsyp nové trasy potrubní pošty z nakupovaného materiálu - štěrkopísek fr. 0-4</t>
  </si>
  <si>
    <t>8,0*0,8*(0,2+0,2+0,2)</t>
  </si>
  <si>
    <t>58331351</t>
  </si>
  <si>
    <t>kamenivo těžené drobné frakce 0-4</t>
  </si>
  <si>
    <t>-1564182670</t>
  </si>
  <si>
    <t>3,84*2 'Přepočtené koeficientem množství</t>
  </si>
  <si>
    <t>899.R</t>
  </si>
  <si>
    <t>Výměna potrubí potrubní pošty pr. 110mm v chráničce DN200</t>
  </si>
  <si>
    <t>1548368287</t>
  </si>
  <si>
    <t>Demontáž a likvidace starého vedení vč. poplatků za skládku, dodávka a montáž kompletního nového vedení</t>
  </si>
  <si>
    <t>Z podélného řezu:</t>
  </si>
  <si>
    <t>8,0</t>
  </si>
  <si>
    <t>899722114</t>
  </si>
  <si>
    <t>Krytí potrubí z plastů výstražnou fólií z PVC šířky 40 cm</t>
  </si>
  <si>
    <t>-1340275271</t>
  </si>
  <si>
    <t>Výstaražná fólie ve výkopu nad potrubní poštou</t>
  </si>
  <si>
    <t>z podélného řezu:</t>
  </si>
  <si>
    <t>SO 000 -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</si>
  <si>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</si>
  <si>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</si>
  <si>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</si>
  <si>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</si>
  <si>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</si>
  <si>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VRN</t>
  </si>
  <si>
    <t>VRN1</t>
  </si>
  <si>
    <t>Průzkumné, geodetické a projektové práce</t>
  </si>
  <si>
    <t>010001000</t>
  </si>
  <si>
    <t>Základní rozdělení průvodních činností a nákladů průzkumné, geodetické a projektové práce</t>
  </si>
  <si>
    <t>kpl</t>
  </si>
  <si>
    <t>1024</t>
  </si>
  <si>
    <t>1657301538</t>
  </si>
  <si>
    <t>Realizační dokumentace</t>
  </si>
  <si>
    <t>Dokumentace skutečného provedení stavby</t>
  </si>
  <si>
    <t>Geodetické práce včetně geodetické dokumentace skutečného provedení</t>
  </si>
  <si>
    <t>Zkoušky a měření</t>
  </si>
  <si>
    <t>012103000</t>
  </si>
  <si>
    <t xml:space="preserve">Geodetické práce před výstavbou </t>
  </si>
  <si>
    <t>Kč</t>
  </si>
  <si>
    <t>1040170326</t>
  </si>
  <si>
    <t>vytyčovací schema - opěrná zeď</t>
  </si>
  <si>
    <t>012203000</t>
  </si>
  <si>
    <t>Vytýčení inženýrských sítí</t>
  </si>
  <si>
    <t>1471418537</t>
  </si>
  <si>
    <t>VRN3</t>
  </si>
  <si>
    <t>Zařízení staveniště</t>
  </si>
  <si>
    <t>030001000</t>
  </si>
  <si>
    <t>Základní rozdělení průvodních činností a nákladů zařízení staveniště</t>
  </si>
  <si>
    <t>438027508</t>
  </si>
  <si>
    <t>Zařízení staveniště - SO 251</t>
  </si>
  <si>
    <t>vybavení a ochrana staveniště, zábor, dopravní značení, energie a pod.</t>
  </si>
  <si>
    <t>pracovní rovina, příjezdová komunikace a pod.</t>
  </si>
  <si>
    <t>030001000.1</t>
  </si>
  <si>
    <t>513776222</t>
  </si>
  <si>
    <t>Zařízení staveniště - SO 101 a SO 541</t>
  </si>
  <si>
    <t>VRN4</t>
  </si>
  <si>
    <t>Inženýrská činnost</t>
  </si>
  <si>
    <t>040001000</t>
  </si>
  <si>
    <t>Základní rozdělení průvodních činností a nákladů inženýrská činnost</t>
  </si>
  <si>
    <t>893936894</t>
  </si>
  <si>
    <t>komplet</t>
  </si>
  <si>
    <t>VRN6</t>
  </si>
  <si>
    <t>Územní vlivy</t>
  </si>
  <si>
    <t>060001000</t>
  </si>
  <si>
    <t>1189772473</t>
  </si>
  <si>
    <t xml:space="preserve">Zahrnuje především ztížené podmínky v městské zástavbě i ostatní </t>
  </si>
  <si>
    <t>Zahrnuje mimo jiné i udržování trvalého přístupu k nemovitostem, včetně jejich dočasných případně i trvalých  stavebních úprav,</t>
  </si>
  <si>
    <t>zajištění svozu odpadu, plnění podmínek stavebního povolení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</si>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</sst>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A1:CM57"/>
  <sheetViews>
    <sheetView showGridLines="0" workbookViewId="0">
      <pane ySplit="1" topLeftCell="A70"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0"/>
      <c r="AS2" s="370"/>
      <c r="AT2" s="370"/>
      <c r="AU2" s="370"/>
      <c r="AV2" s="370"/>
      <c r="AW2" s="370"/>
      <c r="AX2" s="370"/>
      <c r="AY2" s="370"/>
      <c r="AZ2" s="370"/>
      <c r="BA2" s="370"/>
      <c r="BB2" s="370"/>
      <c r="BC2" s="370"/>
      <c r="BD2" s="370"/>
      <c r="BE2" s="370"/>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35" t="s">
        <v>16</v>
      </c>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28"/>
      <c r="AQ5" s="30"/>
      <c r="BE5" s="333" t="s">
        <v>17</v>
      </c>
      <c r="BS5" s="23" t="s">
        <v>8</v>
      </c>
    </row>
    <row r="6" spans="1:74" ht="36.950000000000003" customHeight="1">
      <c r="B6" s="27"/>
      <c r="C6" s="28"/>
      <c r="D6" s="35" t="s">
        <v>18</v>
      </c>
      <c r="E6" s="28"/>
      <c r="F6" s="28"/>
      <c r="G6" s="28"/>
      <c r="H6" s="28"/>
      <c r="I6" s="28"/>
      <c r="J6" s="28"/>
      <c r="K6" s="337" t="s">
        <v>19</v>
      </c>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28"/>
      <c r="AQ6" s="30"/>
      <c r="BE6" s="334"/>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22</v>
      </c>
      <c r="AO7" s="28"/>
      <c r="AP7" s="28"/>
      <c r="AQ7" s="30"/>
      <c r="BE7" s="334"/>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34"/>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4"/>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33</v>
      </c>
      <c r="AO10" s="28"/>
      <c r="AP10" s="28"/>
      <c r="AQ10" s="30"/>
      <c r="BE10" s="334"/>
      <c r="BS10" s="23" t="s">
        <v>20</v>
      </c>
    </row>
    <row r="11" spans="1:74" ht="18.399999999999999" customHeight="1">
      <c r="B11" s="27"/>
      <c r="C11" s="28"/>
      <c r="D11" s="28"/>
      <c r="E11" s="34" t="s">
        <v>34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35</v>
      </c>
      <c r="AL11" s="28"/>
      <c r="AM11" s="28"/>
      <c r="AN11" s="34" t="s">
        <v>22</v>
      </c>
      <c r="AO11" s="28"/>
      <c r="AP11" s="28"/>
      <c r="AQ11" s="30"/>
      <c r="BE11" s="334"/>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4"/>
      <c r="BS12" s="23" t="s">
        <v>20</v>
      </c>
    </row>
    <row r="13" spans="1:74" ht="14.45" customHeight="1">
      <c r="B13" s="27"/>
      <c r="C13" s="28"/>
      <c r="D13" s="36" t="s">
        <v>36</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37</v>
      </c>
      <c r="AO13" s="28"/>
      <c r="AP13" s="28"/>
      <c r="AQ13" s="30"/>
      <c r="BE13" s="334"/>
      <c r="BS13" s="23" t="s">
        <v>20</v>
      </c>
    </row>
    <row r="14" spans="1:74">
      <c r="B14" s="27"/>
      <c r="C14" s="28"/>
      <c r="D14" s="28"/>
      <c r="E14" s="338" t="s">
        <v>37</v>
      </c>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6" t="s">
        <v>35</v>
      </c>
      <c r="AL14" s="28"/>
      <c r="AM14" s="28"/>
      <c r="AN14" s="38" t="s">
        <v>37</v>
      </c>
      <c r="AO14" s="28"/>
      <c r="AP14" s="28"/>
      <c r="AQ14" s="30"/>
      <c r="BE14" s="334"/>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4"/>
      <c r="BS15" s="23" t="s">
        <v>6</v>
      </c>
    </row>
    <row r="16" spans="1:74" ht="14.45" customHeight="1">
      <c r="B16" s="27"/>
      <c r="C16" s="28"/>
      <c r="D16" s="36" t="s">
        <v>38</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39</v>
      </c>
      <c r="AO16" s="28"/>
      <c r="AP16" s="28"/>
      <c r="AQ16" s="30"/>
      <c r="BE16" s="334"/>
      <c r="BS16" s="23" t="s">
        <v>6</v>
      </c>
    </row>
    <row r="17" spans="2:71" ht="18.399999999999999"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35</v>
      </c>
      <c r="AL17" s="28"/>
      <c r="AM17" s="28"/>
      <c r="AN17" s="34" t="s">
        <v>22</v>
      </c>
      <c r="AO17" s="28"/>
      <c r="AP17" s="28"/>
      <c r="AQ17" s="30"/>
      <c r="BE17" s="334"/>
      <c r="BS17" s="23" t="s">
        <v>41</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4"/>
      <c r="BS18" s="23" t="s">
        <v>8</v>
      </c>
    </row>
    <row r="19" spans="2:71" ht="14.45" customHeight="1">
      <c r="B19" s="27"/>
      <c r="C19" s="28"/>
      <c r="D19" s="36"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4"/>
      <c r="BS19" s="23" t="s">
        <v>8</v>
      </c>
    </row>
    <row r="20" spans="2:71" ht="16.5" customHeight="1">
      <c r="B20" s="27"/>
      <c r="C20" s="28"/>
      <c r="D20" s="28"/>
      <c r="E20" s="340" t="s">
        <v>22</v>
      </c>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28"/>
      <c r="AP20" s="28"/>
      <c r="AQ20" s="30"/>
      <c r="BE20" s="334"/>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4"/>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4"/>
    </row>
    <row r="23" spans="2:71" s="1" customFormat="1" ht="25.9" customHeight="1">
      <c r="B23" s="40"/>
      <c r="C23" s="41"/>
      <c r="D23" s="42" t="s">
        <v>43</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1">
        <f>ROUND(AG51,2)</f>
        <v>0</v>
      </c>
      <c r="AL23" s="342"/>
      <c r="AM23" s="342"/>
      <c r="AN23" s="342"/>
      <c r="AO23" s="342"/>
      <c r="AP23" s="41"/>
      <c r="AQ23" s="44"/>
      <c r="BE23" s="334"/>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4"/>
    </row>
    <row r="25" spans="2:71" s="1" customFormat="1" ht="13.5">
      <c r="B25" s="40"/>
      <c r="C25" s="41"/>
      <c r="D25" s="41"/>
      <c r="E25" s="41"/>
      <c r="F25" s="41"/>
      <c r="G25" s="41"/>
      <c r="H25" s="41"/>
      <c r="I25" s="41"/>
      <c r="J25" s="41"/>
      <c r="K25" s="41"/>
      <c r="L25" s="343" t="s">
        <v>44</v>
      </c>
      <c r="M25" s="343"/>
      <c r="N25" s="343"/>
      <c r="O25" s="343"/>
      <c r="P25" s="41"/>
      <c r="Q25" s="41"/>
      <c r="R25" s="41"/>
      <c r="S25" s="41"/>
      <c r="T25" s="41"/>
      <c r="U25" s="41"/>
      <c r="V25" s="41"/>
      <c r="W25" s="343" t="s">
        <v>45</v>
      </c>
      <c r="X25" s="343"/>
      <c r="Y25" s="343"/>
      <c r="Z25" s="343"/>
      <c r="AA25" s="343"/>
      <c r="AB25" s="343"/>
      <c r="AC25" s="343"/>
      <c r="AD25" s="343"/>
      <c r="AE25" s="343"/>
      <c r="AF25" s="41"/>
      <c r="AG25" s="41"/>
      <c r="AH25" s="41"/>
      <c r="AI25" s="41"/>
      <c r="AJ25" s="41"/>
      <c r="AK25" s="343" t="s">
        <v>46</v>
      </c>
      <c r="AL25" s="343"/>
      <c r="AM25" s="343"/>
      <c r="AN25" s="343"/>
      <c r="AO25" s="343"/>
      <c r="AP25" s="41"/>
      <c r="AQ25" s="44"/>
      <c r="BE25" s="334"/>
    </row>
    <row r="26" spans="2:71" s="2" customFormat="1" ht="14.45" customHeight="1">
      <c r="B26" s="46"/>
      <c r="C26" s="47"/>
      <c r="D26" s="48" t="s">
        <v>47</v>
      </c>
      <c r="E26" s="47"/>
      <c r="F26" s="48" t="s">
        <v>48</v>
      </c>
      <c r="G26" s="47"/>
      <c r="H26" s="47"/>
      <c r="I26" s="47"/>
      <c r="J26" s="47"/>
      <c r="K26" s="47"/>
      <c r="L26" s="344">
        <v>0.21</v>
      </c>
      <c r="M26" s="345"/>
      <c r="N26" s="345"/>
      <c r="O26" s="345"/>
      <c r="P26" s="47"/>
      <c r="Q26" s="47"/>
      <c r="R26" s="47"/>
      <c r="S26" s="47"/>
      <c r="T26" s="47"/>
      <c r="U26" s="47"/>
      <c r="V26" s="47"/>
      <c r="W26" s="346">
        <f>ROUND(AZ51,2)</f>
        <v>0</v>
      </c>
      <c r="X26" s="345"/>
      <c r="Y26" s="345"/>
      <c r="Z26" s="345"/>
      <c r="AA26" s="345"/>
      <c r="AB26" s="345"/>
      <c r="AC26" s="345"/>
      <c r="AD26" s="345"/>
      <c r="AE26" s="345"/>
      <c r="AF26" s="47"/>
      <c r="AG26" s="47"/>
      <c r="AH26" s="47"/>
      <c r="AI26" s="47"/>
      <c r="AJ26" s="47"/>
      <c r="AK26" s="346">
        <f>ROUND(AV51,2)</f>
        <v>0</v>
      </c>
      <c r="AL26" s="345"/>
      <c r="AM26" s="345"/>
      <c r="AN26" s="345"/>
      <c r="AO26" s="345"/>
      <c r="AP26" s="47"/>
      <c r="AQ26" s="49"/>
      <c r="BE26" s="334"/>
    </row>
    <row r="27" spans="2:71" s="2" customFormat="1" ht="14.45" customHeight="1">
      <c r="B27" s="46"/>
      <c r="C27" s="47"/>
      <c r="D27" s="47"/>
      <c r="E27" s="47"/>
      <c r="F27" s="48" t="s">
        <v>49</v>
      </c>
      <c r="G27" s="47"/>
      <c r="H27" s="47"/>
      <c r="I27" s="47"/>
      <c r="J27" s="47"/>
      <c r="K27" s="47"/>
      <c r="L27" s="344">
        <v>0.15</v>
      </c>
      <c r="M27" s="345"/>
      <c r="N27" s="345"/>
      <c r="O27" s="345"/>
      <c r="P27" s="47"/>
      <c r="Q27" s="47"/>
      <c r="R27" s="47"/>
      <c r="S27" s="47"/>
      <c r="T27" s="47"/>
      <c r="U27" s="47"/>
      <c r="V27" s="47"/>
      <c r="W27" s="346">
        <f>ROUND(BA51,2)</f>
        <v>0</v>
      </c>
      <c r="X27" s="345"/>
      <c r="Y27" s="345"/>
      <c r="Z27" s="345"/>
      <c r="AA27" s="345"/>
      <c r="AB27" s="345"/>
      <c r="AC27" s="345"/>
      <c r="AD27" s="345"/>
      <c r="AE27" s="345"/>
      <c r="AF27" s="47"/>
      <c r="AG27" s="47"/>
      <c r="AH27" s="47"/>
      <c r="AI27" s="47"/>
      <c r="AJ27" s="47"/>
      <c r="AK27" s="346">
        <f>ROUND(AW51,2)</f>
        <v>0</v>
      </c>
      <c r="AL27" s="345"/>
      <c r="AM27" s="345"/>
      <c r="AN27" s="345"/>
      <c r="AO27" s="345"/>
      <c r="AP27" s="47"/>
      <c r="AQ27" s="49"/>
      <c r="BE27" s="334"/>
    </row>
    <row r="28" spans="2:71" s="2" customFormat="1" ht="14.45" hidden="1" customHeight="1">
      <c r="B28" s="46"/>
      <c r="C28" s="47"/>
      <c r="D28" s="47"/>
      <c r="E28" s="47"/>
      <c r="F28" s="48" t="s">
        <v>50</v>
      </c>
      <c r="G28" s="47"/>
      <c r="H28" s="47"/>
      <c r="I28" s="47"/>
      <c r="J28" s="47"/>
      <c r="K28" s="47"/>
      <c r="L28" s="344">
        <v>0.21</v>
      </c>
      <c r="M28" s="345"/>
      <c r="N28" s="345"/>
      <c r="O28" s="345"/>
      <c r="P28" s="47"/>
      <c r="Q28" s="47"/>
      <c r="R28" s="47"/>
      <c r="S28" s="47"/>
      <c r="T28" s="47"/>
      <c r="U28" s="47"/>
      <c r="V28" s="47"/>
      <c r="W28" s="346">
        <f>ROUND(BB51,2)</f>
        <v>0</v>
      </c>
      <c r="X28" s="345"/>
      <c r="Y28" s="345"/>
      <c r="Z28" s="345"/>
      <c r="AA28" s="345"/>
      <c r="AB28" s="345"/>
      <c r="AC28" s="345"/>
      <c r="AD28" s="345"/>
      <c r="AE28" s="345"/>
      <c r="AF28" s="47"/>
      <c r="AG28" s="47"/>
      <c r="AH28" s="47"/>
      <c r="AI28" s="47"/>
      <c r="AJ28" s="47"/>
      <c r="AK28" s="346">
        <v>0</v>
      </c>
      <c r="AL28" s="345"/>
      <c r="AM28" s="345"/>
      <c r="AN28" s="345"/>
      <c r="AO28" s="345"/>
      <c r="AP28" s="47"/>
      <c r="AQ28" s="49"/>
      <c r="BE28" s="334"/>
    </row>
    <row r="29" spans="2:71" s="2" customFormat="1" ht="14.45" hidden="1" customHeight="1">
      <c r="B29" s="46"/>
      <c r="C29" s="47"/>
      <c r="D29" s="47"/>
      <c r="E29" s="47"/>
      <c r="F29" s="48" t="s">
        <v>51</v>
      </c>
      <c r="G29" s="47"/>
      <c r="H29" s="47"/>
      <c r="I29" s="47"/>
      <c r="J29" s="47"/>
      <c r="K29" s="47"/>
      <c r="L29" s="344">
        <v>0.15</v>
      </c>
      <c r="M29" s="345"/>
      <c r="N29" s="345"/>
      <c r="O29" s="345"/>
      <c r="P29" s="47"/>
      <c r="Q29" s="47"/>
      <c r="R29" s="47"/>
      <c r="S29" s="47"/>
      <c r="T29" s="47"/>
      <c r="U29" s="47"/>
      <c r="V29" s="47"/>
      <c r="W29" s="346">
        <f>ROUND(BC51,2)</f>
        <v>0</v>
      </c>
      <c r="X29" s="345"/>
      <c r="Y29" s="345"/>
      <c r="Z29" s="345"/>
      <c r="AA29" s="345"/>
      <c r="AB29" s="345"/>
      <c r="AC29" s="345"/>
      <c r="AD29" s="345"/>
      <c r="AE29" s="345"/>
      <c r="AF29" s="47"/>
      <c r="AG29" s="47"/>
      <c r="AH29" s="47"/>
      <c r="AI29" s="47"/>
      <c r="AJ29" s="47"/>
      <c r="AK29" s="346">
        <v>0</v>
      </c>
      <c r="AL29" s="345"/>
      <c r="AM29" s="345"/>
      <c r="AN29" s="345"/>
      <c r="AO29" s="345"/>
      <c r="AP29" s="47"/>
      <c r="AQ29" s="49"/>
      <c r="BE29" s="334"/>
    </row>
    <row r="30" spans="2:71" s="2" customFormat="1" ht="14.45" hidden="1" customHeight="1">
      <c r="B30" s="46"/>
      <c r="C30" s="47"/>
      <c r="D30" s="47"/>
      <c r="E30" s="47"/>
      <c r="F30" s="48" t="s">
        <v>52</v>
      </c>
      <c r="G30" s="47"/>
      <c r="H30" s="47"/>
      <c r="I30" s="47"/>
      <c r="J30" s="47"/>
      <c r="K30" s="47"/>
      <c r="L30" s="344">
        <v>0</v>
      </c>
      <c r="M30" s="345"/>
      <c r="N30" s="345"/>
      <c r="O30" s="345"/>
      <c r="P30" s="47"/>
      <c r="Q30" s="47"/>
      <c r="R30" s="47"/>
      <c r="S30" s="47"/>
      <c r="T30" s="47"/>
      <c r="U30" s="47"/>
      <c r="V30" s="47"/>
      <c r="W30" s="346">
        <f>ROUND(BD51,2)</f>
        <v>0</v>
      </c>
      <c r="X30" s="345"/>
      <c r="Y30" s="345"/>
      <c r="Z30" s="345"/>
      <c r="AA30" s="345"/>
      <c r="AB30" s="345"/>
      <c r="AC30" s="345"/>
      <c r="AD30" s="345"/>
      <c r="AE30" s="345"/>
      <c r="AF30" s="47"/>
      <c r="AG30" s="47"/>
      <c r="AH30" s="47"/>
      <c r="AI30" s="47"/>
      <c r="AJ30" s="47"/>
      <c r="AK30" s="346">
        <v>0</v>
      </c>
      <c r="AL30" s="345"/>
      <c r="AM30" s="345"/>
      <c r="AN30" s="345"/>
      <c r="AO30" s="345"/>
      <c r="AP30" s="47"/>
      <c r="AQ30" s="49"/>
      <c r="BE30" s="334"/>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4"/>
    </row>
    <row r="32" spans="2:71" s="1" customFormat="1" ht="25.9" customHeight="1">
      <c r="B32" s="40"/>
      <c r="C32" s="50"/>
      <c r="D32" s="51" t="s">
        <v>53</v>
      </c>
      <c r="E32" s="52"/>
      <c r="F32" s="52"/>
      <c r="G32" s="52"/>
      <c r="H32" s="52"/>
      <c r="I32" s="52"/>
      <c r="J32" s="52"/>
      <c r="K32" s="52"/>
      <c r="L32" s="52"/>
      <c r="M32" s="52"/>
      <c r="N32" s="52"/>
      <c r="O32" s="52"/>
      <c r="P32" s="52"/>
      <c r="Q32" s="52"/>
      <c r="R32" s="52"/>
      <c r="S32" s="52"/>
      <c r="T32" s="53" t="s">
        <v>54</v>
      </c>
      <c r="U32" s="52"/>
      <c r="V32" s="52"/>
      <c r="W32" s="52"/>
      <c r="X32" s="347" t="s">
        <v>55</v>
      </c>
      <c r="Y32" s="348"/>
      <c r="Z32" s="348"/>
      <c r="AA32" s="348"/>
      <c r="AB32" s="348"/>
      <c r="AC32" s="52"/>
      <c r="AD32" s="52"/>
      <c r="AE32" s="52"/>
      <c r="AF32" s="52"/>
      <c r="AG32" s="52"/>
      <c r="AH32" s="52"/>
      <c r="AI32" s="52"/>
      <c r="AJ32" s="52"/>
      <c r="AK32" s="349">
        <f>SUM(AK23:AK30)</f>
        <v>0</v>
      </c>
      <c r="AL32" s="348"/>
      <c r="AM32" s="348"/>
      <c r="AN32" s="348"/>
      <c r="AO32" s="350"/>
      <c r="AP32" s="50"/>
      <c r="AQ32" s="54"/>
      <c r="BE32" s="334"/>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56</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001-1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51" t="str">
        <f>K6</f>
        <v>Karlovy Vary, Ondříčkova ulice - stavební úpravy místní komunikace</v>
      </c>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25</v>
      </c>
      <c r="D44" s="62"/>
      <c r="E44" s="62"/>
      <c r="F44" s="62"/>
      <c r="G44" s="62"/>
      <c r="H44" s="62"/>
      <c r="I44" s="62"/>
      <c r="J44" s="62"/>
      <c r="K44" s="62"/>
      <c r="L44" s="71" t="str">
        <f>IF(K8="","",K8)</f>
        <v>Karlovy Vary</v>
      </c>
      <c r="M44" s="62"/>
      <c r="N44" s="62"/>
      <c r="O44" s="62"/>
      <c r="P44" s="62"/>
      <c r="Q44" s="62"/>
      <c r="R44" s="62"/>
      <c r="S44" s="62"/>
      <c r="T44" s="62"/>
      <c r="U44" s="62"/>
      <c r="V44" s="62"/>
      <c r="W44" s="62"/>
      <c r="X44" s="62"/>
      <c r="Y44" s="62"/>
      <c r="Z44" s="62"/>
      <c r="AA44" s="62"/>
      <c r="AB44" s="62"/>
      <c r="AC44" s="62"/>
      <c r="AD44" s="62"/>
      <c r="AE44" s="62"/>
      <c r="AF44" s="62"/>
      <c r="AG44" s="62"/>
      <c r="AH44" s="62"/>
      <c r="AI44" s="64" t="s">
        <v>27</v>
      </c>
      <c r="AJ44" s="62"/>
      <c r="AK44" s="62"/>
      <c r="AL44" s="62"/>
      <c r="AM44" s="353" t="str">
        <f>IF(AN8= "","",AN8)</f>
        <v>5. 1. 2017</v>
      </c>
      <c r="AN44" s="353"/>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31</v>
      </c>
      <c r="D46" s="62"/>
      <c r="E46" s="62"/>
      <c r="F46" s="62"/>
      <c r="G46" s="62"/>
      <c r="H46" s="62"/>
      <c r="I46" s="62"/>
      <c r="J46" s="62"/>
      <c r="K46" s="62"/>
      <c r="L46" s="65" t="str">
        <f>IF(E11= "","",E11)</f>
        <v>Statutární město Karlovy Vary</v>
      </c>
      <c r="M46" s="62"/>
      <c r="N46" s="62"/>
      <c r="O46" s="62"/>
      <c r="P46" s="62"/>
      <c r="Q46" s="62"/>
      <c r="R46" s="62"/>
      <c r="S46" s="62"/>
      <c r="T46" s="62"/>
      <c r="U46" s="62"/>
      <c r="V46" s="62"/>
      <c r="W46" s="62"/>
      <c r="X46" s="62"/>
      <c r="Y46" s="62"/>
      <c r="Z46" s="62"/>
      <c r="AA46" s="62"/>
      <c r="AB46" s="62"/>
      <c r="AC46" s="62"/>
      <c r="AD46" s="62"/>
      <c r="AE46" s="62"/>
      <c r="AF46" s="62"/>
      <c r="AG46" s="62"/>
      <c r="AH46" s="62"/>
      <c r="AI46" s="64" t="s">
        <v>38</v>
      </c>
      <c r="AJ46" s="62"/>
      <c r="AK46" s="62"/>
      <c r="AL46" s="62"/>
      <c r="AM46" s="354" t="str">
        <f>IF(E17="","",E17)</f>
        <v>Ing. Jaroslav Šípek - STAVplan</v>
      </c>
      <c r="AN46" s="354"/>
      <c r="AO46" s="354"/>
      <c r="AP46" s="354"/>
      <c r="AQ46" s="62"/>
      <c r="AR46" s="60"/>
      <c r="AS46" s="355" t="s">
        <v>57</v>
      </c>
      <c r="AT46" s="356"/>
      <c r="AU46" s="73"/>
      <c r="AV46" s="73"/>
      <c r="AW46" s="73"/>
      <c r="AX46" s="73"/>
      <c r="AY46" s="73"/>
      <c r="AZ46" s="73"/>
      <c r="BA46" s="73"/>
      <c r="BB46" s="73"/>
      <c r="BC46" s="73"/>
      <c r="BD46" s="74"/>
    </row>
    <row r="47" spans="2:56" s="1" customFormat="1">
      <c r="B47" s="40"/>
      <c r="C47" s="64" t="s">
        <v>36</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7"/>
      <c r="AT47" s="358"/>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59"/>
      <c r="AT48" s="360"/>
      <c r="AU48" s="41"/>
      <c r="AV48" s="41"/>
      <c r="AW48" s="41"/>
      <c r="AX48" s="41"/>
      <c r="AY48" s="41"/>
      <c r="AZ48" s="41"/>
      <c r="BA48" s="41"/>
      <c r="BB48" s="41"/>
      <c r="BC48" s="41"/>
      <c r="BD48" s="77"/>
    </row>
    <row r="49" spans="1:91" s="1" customFormat="1" ht="29.25" customHeight="1">
      <c r="B49" s="40"/>
      <c r="C49" s="361" t="s">
        <v>58</v>
      </c>
      <c r="D49" s="362"/>
      <c r="E49" s="362"/>
      <c r="F49" s="362"/>
      <c r="G49" s="362"/>
      <c r="H49" s="78"/>
      <c r="I49" s="363" t="s">
        <v>59</v>
      </c>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4" t="s">
        <v>60</v>
      </c>
      <c r="AH49" s="362"/>
      <c r="AI49" s="362"/>
      <c r="AJ49" s="362"/>
      <c r="AK49" s="362"/>
      <c r="AL49" s="362"/>
      <c r="AM49" s="362"/>
      <c r="AN49" s="363" t="s">
        <v>61</v>
      </c>
      <c r="AO49" s="362"/>
      <c r="AP49" s="362"/>
      <c r="AQ49" s="79" t="s">
        <v>62</v>
      </c>
      <c r="AR49" s="60"/>
      <c r="AS49" s="80" t="s">
        <v>63</v>
      </c>
      <c r="AT49" s="81" t="s">
        <v>64</v>
      </c>
      <c r="AU49" s="81" t="s">
        <v>65</v>
      </c>
      <c r="AV49" s="81" t="s">
        <v>66</v>
      </c>
      <c r="AW49" s="81" t="s">
        <v>67</v>
      </c>
      <c r="AX49" s="81" t="s">
        <v>68</v>
      </c>
      <c r="AY49" s="81" t="s">
        <v>69</v>
      </c>
      <c r="AZ49" s="81" t="s">
        <v>70</v>
      </c>
      <c r="BA49" s="81" t="s">
        <v>71</v>
      </c>
      <c r="BB49" s="81" t="s">
        <v>72</v>
      </c>
      <c r="BC49" s="81" t="s">
        <v>73</v>
      </c>
      <c r="BD49" s="82" t="s">
        <v>74</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75</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68">
        <f>ROUND(SUM(AG52:AG55),2)</f>
        <v>0</v>
      </c>
      <c r="AH51" s="368"/>
      <c r="AI51" s="368"/>
      <c r="AJ51" s="368"/>
      <c r="AK51" s="368"/>
      <c r="AL51" s="368"/>
      <c r="AM51" s="368"/>
      <c r="AN51" s="369">
        <f>SUM(AG51,AT51)</f>
        <v>0</v>
      </c>
      <c r="AO51" s="369"/>
      <c r="AP51" s="369"/>
      <c r="AQ51" s="88" t="s">
        <v>22</v>
      </c>
      <c r="AR51" s="70"/>
      <c r="AS51" s="89">
        <f>ROUND(SUM(AS52:AS55),2)</f>
        <v>0</v>
      </c>
      <c r="AT51" s="90">
        <f>ROUND(SUM(AV51:AW51),2)</f>
        <v>0</v>
      </c>
      <c r="AU51" s="91">
        <f>ROUND(SUM(AU52:AU55),5)</f>
        <v>0</v>
      </c>
      <c r="AV51" s="90">
        <f>ROUND(AZ51*L26,2)</f>
        <v>0</v>
      </c>
      <c r="AW51" s="90">
        <f>ROUND(BA51*L27,2)</f>
        <v>0</v>
      </c>
      <c r="AX51" s="90">
        <f>ROUND(BB51*L26,2)</f>
        <v>0</v>
      </c>
      <c r="AY51" s="90">
        <f>ROUND(BC51*L27,2)</f>
        <v>0</v>
      </c>
      <c r="AZ51" s="90">
        <f>ROUND(SUM(AZ52:AZ55),2)</f>
        <v>0</v>
      </c>
      <c r="BA51" s="90">
        <f>ROUND(SUM(BA52:BA55),2)</f>
        <v>0</v>
      </c>
      <c r="BB51" s="90">
        <f>ROUND(SUM(BB52:BB55),2)</f>
        <v>0</v>
      </c>
      <c r="BC51" s="90">
        <f>ROUND(SUM(BC52:BC55),2)</f>
        <v>0</v>
      </c>
      <c r="BD51" s="92">
        <f>ROUND(SUM(BD52:BD55),2)</f>
        <v>0</v>
      </c>
      <c r="BS51" s="93" t="s">
        <v>76</v>
      </c>
      <c r="BT51" s="93" t="s">
        <v>77</v>
      </c>
      <c r="BU51" s="94" t="s">
        <v>78</v>
      </c>
      <c r="BV51" s="93" t="s">
        <v>79</v>
      </c>
      <c r="BW51" s="93" t="s">
        <v>7</v>
      </c>
      <c r="BX51" s="93" t="s">
        <v>80</v>
      </c>
      <c r="CL51" s="93" t="s">
        <v>22</v>
      </c>
    </row>
    <row r="52" spans="1:91" s="5" customFormat="1" ht="16.5" customHeight="1">
      <c r="A52" s="95" t="s">
        <v>81</v>
      </c>
      <c r="B52" s="96"/>
      <c r="C52" s="97"/>
      <c r="D52" s="367" t="s">
        <v>82</v>
      </c>
      <c r="E52" s="367"/>
      <c r="F52" s="367"/>
      <c r="G52" s="367"/>
      <c r="H52" s="367"/>
      <c r="I52" s="98"/>
      <c r="J52" s="367" t="s">
        <v>83</v>
      </c>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5">
        <f>'SO 101 - Komunikace'!J27</f>
        <v>0</v>
      </c>
      <c r="AH52" s="366"/>
      <c r="AI52" s="366"/>
      <c r="AJ52" s="366"/>
      <c r="AK52" s="366"/>
      <c r="AL52" s="366"/>
      <c r="AM52" s="366"/>
      <c r="AN52" s="365">
        <f>SUM(AG52,AT52)</f>
        <v>0</v>
      </c>
      <c r="AO52" s="366"/>
      <c r="AP52" s="366"/>
      <c r="AQ52" s="99" t="s">
        <v>84</v>
      </c>
      <c r="AR52" s="100"/>
      <c r="AS52" s="101">
        <v>0</v>
      </c>
      <c r="AT52" s="102">
        <f>ROUND(SUM(AV52:AW52),2)</f>
        <v>0</v>
      </c>
      <c r="AU52" s="103">
        <f>'SO 101 - Komunikace'!P86</f>
        <v>0</v>
      </c>
      <c r="AV52" s="102">
        <f>'SO 101 - Komunikace'!J30</f>
        <v>0</v>
      </c>
      <c r="AW52" s="102">
        <f>'SO 101 - Komunikace'!J31</f>
        <v>0</v>
      </c>
      <c r="AX52" s="102">
        <f>'SO 101 - Komunikace'!J32</f>
        <v>0</v>
      </c>
      <c r="AY52" s="102">
        <f>'SO 101 - Komunikace'!J33</f>
        <v>0</v>
      </c>
      <c r="AZ52" s="102">
        <f>'SO 101 - Komunikace'!F30</f>
        <v>0</v>
      </c>
      <c r="BA52" s="102">
        <f>'SO 101 - Komunikace'!F31</f>
        <v>0</v>
      </c>
      <c r="BB52" s="102">
        <f>'SO 101 - Komunikace'!F32</f>
        <v>0</v>
      </c>
      <c r="BC52" s="102">
        <f>'SO 101 - Komunikace'!F33</f>
        <v>0</v>
      </c>
      <c r="BD52" s="104">
        <f>'SO 101 - Komunikace'!F34</f>
        <v>0</v>
      </c>
      <c r="BT52" s="105" t="s">
        <v>24</v>
      </c>
      <c r="BV52" s="105" t="s">
        <v>79</v>
      </c>
      <c r="BW52" s="105" t="s">
        <v>85</v>
      </c>
      <c r="BX52" s="105" t="s">
        <v>7</v>
      </c>
      <c r="CL52" s="105" t="s">
        <v>22</v>
      </c>
      <c r="CM52" s="105" t="s">
        <v>86</v>
      </c>
    </row>
    <row r="53" spans="1:91" s="5" customFormat="1" ht="31.5" customHeight="1">
      <c r="A53" s="95" t="s">
        <v>81</v>
      </c>
      <c r="B53" s="96"/>
      <c r="C53" s="97"/>
      <c r="D53" s="367" t="s">
        <v>87</v>
      </c>
      <c r="E53" s="367"/>
      <c r="F53" s="367"/>
      <c r="G53" s="367"/>
      <c r="H53" s="367"/>
      <c r="I53" s="98"/>
      <c r="J53" s="367" t="s">
        <v>88</v>
      </c>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5">
        <f>'SO 251 - Zajištění svahu ...'!J27</f>
        <v>0</v>
      </c>
      <c r="AH53" s="366"/>
      <c r="AI53" s="366"/>
      <c r="AJ53" s="366"/>
      <c r="AK53" s="366"/>
      <c r="AL53" s="366"/>
      <c r="AM53" s="366"/>
      <c r="AN53" s="365">
        <f>SUM(AG53,AT53)</f>
        <v>0</v>
      </c>
      <c r="AO53" s="366"/>
      <c r="AP53" s="366"/>
      <c r="AQ53" s="99" t="s">
        <v>84</v>
      </c>
      <c r="AR53" s="100"/>
      <c r="AS53" s="101">
        <v>0</v>
      </c>
      <c r="AT53" s="102">
        <f>ROUND(SUM(AV53:AW53),2)</f>
        <v>0</v>
      </c>
      <c r="AU53" s="103">
        <f>'SO 251 - Zajištění svahu ...'!P83</f>
        <v>0</v>
      </c>
      <c r="AV53" s="102">
        <f>'SO 251 - Zajištění svahu ...'!J30</f>
        <v>0</v>
      </c>
      <c r="AW53" s="102">
        <f>'SO 251 - Zajištění svahu ...'!J31</f>
        <v>0</v>
      </c>
      <c r="AX53" s="102">
        <f>'SO 251 - Zajištění svahu ...'!J32</f>
        <v>0</v>
      </c>
      <c r="AY53" s="102">
        <f>'SO 251 - Zajištění svahu ...'!J33</f>
        <v>0</v>
      </c>
      <c r="AZ53" s="102">
        <f>'SO 251 - Zajištění svahu ...'!F30</f>
        <v>0</v>
      </c>
      <c r="BA53" s="102">
        <f>'SO 251 - Zajištění svahu ...'!F31</f>
        <v>0</v>
      </c>
      <c r="BB53" s="102">
        <f>'SO 251 - Zajištění svahu ...'!F32</f>
        <v>0</v>
      </c>
      <c r="BC53" s="102">
        <f>'SO 251 - Zajištění svahu ...'!F33</f>
        <v>0</v>
      </c>
      <c r="BD53" s="104">
        <f>'SO 251 - Zajištění svahu ...'!F34</f>
        <v>0</v>
      </c>
      <c r="BT53" s="105" t="s">
        <v>24</v>
      </c>
      <c r="BV53" s="105" t="s">
        <v>79</v>
      </c>
      <c r="BW53" s="105" t="s">
        <v>89</v>
      </c>
      <c r="BX53" s="105" t="s">
        <v>7</v>
      </c>
      <c r="CL53" s="105" t="s">
        <v>22</v>
      </c>
      <c r="CM53" s="105" t="s">
        <v>86</v>
      </c>
    </row>
    <row r="54" spans="1:91" s="5" customFormat="1" ht="16.5" customHeight="1">
      <c r="A54" s="95" t="s">
        <v>81</v>
      </c>
      <c r="B54" s="96"/>
      <c r="C54" s="97"/>
      <c r="D54" s="367" t="s">
        <v>90</v>
      </c>
      <c r="E54" s="367"/>
      <c r="F54" s="367"/>
      <c r="G54" s="367"/>
      <c r="H54" s="367"/>
      <c r="I54" s="98"/>
      <c r="J54" s="367" t="s">
        <v>91</v>
      </c>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5">
        <f>'SO 541 - Přeložka potrubn...'!J27</f>
        <v>0</v>
      </c>
      <c r="AH54" s="366"/>
      <c r="AI54" s="366"/>
      <c r="AJ54" s="366"/>
      <c r="AK54" s="366"/>
      <c r="AL54" s="366"/>
      <c r="AM54" s="366"/>
      <c r="AN54" s="365">
        <f>SUM(AG54,AT54)</f>
        <v>0</v>
      </c>
      <c r="AO54" s="366"/>
      <c r="AP54" s="366"/>
      <c r="AQ54" s="99" t="s">
        <v>84</v>
      </c>
      <c r="AR54" s="100"/>
      <c r="AS54" s="101">
        <v>0</v>
      </c>
      <c r="AT54" s="102">
        <f>ROUND(SUM(AV54:AW54),2)</f>
        <v>0</v>
      </c>
      <c r="AU54" s="103">
        <f>'SO 541 - Přeložka potrubn...'!P79</f>
        <v>0</v>
      </c>
      <c r="AV54" s="102">
        <f>'SO 541 - Přeložka potrubn...'!J30</f>
        <v>0</v>
      </c>
      <c r="AW54" s="102">
        <f>'SO 541 - Přeložka potrubn...'!J31</f>
        <v>0</v>
      </c>
      <c r="AX54" s="102">
        <f>'SO 541 - Přeložka potrubn...'!J32</f>
        <v>0</v>
      </c>
      <c r="AY54" s="102">
        <f>'SO 541 - Přeložka potrubn...'!J33</f>
        <v>0</v>
      </c>
      <c r="AZ54" s="102">
        <f>'SO 541 - Přeložka potrubn...'!F30</f>
        <v>0</v>
      </c>
      <c r="BA54" s="102">
        <f>'SO 541 - Přeložka potrubn...'!F31</f>
        <v>0</v>
      </c>
      <c r="BB54" s="102">
        <f>'SO 541 - Přeložka potrubn...'!F32</f>
        <v>0</v>
      </c>
      <c r="BC54" s="102">
        <f>'SO 541 - Přeložka potrubn...'!F33</f>
        <v>0</v>
      </c>
      <c r="BD54" s="104">
        <f>'SO 541 - Přeložka potrubn...'!F34</f>
        <v>0</v>
      </c>
      <c r="BT54" s="105" t="s">
        <v>24</v>
      </c>
      <c r="BV54" s="105" t="s">
        <v>79</v>
      </c>
      <c r="BW54" s="105" t="s">
        <v>92</v>
      </c>
      <c r="BX54" s="105" t="s">
        <v>7</v>
      </c>
      <c r="CL54" s="105" t="s">
        <v>22</v>
      </c>
      <c r="CM54" s="105" t="s">
        <v>86</v>
      </c>
    </row>
    <row r="55" spans="1:91" s="5" customFormat="1" ht="16.5" customHeight="1">
      <c r="A55" s="95" t="s">
        <v>81</v>
      </c>
      <c r="B55" s="96"/>
      <c r="C55" s="97"/>
      <c r="D55" s="367" t="s">
        <v>93</v>
      </c>
      <c r="E55" s="367"/>
      <c r="F55" s="367"/>
      <c r="G55" s="367"/>
      <c r="H55" s="367"/>
      <c r="I55" s="98"/>
      <c r="J55" s="367" t="s">
        <v>94</v>
      </c>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5">
        <f>'SO 000 - Vedlejší rozpočt...'!J27</f>
        <v>0</v>
      </c>
      <c r="AH55" s="366"/>
      <c r="AI55" s="366"/>
      <c r="AJ55" s="366"/>
      <c r="AK55" s="366"/>
      <c r="AL55" s="366"/>
      <c r="AM55" s="366"/>
      <c r="AN55" s="365">
        <f>SUM(AG55,AT55)</f>
        <v>0</v>
      </c>
      <c r="AO55" s="366"/>
      <c r="AP55" s="366"/>
      <c r="AQ55" s="99" t="s">
        <v>84</v>
      </c>
      <c r="AR55" s="100"/>
      <c r="AS55" s="106">
        <v>0</v>
      </c>
      <c r="AT55" s="107">
        <f>ROUND(SUM(AV55:AW55),2)</f>
        <v>0</v>
      </c>
      <c r="AU55" s="108">
        <f>'SO 000 - Vedlejší rozpočt...'!P81</f>
        <v>0</v>
      </c>
      <c r="AV55" s="107">
        <f>'SO 000 - Vedlejší rozpočt...'!J30</f>
        <v>0</v>
      </c>
      <c r="AW55" s="107">
        <f>'SO 000 - Vedlejší rozpočt...'!J31</f>
        <v>0</v>
      </c>
      <c r="AX55" s="107">
        <f>'SO 000 - Vedlejší rozpočt...'!J32</f>
        <v>0</v>
      </c>
      <c r="AY55" s="107">
        <f>'SO 000 - Vedlejší rozpočt...'!J33</f>
        <v>0</v>
      </c>
      <c r="AZ55" s="107">
        <f>'SO 000 - Vedlejší rozpočt...'!F30</f>
        <v>0</v>
      </c>
      <c r="BA55" s="107">
        <f>'SO 000 - Vedlejší rozpočt...'!F31</f>
        <v>0</v>
      </c>
      <c r="BB55" s="107">
        <f>'SO 000 - Vedlejší rozpočt...'!F32</f>
        <v>0</v>
      </c>
      <c r="BC55" s="107">
        <f>'SO 000 - Vedlejší rozpočt...'!F33</f>
        <v>0</v>
      </c>
      <c r="BD55" s="109">
        <f>'SO 000 - Vedlejší rozpočt...'!F34</f>
        <v>0</v>
      </c>
      <c r="BT55" s="105" t="s">
        <v>24</v>
      </c>
      <c r="BV55" s="105" t="s">
        <v>79</v>
      </c>
      <c r="BW55" s="105" t="s">
        <v>95</v>
      </c>
      <c r="BX55" s="105" t="s">
        <v>7</v>
      </c>
      <c r="CL55" s="105" t="s">
        <v>22</v>
      </c>
      <c r="CM55" s="105" t="s">
        <v>86</v>
      </c>
    </row>
    <row r="56" spans="1:91" s="1" customFormat="1" ht="30" customHeight="1">
      <c r="B56" s="40"/>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0"/>
    </row>
    <row r="57" spans="1:91" s="1" customFormat="1" ht="6.95" customHeight="1">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60"/>
    </row>
  </sheetData>
  <sheetProtection algorithmName="SHA-512" hashValue="vxWFIzZLkGQHx/jlgujI7ylHXlYY7D37k6MFLbzwukNW9Hgmee4jp0FMwqaLVNKw5M/riVvltSK9WIK6EwKAdw==" saltValue="+h7RBczMiD17iqJFXhsjlDXUkpbPg+ZAVcK+HNgdzGE3gev2Kdh6ZJWOqqShYTZFdcrnwxQIHIH5IblVe+/24w==" spinCount="100000" sheet="1" objects="1" scenarios="1" formatColumns="0" formatRows="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101 - Komunikace'!C2" display="/"/>
    <hyperlink ref="A53" location="'SO 251 - Zajištění svahu ...'!C2" display="/"/>
    <hyperlink ref="A54" location="'SO 541 - Přeložka potrubn...'!C2" display="/"/>
    <hyperlink ref="A55" location="'SO 000 - Vedlejší rozpočt...'!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R97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96</v>
      </c>
      <c r="G1" s="379" t="s">
        <v>97</v>
      </c>
      <c r="H1" s="379"/>
      <c r="I1" s="114"/>
      <c r="J1" s="113" t="s">
        <v>98</v>
      </c>
      <c r="K1" s="112" t="s">
        <v>99</v>
      </c>
      <c r="L1" s="113" t="s">
        <v>100</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0"/>
      <c r="M2" s="370"/>
      <c r="N2" s="370"/>
      <c r="O2" s="370"/>
      <c r="P2" s="370"/>
      <c r="Q2" s="370"/>
      <c r="R2" s="370"/>
      <c r="S2" s="370"/>
      <c r="T2" s="370"/>
      <c r="U2" s="370"/>
      <c r="V2" s="370"/>
      <c r="AT2" s="23" t="s">
        <v>85</v>
      </c>
    </row>
    <row r="3" spans="1:70" ht="6.95" customHeight="1">
      <c r="B3" s="24"/>
      <c r="C3" s="25"/>
      <c r="D3" s="25"/>
      <c r="E3" s="25"/>
      <c r="F3" s="25"/>
      <c r="G3" s="25"/>
      <c r="H3" s="25"/>
      <c r="I3" s="115"/>
      <c r="J3" s="25"/>
      <c r="K3" s="26"/>
      <c r="AT3" s="23" t="s">
        <v>86</v>
      </c>
    </row>
    <row r="4" spans="1:70" ht="36.950000000000003" customHeight="1">
      <c r="B4" s="27"/>
      <c r="C4" s="28"/>
      <c r="D4" s="29" t="s">
        <v>101</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1" t="str">
        <f>'Rekapitulace stavby'!K6</f>
        <v>Karlovy Vary, Ondříčkova ulice - stavební úpravy místní komunikace</v>
      </c>
      <c r="F7" s="372"/>
      <c r="G7" s="372"/>
      <c r="H7" s="372"/>
      <c r="I7" s="116"/>
      <c r="J7" s="28"/>
      <c r="K7" s="30"/>
    </row>
    <row r="8" spans="1:70" s="1" customFormat="1">
      <c r="B8" s="40"/>
      <c r="C8" s="41"/>
      <c r="D8" s="36" t="s">
        <v>102</v>
      </c>
      <c r="E8" s="41"/>
      <c r="F8" s="41"/>
      <c r="G8" s="41"/>
      <c r="H8" s="41"/>
      <c r="I8" s="117"/>
      <c r="J8" s="41"/>
      <c r="K8" s="44"/>
    </row>
    <row r="9" spans="1:70" s="1" customFormat="1" ht="36.950000000000003" customHeight="1">
      <c r="B9" s="40"/>
      <c r="C9" s="41"/>
      <c r="D9" s="41"/>
      <c r="E9" s="373" t="s">
        <v>103</v>
      </c>
      <c r="F9" s="374"/>
      <c r="G9" s="374"/>
      <c r="H9" s="374"/>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5. 1. 2017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33</v>
      </c>
      <c r="K14" s="44"/>
    </row>
    <row r="15" spans="1:70" s="1" customFormat="1" ht="18" customHeight="1">
      <c r="B15" s="40"/>
      <c r="C15" s="41"/>
      <c r="D15" s="41"/>
      <c r="E15" s="34" t="s">
        <v>34</v>
      </c>
      <c r="F15" s="41"/>
      <c r="G15" s="41"/>
      <c r="H15" s="41"/>
      <c r="I15" s="118" t="s">
        <v>35</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36</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35</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38</v>
      </c>
      <c r="E20" s="41"/>
      <c r="F20" s="41"/>
      <c r="G20" s="41"/>
      <c r="H20" s="41"/>
      <c r="I20" s="118" t="s">
        <v>32</v>
      </c>
      <c r="J20" s="34" t="s">
        <v>39</v>
      </c>
      <c r="K20" s="44"/>
    </row>
    <row r="21" spans="2:11" s="1" customFormat="1" ht="18" customHeight="1">
      <c r="B21" s="40"/>
      <c r="C21" s="41"/>
      <c r="D21" s="41"/>
      <c r="E21" s="34" t="s">
        <v>40</v>
      </c>
      <c r="F21" s="41"/>
      <c r="G21" s="41"/>
      <c r="H21" s="41"/>
      <c r="I21" s="118" t="s">
        <v>35</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40" t="s">
        <v>22</v>
      </c>
      <c r="F24" s="340"/>
      <c r="G24" s="340"/>
      <c r="H24" s="340"/>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ROUND(J86,2)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ROUND(SUM(BE86:BE972), 2)</f>
        <v>0</v>
      </c>
      <c r="G30" s="41"/>
      <c r="H30" s="41"/>
      <c r="I30" s="130">
        <v>0.21</v>
      </c>
      <c r="J30" s="129">
        <f>ROUND(ROUND((SUM(BE86:BE972)), 2)*I30, 2)</f>
        <v>0</v>
      </c>
      <c r="K30" s="44"/>
    </row>
    <row r="31" spans="2:11" s="1" customFormat="1" ht="14.45" customHeight="1">
      <c r="B31" s="40"/>
      <c r="C31" s="41"/>
      <c r="D31" s="41"/>
      <c r="E31" s="48" t="s">
        <v>49</v>
      </c>
      <c r="F31" s="129">
        <f>ROUND(SUM(BF86:BF972), 2)</f>
        <v>0</v>
      </c>
      <c r="G31" s="41"/>
      <c r="H31" s="41"/>
      <c r="I31" s="130">
        <v>0.15</v>
      </c>
      <c r="J31" s="129">
        <f>ROUND(ROUND((SUM(BF86:BF972)), 2)*I31, 2)</f>
        <v>0</v>
      </c>
      <c r="K31" s="44"/>
    </row>
    <row r="32" spans="2:11" s="1" customFormat="1" ht="14.45" hidden="1" customHeight="1">
      <c r="B32" s="40"/>
      <c r="C32" s="41"/>
      <c r="D32" s="41"/>
      <c r="E32" s="48" t="s">
        <v>50</v>
      </c>
      <c r="F32" s="129">
        <f>ROUND(SUM(BG86:BG972), 2)</f>
        <v>0</v>
      </c>
      <c r="G32" s="41"/>
      <c r="H32" s="41"/>
      <c r="I32" s="130">
        <v>0.21</v>
      </c>
      <c r="J32" s="129">
        <v>0</v>
      </c>
      <c r="K32" s="44"/>
    </row>
    <row r="33" spans="2:11" s="1" customFormat="1" ht="14.45" hidden="1" customHeight="1">
      <c r="B33" s="40"/>
      <c r="C33" s="41"/>
      <c r="D33" s="41"/>
      <c r="E33" s="48" t="s">
        <v>51</v>
      </c>
      <c r="F33" s="129">
        <f>ROUND(SUM(BH86:BH972), 2)</f>
        <v>0</v>
      </c>
      <c r="G33" s="41"/>
      <c r="H33" s="41"/>
      <c r="I33" s="130">
        <v>0.15</v>
      </c>
      <c r="J33" s="129">
        <v>0</v>
      </c>
      <c r="K33" s="44"/>
    </row>
    <row r="34" spans="2:11" s="1" customFormat="1" ht="14.45" hidden="1" customHeight="1">
      <c r="B34" s="40"/>
      <c r="C34" s="41"/>
      <c r="D34" s="41"/>
      <c r="E34" s="48" t="s">
        <v>52</v>
      </c>
      <c r="F34" s="129">
        <f>ROUND(SUM(BI86:BI972),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104</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1" t="str">
        <f>E7</f>
        <v>Karlovy Vary, Ondříčkova ulice - stavební úpravy místní komunikace</v>
      </c>
      <c r="F45" s="372"/>
      <c r="G45" s="372"/>
      <c r="H45" s="372"/>
      <c r="I45" s="117"/>
      <c r="J45" s="41"/>
      <c r="K45" s="44"/>
    </row>
    <row r="46" spans="2:11" s="1" customFormat="1" ht="14.45" customHeight="1">
      <c r="B46" s="40"/>
      <c r="C46" s="36" t="s">
        <v>102</v>
      </c>
      <c r="D46" s="41"/>
      <c r="E46" s="41"/>
      <c r="F46" s="41"/>
      <c r="G46" s="41"/>
      <c r="H46" s="41"/>
      <c r="I46" s="117"/>
      <c r="J46" s="41"/>
      <c r="K46" s="44"/>
    </row>
    <row r="47" spans="2:11" s="1" customFormat="1" ht="17.25" customHeight="1">
      <c r="B47" s="40"/>
      <c r="C47" s="41"/>
      <c r="D47" s="41"/>
      <c r="E47" s="373" t="str">
        <f>E9</f>
        <v>SO 101 - Komunikace</v>
      </c>
      <c r="F47" s="374"/>
      <c r="G47" s="374"/>
      <c r="H47" s="374"/>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Karlovy Vary</v>
      </c>
      <c r="G49" s="41"/>
      <c r="H49" s="41"/>
      <c r="I49" s="118" t="s">
        <v>27</v>
      </c>
      <c r="J49" s="119" t="str">
        <f>IF(J12="","",J12)</f>
        <v>5. 1. 2017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Statutární město Karlovy Vary</v>
      </c>
      <c r="G51" s="41"/>
      <c r="H51" s="41"/>
      <c r="I51" s="118" t="s">
        <v>38</v>
      </c>
      <c r="J51" s="340" t="str">
        <f>E21</f>
        <v>Ing. Jaroslav Šípek - STAVplan</v>
      </c>
      <c r="K51" s="44"/>
    </row>
    <row r="52" spans="2:47" s="1" customFormat="1" ht="14.45" customHeight="1">
      <c r="B52" s="40"/>
      <c r="C52" s="36" t="s">
        <v>36</v>
      </c>
      <c r="D52" s="41"/>
      <c r="E52" s="41"/>
      <c r="F52" s="34" t="str">
        <f>IF(E18="","",E18)</f>
        <v/>
      </c>
      <c r="G52" s="41"/>
      <c r="H52" s="41"/>
      <c r="I52" s="117"/>
      <c r="J52" s="375"/>
      <c r="K52" s="44"/>
    </row>
    <row r="53" spans="2:47" s="1" customFormat="1" ht="10.35" customHeight="1">
      <c r="B53" s="40"/>
      <c r="C53" s="41"/>
      <c r="D53" s="41"/>
      <c r="E53" s="41"/>
      <c r="F53" s="41"/>
      <c r="G53" s="41"/>
      <c r="H53" s="41"/>
      <c r="I53" s="117"/>
      <c r="J53" s="41"/>
      <c r="K53" s="44"/>
    </row>
    <row r="54" spans="2:47" s="1" customFormat="1" ht="29.25" customHeight="1">
      <c r="B54" s="40"/>
      <c r="C54" s="143" t="s">
        <v>105</v>
      </c>
      <c r="D54" s="131"/>
      <c r="E54" s="131"/>
      <c r="F54" s="131"/>
      <c r="G54" s="131"/>
      <c r="H54" s="131"/>
      <c r="I54" s="144"/>
      <c r="J54" s="145" t="s">
        <v>106</v>
      </c>
      <c r="K54" s="146"/>
    </row>
    <row r="55" spans="2:47" s="1" customFormat="1" ht="10.35" customHeight="1">
      <c r="B55" s="40"/>
      <c r="C55" s="41"/>
      <c r="D55" s="41"/>
      <c r="E55" s="41"/>
      <c r="F55" s="41"/>
      <c r="G55" s="41"/>
      <c r="H55" s="41"/>
      <c r="I55" s="117"/>
      <c r="J55" s="41"/>
      <c r="K55" s="44"/>
    </row>
    <row r="56" spans="2:47" s="1" customFormat="1" ht="29.25" customHeight="1">
      <c r="B56" s="40"/>
      <c r="C56" s="147" t="s">
        <v>107</v>
      </c>
      <c r="D56" s="41"/>
      <c r="E56" s="41"/>
      <c r="F56" s="41"/>
      <c r="G56" s="41"/>
      <c r="H56" s="41"/>
      <c r="I56" s="117"/>
      <c r="J56" s="127">
        <f>J86</f>
        <v>0</v>
      </c>
      <c r="K56" s="44"/>
      <c r="AU56" s="23" t="s">
        <v>108</v>
      </c>
    </row>
    <row r="57" spans="2:47" s="7" customFormat="1" ht="24.95" customHeight="1">
      <c r="B57" s="148"/>
      <c r="C57" s="149"/>
      <c r="D57" s="150" t="s">
        <v>109</v>
      </c>
      <c r="E57" s="151"/>
      <c r="F57" s="151"/>
      <c r="G57" s="151"/>
      <c r="H57" s="151"/>
      <c r="I57" s="152"/>
      <c r="J57" s="153">
        <f>J87</f>
        <v>0</v>
      </c>
      <c r="K57" s="154"/>
    </row>
    <row r="58" spans="2:47" s="8" customFormat="1" ht="19.899999999999999" customHeight="1">
      <c r="B58" s="155"/>
      <c r="C58" s="156"/>
      <c r="D58" s="157" t="s">
        <v>110</v>
      </c>
      <c r="E58" s="158"/>
      <c r="F58" s="158"/>
      <c r="G58" s="158"/>
      <c r="H58" s="158"/>
      <c r="I58" s="159"/>
      <c r="J58" s="160">
        <f>J88</f>
        <v>0</v>
      </c>
      <c r="K58" s="161"/>
    </row>
    <row r="59" spans="2:47" s="8" customFormat="1" ht="19.899999999999999" customHeight="1">
      <c r="B59" s="155"/>
      <c r="C59" s="156"/>
      <c r="D59" s="157" t="s">
        <v>111</v>
      </c>
      <c r="E59" s="158"/>
      <c r="F59" s="158"/>
      <c r="G59" s="158"/>
      <c r="H59" s="158"/>
      <c r="I59" s="159"/>
      <c r="J59" s="160">
        <f>J434</f>
        <v>0</v>
      </c>
      <c r="K59" s="161"/>
    </row>
    <row r="60" spans="2:47" s="8" customFormat="1" ht="19.899999999999999" customHeight="1">
      <c r="B60" s="155"/>
      <c r="C60" s="156"/>
      <c r="D60" s="157" t="s">
        <v>112</v>
      </c>
      <c r="E60" s="158"/>
      <c r="F60" s="158"/>
      <c r="G60" s="158"/>
      <c r="H60" s="158"/>
      <c r="I60" s="159"/>
      <c r="J60" s="160">
        <f>J450</f>
        <v>0</v>
      </c>
      <c r="K60" s="161"/>
    </row>
    <row r="61" spans="2:47" s="8" customFormat="1" ht="19.899999999999999" customHeight="1">
      <c r="B61" s="155"/>
      <c r="C61" s="156"/>
      <c r="D61" s="157" t="s">
        <v>113</v>
      </c>
      <c r="E61" s="158"/>
      <c r="F61" s="158"/>
      <c r="G61" s="158"/>
      <c r="H61" s="158"/>
      <c r="I61" s="159"/>
      <c r="J61" s="160">
        <f>J454</f>
        <v>0</v>
      </c>
      <c r="K61" s="161"/>
    </row>
    <row r="62" spans="2:47" s="8" customFormat="1" ht="19.899999999999999" customHeight="1">
      <c r="B62" s="155"/>
      <c r="C62" s="156"/>
      <c r="D62" s="157" t="s">
        <v>114</v>
      </c>
      <c r="E62" s="158"/>
      <c r="F62" s="158"/>
      <c r="G62" s="158"/>
      <c r="H62" s="158"/>
      <c r="I62" s="159"/>
      <c r="J62" s="160">
        <f>J465</f>
        <v>0</v>
      </c>
      <c r="K62" s="161"/>
    </row>
    <row r="63" spans="2:47" s="8" customFormat="1" ht="19.899999999999999" customHeight="1">
      <c r="B63" s="155"/>
      <c r="C63" s="156"/>
      <c r="D63" s="157" t="s">
        <v>115</v>
      </c>
      <c r="E63" s="158"/>
      <c r="F63" s="158"/>
      <c r="G63" s="158"/>
      <c r="H63" s="158"/>
      <c r="I63" s="159"/>
      <c r="J63" s="160">
        <f>J670</f>
        <v>0</v>
      </c>
      <c r="K63" s="161"/>
    </row>
    <row r="64" spans="2:47" s="8" customFormat="1" ht="19.899999999999999" customHeight="1">
      <c r="B64" s="155"/>
      <c r="C64" s="156"/>
      <c r="D64" s="157" t="s">
        <v>116</v>
      </c>
      <c r="E64" s="158"/>
      <c r="F64" s="158"/>
      <c r="G64" s="158"/>
      <c r="H64" s="158"/>
      <c r="I64" s="159"/>
      <c r="J64" s="160">
        <f>J763</f>
        <v>0</v>
      </c>
      <c r="K64" s="161"/>
    </row>
    <row r="65" spans="2:12" s="8" customFormat="1" ht="19.899999999999999" customHeight="1">
      <c r="B65" s="155"/>
      <c r="C65" s="156"/>
      <c r="D65" s="157" t="s">
        <v>117</v>
      </c>
      <c r="E65" s="158"/>
      <c r="F65" s="158"/>
      <c r="G65" s="158"/>
      <c r="H65" s="158"/>
      <c r="I65" s="159"/>
      <c r="J65" s="160">
        <f>J917</f>
        <v>0</v>
      </c>
      <c r="K65" s="161"/>
    </row>
    <row r="66" spans="2:12" s="8" customFormat="1" ht="19.899999999999999" customHeight="1">
      <c r="B66" s="155"/>
      <c r="C66" s="156"/>
      <c r="D66" s="157" t="s">
        <v>118</v>
      </c>
      <c r="E66" s="158"/>
      <c r="F66" s="158"/>
      <c r="G66" s="158"/>
      <c r="H66" s="158"/>
      <c r="I66" s="159"/>
      <c r="J66" s="160">
        <f>J971</f>
        <v>0</v>
      </c>
      <c r="K66" s="161"/>
    </row>
    <row r="67" spans="2:12" s="1" customFormat="1" ht="21.75" customHeight="1">
      <c r="B67" s="40"/>
      <c r="C67" s="41"/>
      <c r="D67" s="41"/>
      <c r="E67" s="41"/>
      <c r="F67" s="41"/>
      <c r="G67" s="41"/>
      <c r="H67" s="41"/>
      <c r="I67" s="117"/>
      <c r="J67" s="41"/>
      <c r="K67" s="44"/>
    </row>
    <row r="68" spans="2:12" s="1" customFormat="1" ht="6.95" customHeight="1">
      <c r="B68" s="55"/>
      <c r="C68" s="56"/>
      <c r="D68" s="56"/>
      <c r="E68" s="56"/>
      <c r="F68" s="56"/>
      <c r="G68" s="56"/>
      <c r="H68" s="56"/>
      <c r="I68" s="138"/>
      <c r="J68" s="56"/>
      <c r="K68" s="57"/>
    </row>
    <row r="72" spans="2:12" s="1" customFormat="1" ht="6.95" customHeight="1">
      <c r="B72" s="58"/>
      <c r="C72" s="59"/>
      <c r="D72" s="59"/>
      <c r="E72" s="59"/>
      <c r="F72" s="59"/>
      <c r="G72" s="59"/>
      <c r="H72" s="59"/>
      <c r="I72" s="141"/>
      <c r="J72" s="59"/>
      <c r="K72" s="59"/>
      <c r="L72" s="60"/>
    </row>
    <row r="73" spans="2:12" s="1" customFormat="1" ht="36.950000000000003" customHeight="1">
      <c r="B73" s="40"/>
      <c r="C73" s="61" t="s">
        <v>119</v>
      </c>
      <c r="D73" s="62"/>
      <c r="E73" s="62"/>
      <c r="F73" s="62"/>
      <c r="G73" s="62"/>
      <c r="H73" s="62"/>
      <c r="I73" s="162"/>
      <c r="J73" s="62"/>
      <c r="K73" s="62"/>
      <c r="L73" s="60"/>
    </row>
    <row r="74" spans="2:12" s="1" customFormat="1" ht="6.95" customHeight="1">
      <c r="B74" s="40"/>
      <c r="C74" s="62"/>
      <c r="D74" s="62"/>
      <c r="E74" s="62"/>
      <c r="F74" s="62"/>
      <c r="G74" s="62"/>
      <c r="H74" s="62"/>
      <c r="I74" s="162"/>
      <c r="J74" s="62"/>
      <c r="K74" s="62"/>
      <c r="L74" s="60"/>
    </row>
    <row r="75" spans="2:12" s="1" customFormat="1" ht="14.45" customHeight="1">
      <c r="B75" s="40"/>
      <c r="C75" s="64" t="s">
        <v>18</v>
      </c>
      <c r="D75" s="62"/>
      <c r="E75" s="62"/>
      <c r="F75" s="62"/>
      <c r="G75" s="62"/>
      <c r="H75" s="62"/>
      <c r="I75" s="162"/>
      <c r="J75" s="62"/>
      <c r="K75" s="62"/>
      <c r="L75" s="60"/>
    </row>
    <row r="76" spans="2:12" s="1" customFormat="1" ht="16.5" customHeight="1">
      <c r="B76" s="40"/>
      <c r="C76" s="62"/>
      <c r="D76" s="62"/>
      <c r="E76" s="376" t="str">
        <f>E7</f>
        <v>Karlovy Vary, Ondříčkova ulice - stavební úpravy místní komunikace</v>
      </c>
      <c r="F76" s="377"/>
      <c r="G76" s="377"/>
      <c r="H76" s="377"/>
      <c r="I76" s="162"/>
      <c r="J76" s="62"/>
      <c r="K76" s="62"/>
      <c r="L76" s="60"/>
    </row>
    <row r="77" spans="2:12" s="1" customFormat="1" ht="14.45" customHeight="1">
      <c r="B77" s="40"/>
      <c r="C77" s="64" t="s">
        <v>102</v>
      </c>
      <c r="D77" s="62"/>
      <c r="E77" s="62"/>
      <c r="F77" s="62"/>
      <c r="G77" s="62"/>
      <c r="H77" s="62"/>
      <c r="I77" s="162"/>
      <c r="J77" s="62"/>
      <c r="K77" s="62"/>
      <c r="L77" s="60"/>
    </row>
    <row r="78" spans="2:12" s="1" customFormat="1" ht="17.25" customHeight="1">
      <c r="B78" s="40"/>
      <c r="C78" s="62"/>
      <c r="D78" s="62"/>
      <c r="E78" s="351" t="str">
        <f>E9</f>
        <v>SO 101 - Komunikace</v>
      </c>
      <c r="F78" s="378"/>
      <c r="G78" s="378"/>
      <c r="H78" s="378"/>
      <c r="I78" s="162"/>
      <c r="J78" s="62"/>
      <c r="K78" s="62"/>
      <c r="L78" s="60"/>
    </row>
    <row r="79" spans="2:12" s="1" customFormat="1" ht="6.95" customHeight="1">
      <c r="B79" s="40"/>
      <c r="C79" s="62"/>
      <c r="D79" s="62"/>
      <c r="E79" s="62"/>
      <c r="F79" s="62"/>
      <c r="G79" s="62"/>
      <c r="H79" s="62"/>
      <c r="I79" s="162"/>
      <c r="J79" s="62"/>
      <c r="K79" s="62"/>
      <c r="L79" s="60"/>
    </row>
    <row r="80" spans="2:12" s="1" customFormat="1" ht="18" customHeight="1">
      <c r="B80" s="40"/>
      <c r="C80" s="64" t="s">
        <v>25</v>
      </c>
      <c r="D80" s="62"/>
      <c r="E80" s="62"/>
      <c r="F80" s="163" t="str">
        <f>F12</f>
        <v>Karlovy Vary</v>
      </c>
      <c r="G80" s="62"/>
      <c r="H80" s="62"/>
      <c r="I80" s="164" t="s">
        <v>27</v>
      </c>
      <c r="J80" s="72" t="str">
        <f>IF(J12="","",J12)</f>
        <v>5. 1. 2017</v>
      </c>
      <c r="K80" s="62"/>
      <c r="L80" s="60"/>
    </row>
    <row r="81" spans="2:65" s="1" customFormat="1" ht="6.95" customHeight="1">
      <c r="B81" s="40"/>
      <c r="C81" s="62"/>
      <c r="D81" s="62"/>
      <c r="E81" s="62"/>
      <c r="F81" s="62"/>
      <c r="G81" s="62"/>
      <c r="H81" s="62"/>
      <c r="I81" s="162"/>
      <c r="J81" s="62"/>
      <c r="K81" s="62"/>
      <c r="L81" s="60"/>
    </row>
    <row r="82" spans="2:65" s="1" customFormat="1">
      <c r="B82" s="40"/>
      <c r="C82" s="64" t="s">
        <v>31</v>
      </c>
      <c r="D82" s="62"/>
      <c r="E82" s="62"/>
      <c r="F82" s="163" t="str">
        <f>E15</f>
        <v>Statutární město Karlovy Vary</v>
      </c>
      <c r="G82" s="62"/>
      <c r="H82" s="62"/>
      <c r="I82" s="164" t="s">
        <v>38</v>
      </c>
      <c r="J82" s="163" t="str">
        <f>E21</f>
        <v>Ing. Jaroslav Šípek - STAVplan</v>
      </c>
      <c r="K82" s="62"/>
      <c r="L82" s="60"/>
    </row>
    <row r="83" spans="2:65" s="1" customFormat="1" ht="14.45" customHeight="1">
      <c r="B83" s="40"/>
      <c r="C83" s="64" t="s">
        <v>36</v>
      </c>
      <c r="D83" s="62"/>
      <c r="E83" s="62"/>
      <c r="F83" s="163" t="str">
        <f>IF(E18="","",E18)</f>
        <v/>
      </c>
      <c r="G83" s="62"/>
      <c r="H83" s="62"/>
      <c r="I83" s="162"/>
      <c r="J83" s="62"/>
      <c r="K83" s="62"/>
      <c r="L83" s="60"/>
    </row>
    <row r="84" spans="2:65" s="1" customFormat="1" ht="10.35" customHeight="1">
      <c r="B84" s="40"/>
      <c r="C84" s="62"/>
      <c r="D84" s="62"/>
      <c r="E84" s="62"/>
      <c r="F84" s="62"/>
      <c r="G84" s="62"/>
      <c r="H84" s="62"/>
      <c r="I84" s="162"/>
      <c r="J84" s="62"/>
      <c r="K84" s="62"/>
      <c r="L84" s="60"/>
    </row>
    <row r="85" spans="2:65" s="9" customFormat="1" ht="29.25" customHeight="1">
      <c r="B85" s="165"/>
      <c r="C85" s="166" t="s">
        <v>120</v>
      </c>
      <c r="D85" s="167" t="s">
        <v>62</v>
      </c>
      <c r="E85" s="167" t="s">
        <v>58</v>
      </c>
      <c r="F85" s="167" t="s">
        <v>121</v>
      </c>
      <c r="G85" s="167" t="s">
        <v>122</v>
      </c>
      <c r="H85" s="167" t="s">
        <v>123</v>
      </c>
      <c r="I85" s="168" t="s">
        <v>124</v>
      </c>
      <c r="J85" s="167" t="s">
        <v>106</v>
      </c>
      <c r="K85" s="169" t="s">
        <v>125</v>
      </c>
      <c r="L85" s="170"/>
      <c r="M85" s="80" t="s">
        <v>126</v>
      </c>
      <c r="N85" s="81" t="s">
        <v>47</v>
      </c>
      <c r="O85" s="81" t="s">
        <v>127</v>
      </c>
      <c r="P85" s="81" t="s">
        <v>128</v>
      </c>
      <c r="Q85" s="81" t="s">
        <v>129</v>
      </c>
      <c r="R85" s="81" t="s">
        <v>130</v>
      </c>
      <c r="S85" s="81" t="s">
        <v>131</v>
      </c>
      <c r="T85" s="82" t="s">
        <v>132</v>
      </c>
    </row>
    <row r="86" spans="2:65" s="1" customFormat="1" ht="29.25" customHeight="1">
      <c r="B86" s="40"/>
      <c r="C86" s="86" t="s">
        <v>107</v>
      </c>
      <c r="D86" s="62"/>
      <c r="E86" s="62"/>
      <c r="F86" s="62"/>
      <c r="G86" s="62"/>
      <c r="H86" s="62"/>
      <c r="I86" s="162"/>
      <c r="J86" s="171">
        <f>BK86</f>
        <v>0</v>
      </c>
      <c r="K86" s="62"/>
      <c r="L86" s="60"/>
      <c r="M86" s="83"/>
      <c r="N86" s="84"/>
      <c r="O86" s="84"/>
      <c r="P86" s="172">
        <f>P87</f>
        <v>0</v>
      </c>
      <c r="Q86" s="84"/>
      <c r="R86" s="172">
        <f>R87</f>
        <v>187.36572609999999</v>
      </c>
      <c r="S86" s="84"/>
      <c r="T86" s="173">
        <f>T87</f>
        <v>917.59339000000011</v>
      </c>
      <c r="AT86" s="23" t="s">
        <v>76</v>
      </c>
      <c r="AU86" s="23" t="s">
        <v>108</v>
      </c>
      <c r="BK86" s="174">
        <f>BK87</f>
        <v>0</v>
      </c>
    </row>
    <row r="87" spans="2:65" s="10" customFormat="1" ht="37.35" customHeight="1">
      <c r="B87" s="175"/>
      <c r="C87" s="176"/>
      <c r="D87" s="177" t="s">
        <v>76</v>
      </c>
      <c r="E87" s="178" t="s">
        <v>133</v>
      </c>
      <c r="F87" s="178" t="s">
        <v>134</v>
      </c>
      <c r="G87" s="176"/>
      <c r="H87" s="176"/>
      <c r="I87" s="179"/>
      <c r="J87" s="180">
        <f>BK87</f>
        <v>0</v>
      </c>
      <c r="K87" s="176"/>
      <c r="L87" s="181"/>
      <c r="M87" s="182"/>
      <c r="N87" s="183"/>
      <c r="O87" s="183"/>
      <c r="P87" s="184">
        <f>P88+P434+P450+P454+P465+P670+P763+P917+P971</f>
        <v>0</v>
      </c>
      <c r="Q87" s="183"/>
      <c r="R87" s="184">
        <f>R88+R434+R450+R454+R465+R670+R763+R917+R971</f>
        <v>187.36572609999999</v>
      </c>
      <c r="S87" s="183"/>
      <c r="T87" s="185">
        <f>T88+T434+T450+T454+T465+T670+T763+T917+T971</f>
        <v>917.59339000000011</v>
      </c>
      <c r="AR87" s="186" t="s">
        <v>24</v>
      </c>
      <c r="AT87" s="187" t="s">
        <v>76</v>
      </c>
      <c r="AU87" s="187" t="s">
        <v>77</v>
      </c>
      <c r="AY87" s="186" t="s">
        <v>135</v>
      </c>
      <c r="BK87" s="188">
        <f>BK88+BK434+BK450+BK454+BK465+BK670+BK763+BK917+BK971</f>
        <v>0</v>
      </c>
    </row>
    <row r="88" spans="2:65" s="10" customFormat="1" ht="19.899999999999999" customHeight="1">
      <c r="B88" s="175"/>
      <c r="C88" s="176"/>
      <c r="D88" s="177" t="s">
        <v>76</v>
      </c>
      <c r="E88" s="189" t="s">
        <v>24</v>
      </c>
      <c r="F88" s="189" t="s">
        <v>136</v>
      </c>
      <c r="G88" s="176"/>
      <c r="H88" s="176"/>
      <c r="I88" s="179"/>
      <c r="J88" s="190">
        <f>BK88</f>
        <v>0</v>
      </c>
      <c r="K88" s="176"/>
      <c r="L88" s="181"/>
      <c r="M88" s="182"/>
      <c r="N88" s="183"/>
      <c r="O88" s="183"/>
      <c r="P88" s="184">
        <f>SUM(P89:P433)</f>
        <v>0</v>
      </c>
      <c r="Q88" s="183"/>
      <c r="R88" s="184">
        <f>SUM(R89:R433)</f>
        <v>7.2472795999999997</v>
      </c>
      <c r="S88" s="183"/>
      <c r="T88" s="185">
        <f>SUM(T89:T433)</f>
        <v>904.71559000000002</v>
      </c>
      <c r="AR88" s="186" t="s">
        <v>24</v>
      </c>
      <c r="AT88" s="187" t="s">
        <v>76</v>
      </c>
      <c r="AU88" s="187" t="s">
        <v>24</v>
      </c>
      <c r="AY88" s="186" t="s">
        <v>135</v>
      </c>
      <c r="BK88" s="188">
        <f>SUM(BK89:BK433)</f>
        <v>0</v>
      </c>
    </row>
    <row r="89" spans="2:65" s="1" customFormat="1" ht="63.75" customHeight="1">
      <c r="B89" s="40"/>
      <c r="C89" s="191" t="s">
        <v>24</v>
      </c>
      <c r="D89" s="191" t="s">
        <v>137</v>
      </c>
      <c r="E89" s="192" t="s">
        <v>138</v>
      </c>
      <c r="F89" s="193" t="s">
        <v>139</v>
      </c>
      <c r="G89" s="194" t="s">
        <v>140</v>
      </c>
      <c r="H89" s="195">
        <v>1337.06</v>
      </c>
      <c r="I89" s="196"/>
      <c r="J89" s="197">
        <f>ROUND(I89*H89,2)</f>
        <v>0</v>
      </c>
      <c r="K89" s="193" t="s">
        <v>141</v>
      </c>
      <c r="L89" s="60"/>
      <c r="M89" s="198" t="s">
        <v>22</v>
      </c>
      <c r="N89" s="199" t="s">
        <v>48</v>
      </c>
      <c r="O89" s="41"/>
      <c r="P89" s="200">
        <f>O89*H89</f>
        <v>0</v>
      </c>
      <c r="Q89" s="200">
        <v>0</v>
      </c>
      <c r="R89" s="200">
        <f>Q89*H89</f>
        <v>0</v>
      </c>
      <c r="S89" s="200">
        <v>0.32</v>
      </c>
      <c r="T89" s="201">
        <f>S89*H89</f>
        <v>427.85919999999999</v>
      </c>
      <c r="AR89" s="23" t="s">
        <v>142</v>
      </c>
      <c r="AT89" s="23" t="s">
        <v>137</v>
      </c>
      <c r="AU89" s="23" t="s">
        <v>86</v>
      </c>
      <c r="AY89" s="23" t="s">
        <v>135</v>
      </c>
      <c r="BE89" s="202">
        <f>IF(N89="základní",J89,0)</f>
        <v>0</v>
      </c>
      <c r="BF89" s="202">
        <f>IF(N89="snížená",J89,0)</f>
        <v>0</v>
      </c>
      <c r="BG89" s="202">
        <f>IF(N89="zákl. přenesená",J89,0)</f>
        <v>0</v>
      </c>
      <c r="BH89" s="202">
        <f>IF(N89="sníž. přenesená",J89,0)</f>
        <v>0</v>
      </c>
      <c r="BI89" s="202">
        <f>IF(N89="nulová",J89,0)</f>
        <v>0</v>
      </c>
      <c r="BJ89" s="23" t="s">
        <v>24</v>
      </c>
      <c r="BK89" s="202">
        <f>ROUND(I89*H89,2)</f>
        <v>0</v>
      </c>
      <c r="BL89" s="23" t="s">
        <v>142</v>
      </c>
      <c r="BM89" s="23" t="s">
        <v>143</v>
      </c>
    </row>
    <row r="90" spans="2:65" s="11" customFormat="1" ht="13.5">
      <c r="B90" s="203"/>
      <c r="C90" s="204"/>
      <c r="D90" s="205" t="s">
        <v>144</v>
      </c>
      <c r="E90" s="206" t="s">
        <v>22</v>
      </c>
      <c r="F90" s="207" t="s">
        <v>145</v>
      </c>
      <c r="G90" s="204"/>
      <c r="H90" s="206" t="s">
        <v>22</v>
      </c>
      <c r="I90" s="208"/>
      <c r="J90" s="204"/>
      <c r="K90" s="204"/>
      <c r="L90" s="209"/>
      <c r="M90" s="210"/>
      <c r="N90" s="211"/>
      <c r="O90" s="211"/>
      <c r="P90" s="211"/>
      <c r="Q90" s="211"/>
      <c r="R90" s="211"/>
      <c r="S90" s="211"/>
      <c r="T90" s="212"/>
      <c r="AT90" s="213" t="s">
        <v>144</v>
      </c>
      <c r="AU90" s="213" t="s">
        <v>86</v>
      </c>
      <c r="AV90" s="11" t="s">
        <v>24</v>
      </c>
      <c r="AW90" s="11" t="s">
        <v>41</v>
      </c>
      <c r="AX90" s="11" t="s">
        <v>77</v>
      </c>
      <c r="AY90" s="213" t="s">
        <v>135</v>
      </c>
    </row>
    <row r="91" spans="2:65" s="11" customFormat="1" ht="27">
      <c r="B91" s="203"/>
      <c r="C91" s="204"/>
      <c r="D91" s="205" t="s">
        <v>144</v>
      </c>
      <c r="E91" s="206" t="s">
        <v>22</v>
      </c>
      <c r="F91" s="207" t="s">
        <v>146</v>
      </c>
      <c r="G91" s="204"/>
      <c r="H91" s="206" t="s">
        <v>22</v>
      </c>
      <c r="I91" s="208"/>
      <c r="J91" s="204"/>
      <c r="K91" s="204"/>
      <c r="L91" s="209"/>
      <c r="M91" s="210"/>
      <c r="N91" s="211"/>
      <c r="O91" s="211"/>
      <c r="P91" s="211"/>
      <c r="Q91" s="211"/>
      <c r="R91" s="211"/>
      <c r="S91" s="211"/>
      <c r="T91" s="212"/>
      <c r="AT91" s="213" t="s">
        <v>144</v>
      </c>
      <c r="AU91" s="213" t="s">
        <v>86</v>
      </c>
      <c r="AV91" s="11" t="s">
        <v>24</v>
      </c>
      <c r="AW91" s="11" t="s">
        <v>41</v>
      </c>
      <c r="AX91" s="11" t="s">
        <v>77</v>
      </c>
      <c r="AY91" s="213" t="s">
        <v>135</v>
      </c>
    </row>
    <row r="92" spans="2:65" s="11" customFormat="1" ht="13.5">
      <c r="B92" s="203"/>
      <c r="C92" s="204"/>
      <c r="D92" s="205" t="s">
        <v>144</v>
      </c>
      <c r="E92" s="206" t="s">
        <v>22</v>
      </c>
      <c r="F92" s="207" t="s">
        <v>147</v>
      </c>
      <c r="G92" s="204"/>
      <c r="H92" s="206" t="s">
        <v>22</v>
      </c>
      <c r="I92" s="208"/>
      <c r="J92" s="204"/>
      <c r="K92" s="204"/>
      <c r="L92" s="209"/>
      <c r="M92" s="210"/>
      <c r="N92" s="211"/>
      <c r="O92" s="211"/>
      <c r="P92" s="211"/>
      <c r="Q92" s="211"/>
      <c r="R92" s="211"/>
      <c r="S92" s="211"/>
      <c r="T92" s="212"/>
      <c r="AT92" s="213" t="s">
        <v>144</v>
      </c>
      <c r="AU92" s="213" t="s">
        <v>86</v>
      </c>
      <c r="AV92" s="11" t="s">
        <v>24</v>
      </c>
      <c r="AW92" s="11" t="s">
        <v>41</v>
      </c>
      <c r="AX92" s="11" t="s">
        <v>77</v>
      </c>
      <c r="AY92" s="213" t="s">
        <v>135</v>
      </c>
    </row>
    <row r="93" spans="2:65" s="11" customFormat="1" ht="13.5">
      <c r="B93" s="203"/>
      <c r="C93" s="204"/>
      <c r="D93" s="205" t="s">
        <v>144</v>
      </c>
      <c r="E93" s="206" t="s">
        <v>22</v>
      </c>
      <c r="F93" s="207" t="s">
        <v>148</v>
      </c>
      <c r="G93" s="204"/>
      <c r="H93" s="206" t="s">
        <v>22</v>
      </c>
      <c r="I93" s="208"/>
      <c r="J93" s="204"/>
      <c r="K93" s="204"/>
      <c r="L93" s="209"/>
      <c r="M93" s="210"/>
      <c r="N93" s="211"/>
      <c r="O93" s="211"/>
      <c r="P93" s="211"/>
      <c r="Q93" s="211"/>
      <c r="R93" s="211"/>
      <c r="S93" s="211"/>
      <c r="T93" s="212"/>
      <c r="AT93" s="213" t="s">
        <v>144</v>
      </c>
      <c r="AU93" s="213" t="s">
        <v>86</v>
      </c>
      <c r="AV93" s="11" t="s">
        <v>24</v>
      </c>
      <c r="AW93" s="11" t="s">
        <v>41</v>
      </c>
      <c r="AX93" s="11" t="s">
        <v>77</v>
      </c>
      <c r="AY93" s="213" t="s">
        <v>135</v>
      </c>
    </row>
    <row r="94" spans="2:65" s="11" customFormat="1" ht="13.5">
      <c r="B94" s="203"/>
      <c r="C94" s="204"/>
      <c r="D94" s="205" t="s">
        <v>144</v>
      </c>
      <c r="E94" s="206" t="s">
        <v>22</v>
      </c>
      <c r="F94" s="207" t="s">
        <v>149</v>
      </c>
      <c r="G94" s="204"/>
      <c r="H94" s="206" t="s">
        <v>22</v>
      </c>
      <c r="I94" s="208"/>
      <c r="J94" s="204"/>
      <c r="K94" s="204"/>
      <c r="L94" s="209"/>
      <c r="M94" s="210"/>
      <c r="N94" s="211"/>
      <c r="O94" s="211"/>
      <c r="P94" s="211"/>
      <c r="Q94" s="211"/>
      <c r="R94" s="211"/>
      <c r="S94" s="211"/>
      <c r="T94" s="212"/>
      <c r="AT94" s="213" t="s">
        <v>144</v>
      </c>
      <c r="AU94" s="213" t="s">
        <v>86</v>
      </c>
      <c r="AV94" s="11" t="s">
        <v>24</v>
      </c>
      <c r="AW94" s="11" t="s">
        <v>41</v>
      </c>
      <c r="AX94" s="11" t="s">
        <v>77</v>
      </c>
      <c r="AY94" s="213" t="s">
        <v>135</v>
      </c>
    </row>
    <row r="95" spans="2:65" s="12" customFormat="1" ht="13.5">
      <c r="B95" s="214"/>
      <c r="C95" s="215"/>
      <c r="D95" s="205" t="s">
        <v>144</v>
      </c>
      <c r="E95" s="216" t="s">
        <v>22</v>
      </c>
      <c r="F95" s="217" t="s">
        <v>150</v>
      </c>
      <c r="G95" s="215"/>
      <c r="H95" s="218">
        <v>50.2</v>
      </c>
      <c r="I95" s="219"/>
      <c r="J95" s="215"/>
      <c r="K95" s="215"/>
      <c r="L95" s="220"/>
      <c r="M95" s="221"/>
      <c r="N95" s="222"/>
      <c r="O95" s="222"/>
      <c r="P95" s="222"/>
      <c r="Q95" s="222"/>
      <c r="R95" s="222"/>
      <c r="S95" s="222"/>
      <c r="T95" s="223"/>
      <c r="AT95" s="224" t="s">
        <v>144</v>
      </c>
      <c r="AU95" s="224" t="s">
        <v>86</v>
      </c>
      <c r="AV95" s="12" t="s">
        <v>86</v>
      </c>
      <c r="AW95" s="12" t="s">
        <v>41</v>
      </c>
      <c r="AX95" s="12" t="s">
        <v>77</v>
      </c>
      <c r="AY95" s="224" t="s">
        <v>135</v>
      </c>
    </row>
    <row r="96" spans="2:65" s="11" customFormat="1" ht="13.5">
      <c r="B96" s="203"/>
      <c r="C96" s="204"/>
      <c r="D96" s="205" t="s">
        <v>144</v>
      </c>
      <c r="E96" s="206" t="s">
        <v>22</v>
      </c>
      <c r="F96" s="207" t="s">
        <v>151</v>
      </c>
      <c r="G96" s="204"/>
      <c r="H96" s="206" t="s">
        <v>22</v>
      </c>
      <c r="I96" s="208"/>
      <c r="J96" s="204"/>
      <c r="K96" s="204"/>
      <c r="L96" s="209"/>
      <c r="M96" s="210"/>
      <c r="N96" s="211"/>
      <c r="O96" s="211"/>
      <c r="P96" s="211"/>
      <c r="Q96" s="211"/>
      <c r="R96" s="211"/>
      <c r="S96" s="211"/>
      <c r="T96" s="212"/>
      <c r="AT96" s="213" t="s">
        <v>144</v>
      </c>
      <c r="AU96" s="213" t="s">
        <v>86</v>
      </c>
      <c r="AV96" s="11" t="s">
        <v>24</v>
      </c>
      <c r="AW96" s="11" t="s">
        <v>41</v>
      </c>
      <c r="AX96" s="11" t="s">
        <v>77</v>
      </c>
      <c r="AY96" s="213" t="s">
        <v>135</v>
      </c>
    </row>
    <row r="97" spans="2:51" s="12" customFormat="1" ht="13.5">
      <c r="B97" s="214"/>
      <c r="C97" s="215"/>
      <c r="D97" s="205" t="s">
        <v>144</v>
      </c>
      <c r="E97" s="216" t="s">
        <v>22</v>
      </c>
      <c r="F97" s="217" t="s">
        <v>152</v>
      </c>
      <c r="G97" s="215"/>
      <c r="H97" s="218">
        <v>88.2</v>
      </c>
      <c r="I97" s="219"/>
      <c r="J97" s="215"/>
      <c r="K97" s="215"/>
      <c r="L97" s="220"/>
      <c r="M97" s="221"/>
      <c r="N97" s="222"/>
      <c r="O97" s="222"/>
      <c r="P97" s="222"/>
      <c r="Q97" s="222"/>
      <c r="R97" s="222"/>
      <c r="S97" s="222"/>
      <c r="T97" s="223"/>
      <c r="AT97" s="224" t="s">
        <v>144</v>
      </c>
      <c r="AU97" s="224" t="s">
        <v>86</v>
      </c>
      <c r="AV97" s="12" t="s">
        <v>86</v>
      </c>
      <c r="AW97" s="12" t="s">
        <v>41</v>
      </c>
      <c r="AX97" s="12" t="s">
        <v>77</v>
      </c>
      <c r="AY97" s="224" t="s">
        <v>135</v>
      </c>
    </row>
    <row r="98" spans="2:51" s="11" customFormat="1" ht="13.5">
      <c r="B98" s="203"/>
      <c r="C98" s="204"/>
      <c r="D98" s="205" t="s">
        <v>144</v>
      </c>
      <c r="E98" s="206" t="s">
        <v>22</v>
      </c>
      <c r="F98" s="207" t="s">
        <v>153</v>
      </c>
      <c r="G98" s="204"/>
      <c r="H98" s="206" t="s">
        <v>22</v>
      </c>
      <c r="I98" s="208"/>
      <c r="J98" s="204"/>
      <c r="K98" s="204"/>
      <c r="L98" s="209"/>
      <c r="M98" s="210"/>
      <c r="N98" s="211"/>
      <c r="O98" s="211"/>
      <c r="P98" s="211"/>
      <c r="Q98" s="211"/>
      <c r="R98" s="211"/>
      <c r="S98" s="211"/>
      <c r="T98" s="212"/>
      <c r="AT98" s="213" t="s">
        <v>144</v>
      </c>
      <c r="AU98" s="213" t="s">
        <v>86</v>
      </c>
      <c r="AV98" s="11" t="s">
        <v>24</v>
      </c>
      <c r="AW98" s="11" t="s">
        <v>41</v>
      </c>
      <c r="AX98" s="11" t="s">
        <v>77</v>
      </c>
      <c r="AY98" s="213" t="s">
        <v>135</v>
      </c>
    </row>
    <row r="99" spans="2:51" s="12" customFormat="1" ht="13.5">
      <c r="B99" s="214"/>
      <c r="C99" s="215"/>
      <c r="D99" s="205" t="s">
        <v>144</v>
      </c>
      <c r="E99" s="216" t="s">
        <v>22</v>
      </c>
      <c r="F99" s="217" t="s">
        <v>154</v>
      </c>
      <c r="G99" s="215"/>
      <c r="H99" s="218">
        <v>48.35</v>
      </c>
      <c r="I99" s="219"/>
      <c r="J99" s="215"/>
      <c r="K99" s="215"/>
      <c r="L99" s="220"/>
      <c r="M99" s="221"/>
      <c r="N99" s="222"/>
      <c r="O99" s="222"/>
      <c r="P99" s="222"/>
      <c r="Q99" s="222"/>
      <c r="R99" s="222"/>
      <c r="S99" s="222"/>
      <c r="T99" s="223"/>
      <c r="AT99" s="224" t="s">
        <v>144</v>
      </c>
      <c r="AU99" s="224" t="s">
        <v>86</v>
      </c>
      <c r="AV99" s="12" t="s">
        <v>86</v>
      </c>
      <c r="AW99" s="12" t="s">
        <v>41</v>
      </c>
      <c r="AX99" s="12" t="s">
        <v>77</v>
      </c>
      <c r="AY99" s="224" t="s">
        <v>135</v>
      </c>
    </row>
    <row r="100" spans="2:51" s="11" customFormat="1" ht="13.5">
      <c r="B100" s="203"/>
      <c r="C100" s="204"/>
      <c r="D100" s="205" t="s">
        <v>144</v>
      </c>
      <c r="E100" s="206" t="s">
        <v>22</v>
      </c>
      <c r="F100" s="207" t="s">
        <v>155</v>
      </c>
      <c r="G100" s="204"/>
      <c r="H100" s="206" t="s">
        <v>22</v>
      </c>
      <c r="I100" s="208"/>
      <c r="J100" s="204"/>
      <c r="K100" s="204"/>
      <c r="L100" s="209"/>
      <c r="M100" s="210"/>
      <c r="N100" s="211"/>
      <c r="O100" s="211"/>
      <c r="P100" s="211"/>
      <c r="Q100" s="211"/>
      <c r="R100" s="211"/>
      <c r="S100" s="211"/>
      <c r="T100" s="212"/>
      <c r="AT100" s="213" t="s">
        <v>144</v>
      </c>
      <c r="AU100" s="213" t="s">
        <v>86</v>
      </c>
      <c r="AV100" s="11" t="s">
        <v>24</v>
      </c>
      <c r="AW100" s="11" t="s">
        <v>41</v>
      </c>
      <c r="AX100" s="11" t="s">
        <v>77</v>
      </c>
      <c r="AY100" s="213" t="s">
        <v>135</v>
      </c>
    </row>
    <row r="101" spans="2:51" s="12" customFormat="1" ht="13.5">
      <c r="B101" s="214"/>
      <c r="C101" s="215"/>
      <c r="D101" s="205" t="s">
        <v>144</v>
      </c>
      <c r="E101" s="216" t="s">
        <v>22</v>
      </c>
      <c r="F101" s="217" t="s">
        <v>156</v>
      </c>
      <c r="G101" s="215"/>
      <c r="H101" s="218">
        <v>87.75</v>
      </c>
      <c r="I101" s="219"/>
      <c r="J101" s="215"/>
      <c r="K101" s="215"/>
      <c r="L101" s="220"/>
      <c r="M101" s="221"/>
      <c r="N101" s="222"/>
      <c r="O101" s="222"/>
      <c r="P101" s="222"/>
      <c r="Q101" s="222"/>
      <c r="R101" s="222"/>
      <c r="S101" s="222"/>
      <c r="T101" s="223"/>
      <c r="AT101" s="224" t="s">
        <v>144</v>
      </c>
      <c r="AU101" s="224" t="s">
        <v>86</v>
      </c>
      <c r="AV101" s="12" t="s">
        <v>86</v>
      </c>
      <c r="AW101" s="12" t="s">
        <v>41</v>
      </c>
      <c r="AX101" s="12" t="s">
        <v>77</v>
      </c>
      <c r="AY101" s="224" t="s">
        <v>135</v>
      </c>
    </row>
    <row r="102" spans="2:51" s="11" customFormat="1" ht="13.5">
      <c r="B102" s="203"/>
      <c r="C102" s="204"/>
      <c r="D102" s="205" t="s">
        <v>144</v>
      </c>
      <c r="E102" s="206" t="s">
        <v>22</v>
      </c>
      <c r="F102" s="207" t="s">
        <v>157</v>
      </c>
      <c r="G102" s="204"/>
      <c r="H102" s="206" t="s">
        <v>22</v>
      </c>
      <c r="I102" s="208"/>
      <c r="J102" s="204"/>
      <c r="K102" s="204"/>
      <c r="L102" s="209"/>
      <c r="M102" s="210"/>
      <c r="N102" s="211"/>
      <c r="O102" s="211"/>
      <c r="P102" s="211"/>
      <c r="Q102" s="211"/>
      <c r="R102" s="211"/>
      <c r="S102" s="211"/>
      <c r="T102" s="212"/>
      <c r="AT102" s="213" t="s">
        <v>144</v>
      </c>
      <c r="AU102" s="213" t="s">
        <v>86</v>
      </c>
      <c r="AV102" s="11" t="s">
        <v>24</v>
      </c>
      <c r="AW102" s="11" t="s">
        <v>41</v>
      </c>
      <c r="AX102" s="11" t="s">
        <v>77</v>
      </c>
      <c r="AY102" s="213" t="s">
        <v>135</v>
      </c>
    </row>
    <row r="103" spans="2:51" s="12" customFormat="1" ht="13.5">
      <c r="B103" s="214"/>
      <c r="C103" s="215"/>
      <c r="D103" s="205" t="s">
        <v>144</v>
      </c>
      <c r="E103" s="216" t="s">
        <v>22</v>
      </c>
      <c r="F103" s="217" t="s">
        <v>158</v>
      </c>
      <c r="G103" s="215"/>
      <c r="H103" s="218">
        <v>84.5</v>
      </c>
      <c r="I103" s="219"/>
      <c r="J103" s="215"/>
      <c r="K103" s="215"/>
      <c r="L103" s="220"/>
      <c r="M103" s="221"/>
      <c r="N103" s="222"/>
      <c r="O103" s="222"/>
      <c r="P103" s="222"/>
      <c r="Q103" s="222"/>
      <c r="R103" s="222"/>
      <c r="S103" s="222"/>
      <c r="T103" s="223"/>
      <c r="AT103" s="224" t="s">
        <v>144</v>
      </c>
      <c r="AU103" s="224" t="s">
        <v>86</v>
      </c>
      <c r="AV103" s="12" t="s">
        <v>86</v>
      </c>
      <c r="AW103" s="12" t="s">
        <v>41</v>
      </c>
      <c r="AX103" s="12" t="s">
        <v>77</v>
      </c>
      <c r="AY103" s="224" t="s">
        <v>135</v>
      </c>
    </row>
    <row r="104" spans="2:51" s="11" customFormat="1" ht="13.5">
      <c r="B104" s="203"/>
      <c r="C104" s="204"/>
      <c r="D104" s="205" t="s">
        <v>144</v>
      </c>
      <c r="E104" s="206" t="s">
        <v>22</v>
      </c>
      <c r="F104" s="207" t="s">
        <v>159</v>
      </c>
      <c r="G104" s="204"/>
      <c r="H104" s="206" t="s">
        <v>22</v>
      </c>
      <c r="I104" s="208"/>
      <c r="J104" s="204"/>
      <c r="K104" s="204"/>
      <c r="L104" s="209"/>
      <c r="M104" s="210"/>
      <c r="N104" s="211"/>
      <c r="O104" s="211"/>
      <c r="P104" s="211"/>
      <c r="Q104" s="211"/>
      <c r="R104" s="211"/>
      <c r="S104" s="211"/>
      <c r="T104" s="212"/>
      <c r="AT104" s="213" t="s">
        <v>144</v>
      </c>
      <c r="AU104" s="213" t="s">
        <v>86</v>
      </c>
      <c r="AV104" s="11" t="s">
        <v>24</v>
      </c>
      <c r="AW104" s="11" t="s">
        <v>41</v>
      </c>
      <c r="AX104" s="11" t="s">
        <v>77</v>
      </c>
      <c r="AY104" s="213" t="s">
        <v>135</v>
      </c>
    </row>
    <row r="105" spans="2:51" s="12" customFormat="1" ht="13.5">
      <c r="B105" s="214"/>
      <c r="C105" s="215"/>
      <c r="D105" s="205" t="s">
        <v>144</v>
      </c>
      <c r="E105" s="216" t="s">
        <v>22</v>
      </c>
      <c r="F105" s="217" t="s">
        <v>160</v>
      </c>
      <c r="G105" s="215"/>
      <c r="H105" s="218">
        <v>83</v>
      </c>
      <c r="I105" s="219"/>
      <c r="J105" s="215"/>
      <c r="K105" s="215"/>
      <c r="L105" s="220"/>
      <c r="M105" s="221"/>
      <c r="N105" s="222"/>
      <c r="O105" s="222"/>
      <c r="P105" s="222"/>
      <c r="Q105" s="222"/>
      <c r="R105" s="222"/>
      <c r="S105" s="222"/>
      <c r="T105" s="223"/>
      <c r="AT105" s="224" t="s">
        <v>144</v>
      </c>
      <c r="AU105" s="224" t="s">
        <v>86</v>
      </c>
      <c r="AV105" s="12" t="s">
        <v>86</v>
      </c>
      <c r="AW105" s="12" t="s">
        <v>41</v>
      </c>
      <c r="AX105" s="12" t="s">
        <v>77</v>
      </c>
      <c r="AY105" s="224" t="s">
        <v>135</v>
      </c>
    </row>
    <row r="106" spans="2:51" s="11" customFormat="1" ht="13.5">
      <c r="B106" s="203"/>
      <c r="C106" s="204"/>
      <c r="D106" s="205" t="s">
        <v>144</v>
      </c>
      <c r="E106" s="206" t="s">
        <v>22</v>
      </c>
      <c r="F106" s="207" t="s">
        <v>161</v>
      </c>
      <c r="G106" s="204"/>
      <c r="H106" s="206" t="s">
        <v>22</v>
      </c>
      <c r="I106" s="208"/>
      <c r="J106" s="204"/>
      <c r="K106" s="204"/>
      <c r="L106" s="209"/>
      <c r="M106" s="210"/>
      <c r="N106" s="211"/>
      <c r="O106" s="211"/>
      <c r="P106" s="211"/>
      <c r="Q106" s="211"/>
      <c r="R106" s="211"/>
      <c r="S106" s="211"/>
      <c r="T106" s="212"/>
      <c r="AT106" s="213" t="s">
        <v>144</v>
      </c>
      <c r="AU106" s="213" t="s">
        <v>86</v>
      </c>
      <c r="AV106" s="11" t="s">
        <v>24</v>
      </c>
      <c r="AW106" s="11" t="s">
        <v>41</v>
      </c>
      <c r="AX106" s="11" t="s">
        <v>77</v>
      </c>
      <c r="AY106" s="213" t="s">
        <v>135</v>
      </c>
    </row>
    <row r="107" spans="2:51" s="12" customFormat="1" ht="13.5">
      <c r="B107" s="214"/>
      <c r="C107" s="215"/>
      <c r="D107" s="205" t="s">
        <v>144</v>
      </c>
      <c r="E107" s="216" t="s">
        <v>22</v>
      </c>
      <c r="F107" s="217" t="s">
        <v>162</v>
      </c>
      <c r="G107" s="215"/>
      <c r="H107" s="218">
        <v>89.2</v>
      </c>
      <c r="I107" s="219"/>
      <c r="J107" s="215"/>
      <c r="K107" s="215"/>
      <c r="L107" s="220"/>
      <c r="M107" s="221"/>
      <c r="N107" s="222"/>
      <c r="O107" s="222"/>
      <c r="P107" s="222"/>
      <c r="Q107" s="222"/>
      <c r="R107" s="222"/>
      <c r="S107" s="222"/>
      <c r="T107" s="223"/>
      <c r="AT107" s="224" t="s">
        <v>144</v>
      </c>
      <c r="AU107" s="224" t="s">
        <v>86</v>
      </c>
      <c r="AV107" s="12" t="s">
        <v>86</v>
      </c>
      <c r="AW107" s="12" t="s">
        <v>41</v>
      </c>
      <c r="AX107" s="12" t="s">
        <v>77</v>
      </c>
      <c r="AY107" s="224" t="s">
        <v>135</v>
      </c>
    </row>
    <row r="108" spans="2:51" s="11" customFormat="1" ht="13.5">
      <c r="B108" s="203"/>
      <c r="C108" s="204"/>
      <c r="D108" s="205" t="s">
        <v>144</v>
      </c>
      <c r="E108" s="206" t="s">
        <v>22</v>
      </c>
      <c r="F108" s="207" t="s">
        <v>163</v>
      </c>
      <c r="G108" s="204"/>
      <c r="H108" s="206" t="s">
        <v>22</v>
      </c>
      <c r="I108" s="208"/>
      <c r="J108" s="204"/>
      <c r="K108" s="204"/>
      <c r="L108" s="209"/>
      <c r="M108" s="210"/>
      <c r="N108" s="211"/>
      <c r="O108" s="211"/>
      <c r="P108" s="211"/>
      <c r="Q108" s="211"/>
      <c r="R108" s="211"/>
      <c r="S108" s="211"/>
      <c r="T108" s="212"/>
      <c r="AT108" s="213" t="s">
        <v>144</v>
      </c>
      <c r="AU108" s="213" t="s">
        <v>86</v>
      </c>
      <c r="AV108" s="11" t="s">
        <v>24</v>
      </c>
      <c r="AW108" s="11" t="s">
        <v>41</v>
      </c>
      <c r="AX108" s="11" t="s">
        <v>77</v>
      </c>
      <c r="AY108" s="213" t="s">
        <v>135</v>
      </c>
    </row>
    <row r="109" spans="2:51" s="12" customFormat="1" ht="13.5">
      <c r="B109" s="214"/>
      <c r="C109" s="215"/>
      <c r="D109" s="205" t="s">
        <v>144</v>
      </c>
      <c r="E109" s="216" t="s">
        <v>22</v>
      </c>
      <c r="F109" s="217" t="s">
        <v>164</v>
      </c>
      <c r="G109" s="215"/>
      <c r="H109" s="218">
        <v>94.9</v>
      </c>
      <c r="I109" s="219"/>
      <c r="J109" s="215"/>
      <c r="K109" s="215"/>
      <c r="L109" s="220"/>
      <c r="M109" s="221"/>
      <c r="N109" s="222"/>
      <c r="O109" s="222"/>
      <c r="P109" s="222"/>
      <c r="Q109" s="222"/>
      <c r="R109" s="222"/>
      <c r="S109" s="222"/>
      <c r="T109" s="223"/>
      <c r="AT109" s="224" t="s">
        <v>144</v>
      </c>
      <c r="AU109" s="224" t="s">
        <v>86</v>
      </c>
      <c r="AV109" s="12" t="s">
        <v>86</v>
      </c>
      <c r="AW109" s="12" t="s">
        <v>41</v>
      </c>
      <c r="AX109" s="12" t="s">
        <v>77</v>
      </c>
      <c r="AY109" s="224" t="s">
        <v>135</v>
      </c>
    </row>
    <row r="110" spans="2:51" s="11" customFormat="1" ht="13.5">
      <c r="B110" s="203"/>
      <c r="C110" s="204"/>
      <c r="D110" s="205" t="s">
        <v>144</v>
      </c>
      <c r="E110" s="206" t="s">
        <v>22</v>
      </c>
      <c r="F110" s="207" t="s">
        <v>165</v>
      </c>
      <c r="G110" s="204"/>
      <c r="H110" s="206" t="s">
        <v>22</v>
      </c>
      <c r="I110" s="208"/>
      <c r="J110" s="204"/>
      <c r="K110" s="204"/>
      <c r="L110" s="209"/>
      <c r="M110" s="210"/>
      <c r="N110" s="211"/>
      <c r="O110" s="211"/>
      <c r="P110" s="211"/>
      <c r="Q110" s="211"/>
      <c r="R110" s="211"/>
      <c r="S110" s="211"/>
      <c r="T110" s="212"/>
      <c r="AT110" s="213" t="s">
        <v>144</v>
      </c>
      <c r="AU110" s="213" t="s">
        <v>86</v>
      </c>
      <c r="AV110" s="11" t="s">
        <v>24</v>
      </c>
      <c r="AW110" s="11" t="s">
        <v>41</v>
      </c>
      <c r="AX110" s="11" t="s">
        <v>77</v>
      </c>
      <c r="AY110" s="213" t="s">
        <v>135</v>
      </c>
    </row>
    <row r="111" spans="2:51" s="12" customFormat="1" ht="13.5">
      <c r="B111" s="214"/>
      <c r="C111" s="215"/>
      <c r="D111" s="205" t="s">
        <v>144</v>
      </c>
      <c r="E111" s="216" t="s">
        <v>22</v>
      </c>
      <c r="F111" s="217" t="s">
        <v>166</v>
      </c>
      <c r="G111" s="215"/>
      <c r="H111" s="218">
        <v>94.5</v>
      </c>
      <c r="I111" s="219"/>
      <c r="J111" s="215"/>
      <c r="K111" s="215"/>
      <c r="L111" s="220"/>
      <c r="M111" s="221"/>
      <c r="N111" s="222"/>
      <c r="O111" s="222"/>
      <c r="P111" s="222"/>
      <c r="Q111" s="222"/>
      <c r="R111" s="222"/>
      <c r="S111" s="222"/>
      <c r="T111" s="223"/>
      <c r="AT111" s="224" t="s">
        <v>144</v>
      </c>
      <c r="AU111" s="224" t="s">
        <v>86</v>
      </c>
      <c r="AV111" s="12" t="s">
        <v>86</v>
      </c>
      <c r="AW111" s="12" t="s">
        <v>41</v>
      </c>
      <c r="AX111" s="12" t="s">
        <v>77</v>
      </c>
      <c r="AY111" s="224" t="s">
        <v>135</v>
      </c>
    </row>
    <row r="112" spans="2:51" s="11" customFormat="1" ht="13.5">
      <c r="B112" s="203"/>
      <c r="C112" s="204"/>
      <c r="D112" s="205" t="s">
        <v>144</v>
      </c>
      <c r="E112" s="206" t="s">
        <v>22</v>
      </c>
      <c r="F112" s="207" t="s">
        <v>167</v>
      </c>
      <c r="G112" s="204"/>
      <c r="H112" s="206" t="s">
        <v>22</v>
      </c>
      <c r="I112" s="208"/>
      <c r="J112" s="204"/>
      <c r="K112" s="204"/>
      <c r="L112" s="209"/>
      <c r="M112" s="210"/>
      <c r="N112" s="211"/>
      <c r="O112" s="211"/>
      <c r="P112" s="211"/>
      <c r="Q112" s="211"/>
      <c r="R112" s="211"/>
      <c r="S112" s="211"/>
      <c r="T112" s="212"/>
      <c r="AT112" s="213" t="s">
        <v>144</v>
      </c>
      <c r="AU112" s="213" t="s">
        <v>86</v>
      </c>
      <c r="AV112" s="11" t="s">
        <v>24</v>
      </c>
      <c r="AW112" s="11" t="s">
        <v>41</v>
      </c>
      <c r="AX112" s="11" t="s">
        <v>77</v>
      </c>
      <c r="AY112" s="213" t="s">
        <v>135</v>
      </c>
    </row>
    <row r="113" spans="2:65" s="12" customFormat="1" ht="13.5">
      <c r="B113" s="214"/>
      <c r="C113" s="215"/>
      <c r="D113" s="205" t="s">
        <v>144</v>
      </c>
      <c r="E113" s="216" t="s">
        <v>22</v>
      </c>
      <c r="F113" s="217" t="s">
        <v>168</v>
      </c>
      <c r="G113" s="215"/>
      <c r="H113" s="218">
        <v>235.56</v>
      </c>
      <c r="I113" s="219"/>
      <c r="J113" s="215"/>
      <c r="K113" s="215"/>
      <c r="L113" s="220"/>
      <c r="M113" s="221"/>
      <c r="N113" s="222"/>
      <c r="O113" s="222"/>
      <c r="P113" s="222"/>
      <c r="Q113" s="222"/>
      <c r="R113" s="222"/>
      <c r="S113" s="222"/>
      <c r="T113" s="223"/>
      <c r="AT113" s="224" t="s">
        <v>144</v>
      </c>
      <c r="AU113" s="224" t="s">
        <v>86</v>
      </c>
      <c r="AV113" s="12" t="s">
        <v>86</v>
      </c>
      <c r="AW113" s="12" t="s">
        <v>41</v>
      </c>
      <c r="AX113" s="12" t="s">
        <v>77</v>
      </c>
      <c r="AY113" s="224" t="s">
        <v>135</v>
      </c>
    </row>
    <row r="114" spans="2:65" s="11" customFormat="1" ht="13.5">
      <c r="B114" s="203"/>
      <c r="C114" s="204"/>
      <c r="D114" s="205" t="s">
        <v>144</v>
      </c>
      <c r="E114" s="206" t="s">
        <v>22</v>
      </c>
      <c r="F114" s="207" t="s">
        <v>169</v>
      </c>
      <c r="G114" s="204"/>
      <c r="H114" s="206" t="s">
        <v>22</v>
      </c>
      <c r="I114" s="208"/>
      <c r="J114" s="204"/>
      <c r="K114" s="204"/>
      <c r="L114" s="209"/>
      <c r="M114" s="210"/>
      <c r="N114" s="211"/>
      <c r="O114" s="211"/>
      <c r="P114" s="211"/>
      <c r="Q114" s="211"/>
      <c r="R114" s="211"/>
      <c r="S114" s="211"/>
      <c r="T114" s="212"/>
      <c r="AT114" s="213" t="s">
        <v>144</v>
      </c>
      <c r="AU114" s="213" t="s">
        <v>86</v>
      </c>
      <c r="AV114" s="11" t="s">
        <v>24</v>
      </c>
      <c r="AW114" s="11" t="s">
        <v>41</v>
      </c>
      <c r="AX114" s="11" t="s">
        <v>77</v>
      </c>
      <c r="AY114" s="213" t="s">
        <v>135</v>
      </c>
    </row>
    <row r="115" spans="2:65" s="12" customFormat="1" ht="13.5">
      <c r="B115" s="214"/>
      <c r="C115" s="215"/>
      <c r="D115" s="205" t="s">
        <v>144</v>
      </c>
      <c r="E115" s="216" t="s">
        <v>22</v>
      </c>
      <c r="F115" s="217" t="s">
        <v>170</v>
      </c>
      <c r="G115" s="215"/>
      <c r="H115" s="218">
        <v>94.4</v>
      </c>
      <c r="I115" s="219"/>
      <c r="J115" s="215"/>
      <c r="K115" s="215"/>
      <c r="L115" s="220"/>
      <c r="M115" s="221"/>
      <c r="N115" s="222"/>
      <c r="O115" s="222"/>
      <c r="P115" s="222"/>
      <c r="Q115" s="222"/>
      <c r="R115" s="222"/>
      <c r="S115" s="222"/>
      <c r="T115" s="223"/>
      <c r="AT115" s="224" t="s">
        <v>144</v>
      </c>
      <c r="AU115" s="224" t="s">
        <v>86</v>
      </c>
      <c r="AV115" s="12" t="s">
        <v>86</v>
      </c>
      <c r="AW115" s="12" t="s">
        <v>41</v>
      </c>
      <c r="AX115" s="12" t="s">
        <v>77</v>
      </c>
      <c r="AY115" s="224" t="s">
        <v>135</v>
      </c>
    </row>
    <row r="116" spans="2:65" s="11" customFormat="1" ht="13.5">
      <c r="B116" s="203"/>
      <c r="C116" s="204"/>
      <c r="D116" s="205" t="s">
        <v>144</v>
      </c>
      <c r="E116" s="206" t="s">
        <v>22</v>
      </c>
      <c r="F116" s="207" t="s">
        <v>171</v>
      </c>
      <c r="G116" s="204"/>
      <c r="H116" s="206" t="s">
        <v>22</v>
      </c>
      <c r="I116" s="208"/>
      <c r="J116" s="204"/>
      <c r="K116" s="204"/>
      <c r="L116" s="209"/>
      <c r="M116" s="210"/>
      <c r="N116" s="211"/>
      <c r="O116" s="211"/>
      <c r="P116" s="211"/>
      <c r="Q116" s="211"/>
      <c r="R116" s="211"/>
      <c r="S116" s="211"/>
      <c r="T116" s="212"/>
      <c r="AT116" s="213" t="s">
        <v>144</v>
      </c>
      <c r="AU116" s="213" t="s">
        <v>86</v>
      </c>
      <c r="AV116" s="11" t="s">
        <v>24</v>
      </c>
      <c r="AW116" s="11" t="s">
        <v>41</v>
      </c>
      <c r="AX116" s="11" t="s">
        <v>77</v>
      </c>
      <c r="AY116" s="213" t="s">
        <v>135</v>
      </c>
    </row>
    <row r="117" spans="2:65" s="12" customFormat="1" ht="13.5">
      <c r="B117" s="214"/>
      <c r="C117" s="215"/>
      <c r="D117" s="205" t="s">
        <v>144</v>
      </c>
      <c r="E117" s="216" t="s">
        <v>22</v>
      </c>
      <c r="F117" s="217" t="s">
        <v>172</v>
      </c>
      <c r="G117" s="215"/>
      <c r="H117" s="218">
        <v>286.5</v>
      </c>
      <c r="I117" s="219"/>
      <c r="J117" s="215"/>
      <c r="K117" s="215"/>
      <c r="L117" s="220"/>
      <c r="M117" s="221"/>
      <c r="N117" s="222"/>
      <c r="O117" s="222"/>
      <c r="P117" s="222"/>
      <c r="Q117" s="222"/>
      <c r="R117" s="222"/>
      <c r="S117" s="222"/>
      <c r="T117" s="223"/>
      <c r="AT117" s="224" t="s">
        <v>144</v>
      </c>
      <c r="AU117" s="224" t="s">
        <v>86</v>
      </c>
      <c r="AV117" s="12" t="s">
        <v>86</v>
      </c>
      <c r="AW117" s="12" t="s">
        <v>41</v>
      </c>
      <c r="AX117" s="12" t="s">
        <v>77</v>
      </c>
      <c r="AY117" s="224" t="s">
        <v>135</v>
      </c>
    </row>
    <row r="118" spans="2:65" s="13" customFormat="1" ht="13.5">
      <c r="B118" s="225"/>
      <c r="C118" s="226"/>
      <c r="D118" s="205" t="s">
        <v>144</v>
      </c>
      <c r="E118" s="227" t="s">
        <v>22</v>
      </c>
      <c r="F118" s="228" t="s">
        <v>173</v>
      </c>
      <c r="G118" s="226"/>
      <c r="H118" s="229">
        <v>1337.06</v>
      </c>
      <c r="I118" s="230"/>
      <c r="J118" s="226"/>
      <c r="K118" s="226"/>
      <c r="L118" s="231"/>
      <c r="M118" s="232"/>
      <c r="N118" s="233"/>
      <c r="O118" s="233"/>
      <c r="P118" s="233"/>
      <c r="Q118" s="233"/>
      <c r="R118" s="233"/>
      <c r="S118" s="233"/>
      <c r="T118" s="234"/>
      <c r="AT118" s="235" t="s">
        <v>144</v>
      </c>
      <c r="AU118" s="235" t="s">
        <v>86</v>
      </c>
      <c r="AV118" s="13" t="s">
        <v>142</v>
      </c>
      <c r="AW118" s="13" t="s">
        <v>41</v>
      </c>
      <c r="AX118" s="13" t="s">
        <v>24</v>
      </c>
      <c r="AY118" s="235" t="s">
        <v>135</v>
      </c>
    </row>
    <row r="119" spans="2:65" s="1" customFormat="1" ht="38.25" customHeight="1">
      <c r="B119" s="40"/>
      <c r="C119" s="191" t="s">
        <v>86</v>
      </c>
      <c r="D119" s="191" t="s">
        <v>137</v>
      </c>
      <c r="E119" s="192" t="s">
        <v>174</v>
      </c>
      <c r="F119" s="193" t="s">
        <v>175</v>
      </c>
      <c r="G119" s="194" t="s">
        <v>140</v>
      </c>
      <c r="H119" s="195">
        <v>12.13</v>
      </c>
      <c r="I119" s="196"/>
      <c r="J119" s="197">
        <f>ROUND(I119*H119,2)</f>
        <v>0</v>
      </c>
      <c r="K119" s="193" t="s">
        <v>141</v>
      </c>
      <c r="L119" s="60"/>
      <c r="M119" s="198" t="s">
        <v>22</v>
      </c>
      <c r="N119" s="199" t="s">
        <v>48</v>
      </c>
      <c r="O119" s="41"/>
      <c r="P119" s="200">
        <f>O119*H119</f>
        <v>0</v>
      </c>
      <c r="Q119" s="200">
        <v>0</v>
      </c>
      <c r="R119" s="200">
        <f>Q119*H119</f>
        <v>0</v>
      </c>
      <c r="S119" s="200">
        <v>0.185</v>
      </c>
      <c r="T119" s="201">
        <f>S119*H119</f>
        <v>2.2440500000000001</v>
      </c>
      <c r="AR119" s="23" t="s">
        <v>142</v>
      </c>
      <c r="AT119" s="23" t="s">
        <v>137</v>
      </c>
      <c r="AU119" s="23" t="s">
        <v>86</v>
      </c>
      <c r="AY119" s="23" t="s">
        <v>135</v>
      </c>
      <c r="BE119" s="202">
        <f>IF(N119="základní",J119,0)</f>
        <v>0</v>
      </c>
      <c r="BF119" s="202">
        <f>IF(N119="snížená",J119,0)</f>
        <v>0</v>
      </c>
      <c r="BG119" s="202">
        <f>IF(N119="zákl. přenesená",J119,0)</f>
        <v>0</v>
      </c>
      <c r="BH119" s="202">
        <f>IF(N119="sníž. přenesená",J119,0)</f>
        <v>0</v>
      </c>
      <c r="BI119" s="202">
        <f>IF(N119="nulová",J119,0)</f>
        <v>0</v>
      </c>
      <c r="BJ119" s="23" t="s">
        <v>24</v>
      </c>
      <c r="BK119" s="202">
        <f>ROUND(I119*H119,2)</f>
        <v>0</v>
      </c>
      <c r="BL119" s="23" t="s">
        <v>142</v>
      </c>
      <c r="BM119" s="23" t="s">
        <v>176</v>
      </c>
    </row>
    <row r="120" spans="2:65" s="11" customFormat="1" ht="13.5">
      <c r="B120" s="203"/>
      <c r="C120" s="204"/>
      <c r="D120" s="205" t="s">
        <v>144</v>
      </c>
      <c r="E120" s="206" t="s">
        <v>22</v>
      </c>
      <c r="F120" s="207" t="s">
        <v>177</v>
      </c>
      <c r="G120" s="204"/>
      <c r="H120" s="206" t="s">
        <v>22</v>
      </c>
      <c r="I120" s="208"/>
      <c r="J120" s="204"/>
      <c r="K120" s="204"/>
      <c r="L120" s="209"/>
      <c r="M120" s="210"/>
      <c r="N120" s="211"/>
      <c r="O120" s="211"/>
      <c r="P120" s="211"/>
      <c r="Q120" s="211"/>
      <c r="R120" s="211"/>
      <c r="S120" s="211"/>
      <c r="T120" s="212"/>
      <c r="AT120" s="213" t="s">
        <v>144</v>
      </c>
      <c r="AU120" s="213" t="s">
        <v>86</v>
      </c>
      <c r="AV120" s="11" t="s">
        <v>24</v>
      </c>
      <c r="AW120" s="11" t="s">
        <v>41</v>
      </c>
      <c r="AX120" s="11" t="s">
        <v>77</v>
      </c>
      <c r="AY120" s="213" t="s">
        <v>135</v>
      </c>
    </row>
    <row r="121" spans="2:65" s="11" customFormat="1" ht="13.5">
      <c r="B121" s="203"/>
      <c r="C121" s="204"/>
      <c r="D121" s="205" t="s">
        <v>144</v>
      </c>
      <c r="E121" s="206" t="s">
        <v>22</v>
      </c>
      <c r="F121" s="207" t="s">
        <v>178</v>
      </c>
      <c r="G121" s="204"/>
      <c r="H121" s="206" t="s">
        <v>22</v>
      </c>
      <c r="I121" s="208"/>
      <c r="J121" s="204"/>
      <c r="K121" s="204"/>
      <c r="L121" s="209"/>
      <c r="M121" s="210"/>
      <c r="N121" s="211"/>
      <c r="O121" s="211"/>
      <c r="P121" s="211"/>
      <c r="Q121" s="211"/>
      <c r="R121" s="211"/>
      <c r="S121" s="211"/>
      <c r="T121" s="212"/>
      <c r="AT121" s="213" t="s">
        <v>144</v>
      </c>
      <c r="AU121" s="213" t="s">
        <v>86</v>
      </c>
      <c r="AV121" s="11" t="s">
        <v>24</v>
      </c>
      <c r="AW121" s="11" t="s">
        <v>41</v>
      </c>
      <c r="AX121" s="11" t="s">
        <v>77</v>
      </c>
      <c r="AY121" s="213" t="s">
        <v>135</v>
      </c>
    </row>
    <row r="122" spans="2:65" s="11" customFormat="1" ht="13.5">
      <c r="B122" s="203"/>
      <c r="C122" s="204"/>
      <c r="D122" s="205" t="s">
        <v>144</v>
      </c>
      <c r="E122" s="206" t="s">
        <v>22</v>
      </c>
      <c r="F122" s="207" t="s">
        <v>179</v>
      </c>
      <c r="G122" s="204"/>
      <c r="H122" s="206" t="s">
        <v>22</v>
      </c>
      <c r="I122" s="208"/>
      <c r="J122" s="204"/>
      <c r="K122" s="204"/>
      <c r="L122" s="209"/>
      <c r="M122" s="210"/>
      <c r="N122" s="211"/>
      <c r="O122" s="211"/>
      <c r="P122" s="211"/>
      <c r="Q122" s="211"/>
      <c r="R122" s="211"/>
      <c r="S122" s="211"/>
      <c r="T122" s="212"/>
      <c r="AT122" s="213" t="s">
        <v>144</v>
      </c>
      <c r="AU122" s="213" t="s">
        <v>86</v>
      </c>
      <c r="AV122" s="11" t="s">
        <v>24</v>
      </c>
      <c r="AW122" s="11" t="s">
        <v>41</v>
      </c>
      <c r="AX122" s="11" t="s">
        <v>77</v>
      </c>
      <c r="AY122" s="213" t="s">
        <v>135</v>
      </c>
    </row>
    <row r="123" spans="2:65" s="12" customFormat="1" ht="13.5">
      <c r="B123" s="214"/>
      <c r="C123" s="215"/>
      <c r="D123" s="205" t="s">
        <v>144</v>
      </c>
      <c r="E123" s="216" t="s">
        <v>22</v>
      </c>
      <c r="F123" s="217" t="s">
        <v>180</v>
      </c>
      <c r="G123" s="215"/>
      <c r="H123" s="218">
        <v>12.13</v>
      </c>
      <c r="I123" s="219"/>
      <c r="J123" s="215"/>
      <c r="K123" s="215"/>
      <c r="L123" s="220"/>
      <c r="M123" s="221"/>
      <c r="N123" s="222"/>
      <c r="O123" s="222"/>
      <c r="P123" s="222"/>
      <c r="Q123" s="222"/>
      <c r="R123" s="222"/>
      <c r="S123" s="222"/>
      <c r="T123" s="223"/>
      <c r="AT123" s="224" t="s">
        <v>144</v>
      </c>
      <c r="AU123" s="224" t="s">
        <v>86</v>
      </c>
      <c r="AV123" s="12" t="s">
        <v>86</v>
      </c>
      <c r="AW123" s="12" t="s">
        <v>41</v>
      </c>
      <c r="AX123" s="12" t="s">
        <v>77</v>
      </c>
      <c r="AY123" s="224" t="s">
        <v>135</v>
      </c>
    </row>
    <row r="124" spans="2:65" s="13" customFormat="1" ht="13.5">
      <c r="B124" s="225"/>
      <c r="C124" s="226"/>
      <c r="D124" s="205" t="s">
        <v>144</v>
      </c>
      <c r="E124" s="227" t="s">
        <v>22</v>
      </c>
      <c r="F124" s="228" t="s">
        <v>173</v>
      </c>
      <c r="G124" s="226"/>
      <c r="H124" s="229">
        <v>12.13</v>
      </c>
      <c r="I124" s="230"/>
      <c r="J124" s="226"/>
      <c r="K124" s="226"/>
      <c r="L124" s="231"/>
      <c r="M124" s="232"/>
      <c r="N124" s="233"/>
      <c r="O124" s="233"/>
      <c r="P124" s="233"/>
      <c r="Q124" s="233"/>
      <c r="R124" s="233"/>
      <c r="S124" s="233"/>
      <c r="T124" s="234"/>
      <c r="AT124" s="235" t="s">
        <v>144</v>
      </c>
      <c r="AU124" s="235" t="s">
        <v>86</v>
      </c>
      <c r="AV124" s="13" t="s">
        <v>142</v>
      </c>
      <c r="AW124" s="13" t="s">
        <v>41</v>
      </c>
      <c r="AX124" s="13" t="s">
        <v>24</v>
      </c>
      <c r="AY124" s="235" t="s">
        <v>135</v>
      </c>
    </row>
    <row r="125" spans="2:65" s="1" customFormat="1" ht="38.25" customHeight="1">
      <c r="B125" s="40"/>
      <c r="C125" s="191" t="s">
        <v>181</v>
      </c>
      <c r="D125" s="191" t="s">
        <v>137</v>
      </c>
      <c r="E125" s="192" t="s">
        <v>182</v>
      </c>
      <c r="F125" s="193" t="s">
        <v>183</v>
      </c>
      <c r="G125" s="194" t="s">
        <v>140</v>
      </c>
      <c r="H125" s="195">
        <v>304.89999999999998</v>
      </c>
      <c r="I125" s="196"/>
      <c r="J125" s="197">
        <f>ROUND(I125*H125,2)</f>
        <v>0</v>
      </c>
      <c r="K125" s="193" t="s">
        <v>141</v>
      </c>
      <c r="L125" s="60"/>
      <c r="M125" s="198" t="s">
        <v>22</v>
      </c>
      <c r="N125" s="199" t="s">
        <v>48</v>
      </c>
      <c r="O125" s="41"/>
      <c r="P125" s="200">
        <f>O125*H125</f>
        <v>0</v>
      </c>
      <c r="Q125" s="200">
        <v>0</v>
      </c>
      <c r="R125" s="200">
        <f>Q125*H125</f>
        <v>0</v>
      </c>
      <c r="S125" s="200">
        <v>0.18099999999999999</v>
      </c>
      <c r="T125" s="201">
        <f>S125*H125</f>
        <v>55.186899999999994</v>
      </c>
      <c r="AR125" s="23" t="s">
        <v>142</v>
      </c>
      <c r="AT125" s="23" t="s">
        <v>137</v>
      </c>
      <c r="AU125" s="23" t="s">
        <v>86</v>
      </c>
      <c r="AY125" s="23" t="s">
        <v>135</v>
      </c>
      <c r="BE125" s="202">
        <f>IF(N125="základní",J125,0)</f>
        <v>0</v>
      </c>
      <c r="BF125" s="202">
        <f>IF(N125="snížená",J125,0)</f>
        <v>0</v>
      </c>
      <c r="BG125" s="202">
        <f>IF(N125="zákl. přenesená",J125,0)</f>
        <v>0</v>
      </c>
      <c r="BH125" s="202">
        <f>IF(N125="sníž. přenesená",J125,0)</f>
        <v>0</v>
      </c>
      <c r="BI125" s="202">
        <f>IF(N125="nulová",J125,0)</f>
        <v>0</v>
      </c>
      <c r="BJ125" s="23" t="s">
        <v>24</v>
      </c>
      <c r="BK125" s="202">
        <f>ROUND(I125*H125,2)</f>
        <v>0</v>
      </c>
      <c r="BL125" s="23" t="s">
        <v>142</v>
      </c>
      <c r="BM125" s="23" t="s">
        <v>184</v>
      </c>
    </row>
    <row r="126" spans="2:65" s="11" customFormat="1" ht="27">
      <c r="B126" s="203"/>
      <c r="C126" s="204"/>
      <c r="D126" s="205" t="s">
        <v>144</v>
      </c>
      <c r="E126" s="206" t="s">
        <v>22</v>
      </c>
      <c r="F126" s="207" t="s">
        <v>185</v>
      </c>
      <c r="G126" s="204"/>
      <c r="H126" s="206" t="s">
        <v>22</v>
      </c>
      <c r="I126" s="208"/>
      <c r="J126" s="204"/>
      <c r="K126" s="204"/>
      <c r="L126" s="209"/>
      <c r="M126" s="210"/>
      <c r="N126" s="211"/>
      <c r="O126" s="211"/>
      <c r="P126" s="211"/>
      <c r="Q126" s="211"/>
      <c r="R126" s="211"/>
      <c r="S126" s="211"/>
      <c r="T126" s="212"/>
      <c r="AT126" s="213" t="s">
        <v>144</v>
      </c>
      <c r="AU126" s="213" t="s">
        <v>86</v>
      </c>
      <c r="AV126" s="11" t="s">
        <v>24</v>
      </c>
      <c r="AW126" s="11" t="s">
        <v>41</v>
      </c>
      <c r="AX126" s="11" t="s">
        <v>77</v>
      </c>
      <c r="AY126" s="213" t="s">
        <v>135</v>
      </c>
    </row>
    <row r="127" spans="2:65" s="11" customFormat="1" ht="13.5">
      <c r="B127" s="203"/>
      <c r="C127" s="204"/>
      <c r="D127" s="205" t="s">
        <v>144</v>
      </c>
      <c r="E127" s="206" t="s">
        <v>22</v>
      </c>
      <c r="F127" s="207" t="s">
        <v>149</v>
      </c>
      <c r="G127" s="204"/>
      <c r="H127" s="206" t="s">
        <v>22</v>
      </c>
      <c r="I127" s="208"/>
      <c r="J127" s="204"/>
      <c r="K127" s="204"/>
      <c r="L127" s="209"/>
      <c r="M127" s="210"/>
      <c r="N127" s="211"/>
      <c r="O127" s="211"/>
      <c r="P127" s="211"/>
      <c r="Q127" s="211"/>
      <c r="R127" s="211"/>
      <c r="S127" s="211"/>
      <c r="T127" s="212"/>
      <c r="AT127" s="213" t="s">
        <v>144</v>
      </c>
      <c r="AU127" s="213" t="s">
        <v>86</v>
      </c>
      <c r="AV127" s="11" t="s">
        <v>24</v>
      </c>
      <c r="AW127" s="11" t="s">
        <v>41</v>
      </c>
      <c r="AX127" s="11" t="s">
        <v>77</v>
      </c>
      <c r="AY127" s="213" t="s">
        <v>135</v>
      </c>
    </row>
    <row r="128" spans="2:65" s="12" customFormat="1" ht="13.5">
      <c r="B128" s="214"/>
      <c r="C128" s="215"/>
      <c r="D128" s="205" t="s">
        <v>144</v>
      </c>
      <c r="E128" s="216" t="s">
        <v>22</v>
      </c>
      <c r="F128" s="217" t="s">
        <v>186</v>
      </c>
      <c r="G128" s="215"/>
      <c r="H128" s="218">
        <v>22.9</v>
      </c>
      <c r="I128" s="219"/>
      <c r="J128" s="215"/>
      <c r="K128" s="215"/>
      <c r="L128" s="220"/>
      <c r="M128" s="221"/>
      <c r="N128" s="222"/>
      <c r="O128" s="222"/>
      <c r="P128" s="222"/>
      <c r="Q128" s="222"/>
      <c r="R128" s="222"/>
      <c r="S128" s="222"/>
      <c r="T128" s="223"/>
      <c r="AT128" s="224" t="s">
        <v>144</v>
      </c>
      <c r="AU128" s="224" t="s">
        <v>86</v>
      </c>
      <c r="AV128" s="12" t="s">
        <v>86</v>
      </c>
      <c r="AW128" s="12" t="s">
        <v>41</v>
      </c>
      <c r="AX128" s="12" t="s">
        <v>77</v>
      </c>
      <c r="AY128" s="224" t="s">
        <v>135</v>
      </c>
    </row>
    <row r="129" spans="2:51" s="11" customFormat="1" ht="13.5">
      <c r="B129" s="203"/>
      <c r="C129" s="204"/>
      <c r="D129" s="205" t="s">
        <v>144</v>
      </c>
      <c r="E129" s="206" t="s">
        <v>22</v>
      </c>
      <c r="F129" s="207" t="s">
        <v>151</v>
      </c>
      <c r="G129" s="204"/>
      <c r="H129" s="206" t="s">
        <v>22</v>
      </c>
      <c r="I129" s="208"/>
      <c r="J129" s="204"/>
      <c r="K129" s="204"/>
      <c r="L129" s="209"/>
      <c r="M129" s="210"/>
      <c r="N129" s="211"/>
      <c r="O129" s="211"/>
      <c r="P129" s="211"/>
      <c r="Q129" s="211"/>
      <c r="R129" s="211"/>
      <c r="S129" s="211"/>
      <c r="T129" s="212"/>
      <c r="AT129" s="213" t="s">
        <v>144</v>
      </c>
      <c r="AU129" s="213" t="s">
        <v>86</v>
      </c>
      <c r="AV129" s="11" t="s">
        <v>24</v>
      </c>
      <c r="AW129" s="11" t="s">
        <v>41</v>
      </c>
      <c r="AX129" s="11" t="s">
        <v>77</v>
      </c>
      <c r="AY129" s="213" t="s">
        <v>135</v>
      </c>
    </row>
    <row r="130" spans="2:51" s="12" customFormat="1" ht="13.5">
      <c r="B130" s="214"/>
      <c r="C130" s="215"/>
      <c r="D130" s="205" t="s">
        <v>144</v>
      </c>
      <c r="E130" s="216" t="s">
        <v>22</v>
      </c>
      <c r="F130" s="217" t="s">
        <v>187</v>
      </c>
      <c r="G130" s="215"/>
      <c r="H130" s="218">
        <v>21.2</v>
      </c>
      <c r="I130" s="219"/>
      <c r="J130" s="215"/>
      <c r="K130" s="215"/>
      <c r="L130" s="220"/>
      <c r="M130" s="221"/>
      <c r="N130" s="222"/>
      <c r="O130" s="222"/>
      <c r="P130" s="222"/>
      <c r="Q130" s="222"/>
      <c r="R130" s="222"/>
      <c r="S130" s="222"/>
      <c r="T130" s="223"/>
      <c r="AT130" s="224" t="s">
        <v>144</v>
      </c>
      <c r="AU130" s="224" t="s">
        <v>86</v>
      </c>
      <c r="AV130" s="12" t="s">
        <v>86</v>
      </c>
      <c r="AW130" s="12" t="s">
        <v>41</v>
      </c>
      <c r="AX130" s="12" t="s">
        <v>77</v>
      </c>
      <c r="AY130" s="224" t="s">
        <v>135</v>
      </c>
    </row>
    <row r="131" spans="2:51" s="11" customFormat="1" ht="13.5">
      <c r="B131" s="203"/>
      <c r="C131" s="204"/>
      <c r="D131" s="205" t="s">
        <v>144</v>
      </c>
      <c r="E131" s="206" t="s">
        <v>22</v>
      </c>
      <c r="F131" s="207" t="s">
        <v>153</v>
      </c>
      <c r="G131" s="204"/>
      <c r="H131" s="206" t="s">
        <v>22</v>
      </c>
      <c r="I131" s="208"/>
      <c r="J131" s="204"/>
      <c r="K131" s="204"/>
      <c r="L131" s="209"/>
      <c r="M131" s="210"/>
      <c r="N131" s="211"/>
      <c r="O131" s="211"/>
      <c r="P131" s="211"/>
      <c r="Q131" s="211"/>
      <c r="R131" s="211"/>
      <c r="S131" s="211"/>
      <c r="T131" s="212"/>
      <c r="AT131" s="213" t="s">
        <v>144</v>
      </c>
      <c r="AU131" s="213" t="s">
        <v>86</v>
      </c>
      <c r="AV131" s="11" t="s">
        <v>24</v>
      </c>
      <c r="AW131" s="11" t="s">
        <v>41</v>
      </c>
      <c r="AX131" s="11" t="s">
        <v>77</v>
      </c>
      <c r="AY131" s="213" t="s">
        <v>135</v>
      </c>
    </row>
    <row r="132" spans="2:51" s="12" customFormat="1" ht="13.5">
      <c r="B132" s="214"/>
      <c r="C132" s="215"/>
      <c r="D132" s="205" t="s">
        <v>144</v>
      </c>
      <c r="E132" s="216" t="s">
        <v>22</v>
      </c>
      <c r="F132" s="217" t="s">
        <v>188</v>
      </c>
      <c r="G132" s="215"/>
      <c r="H132" s="218">
        <v>21.7</v>
      </c>
      <c r="I132" s="219"/>
      <c r="J132" s="215"/>
      <c r="K132" s="215"/>
      <c r="L132" s="220"/>
      <c r="M132" s="221"/>
      <c r="N132" s="222"/>
      <c r="O132" s="222"/>
      <c r="P132" s="222"/>
      <c r="Q132" s="222"/>
      <c r="R132" s="222"/>
      <c r="S132" s="222"/>
      <c r="T132" s="223"/>
      <c r="AT132" s="224" t="s">
        <v>144</v>
      </c>
      <c r="AU132" s="224" t="s">
        <v>86</v>
      </c>
      <c r="AV132" s="12" t="s">
        <v>86</v>
      </c>
      <c r="AW132" s="12" t="s">
        <v>41</v>
      </c>
      <c r="AX132" s="12" t="s">
        <v>77</v>
      </c>
      <c r="AY132" s="224" t="s">
        <v>135</v>
      </c>
    </row>
    <row r="133" spans="2:51" s="11" customFormat="1" ht="13.5">
      <c r="B133" s="203"/>
      <c r="C133" s="204"/>
      <c r="D133" s="205" t="s">
        <v>144</v>
      </c>
      <c r="E133" s="206" t="s">
        <v>22</v>
      </c>
      <c r="F133" s="207" t="s">
        <v>155</v>
      </c>
      <c r="G133" s="204"/>
      <c r="H133" s="206" t="s">
        <v>22</v>
      </c>
      <c r="I133" s="208"/>
      <c r="J133" s="204"/>
      <c r="K133" s="204"/>
      <c r="L133" s="209"/>
      <c r="M133" s="210"/>
      <c r="N133" s="211"/>
      <c r="O133" s="211"/>
      <c r="P133" s="211"/>
      <c r="Q133" s="211"/>
      <c r="R133" s="211"/>
      <c r="S133" s="211"/>
      <c r="T133" s="212"/>
      <c r="AT133" s="213" t="s">
        <v>144</v>
      </c>
      <c r="AU133" s="213" t="s">
        <v>86</v>
      </c>
      <c r="AV133" s="11" t="s">
        <v>24</v>
      </c>
      <c r="AW133" s="11" t="s">
        <v>41</v>
      </c>
      <c r="AX133" s="11" t="s">
        <v>77</v>
      </c>
      <c r="AY133" s="213" t="s">
        <v>135</v>
      </c>
    </row>
    <row r="134" spans="2:51" s="12" customFormat="1" ht="13.5">
      <c r="B134" s="214"/>
      <c r="C134" s="215"/>
      <c r="D134" s="205" t="s">
        <v>144</v>
      </c>
      <c r="E134" s="216" t="s">
        <v>22</v>
      </c>
      <c r="F134" s="217" t="s">
        <v>189</v>
      </c>
      <c r="G134" s="215"/>
      <c r="H134" s="218">
        <v>23.8</v>
      </c>
      <c r="I134" s="219"/>
      <c r="J134" s="215"/>
      <c r="K134" s="215"/>
      <c r="L134" s="220"/>
      <c r="M134" s="221"/>
      <c r="N134" s="222"/>
      <c r="O134" s="222"/>
      <c r="P134" s="222"/>
      <c r="Q134" s="222"/>
      <c r="R134" s="222"/>
      <c r="S134" s="222"/>
      <c r="T134" s="223"/>
      <c r="AT134" s="224" t="s">
        <v>144</v>
      </c>
      <c r="AU134" s="224" t="s">
        <v>86</v>
      </c>
      <c r="AV134" s="12" t="s">
        <v>86</v>
      </c>
      <c r="AW134" s="12" t="s">
        <v>41</v>
      </c>
      <c r="AX134" s="12" t="s">
        <v>77</v>
      </c>
      <c r="AY134" s="224" t="s">
        <v>135</v>
      </c>
    </row>
    <row r="135" spans="2:51" s="11" customFormat="1" ht="13.5">
      <c r="B135" s="203"/>
      <c r="C135" s="204"/>
      <c r="D135" s="205" t="s">
        <v>144</v>
      </c>
      <c r="E135" s="206" t="s">
        <v>22</v>
      </c>
      <c r="F135" s="207" t="s">
        <v>157</v>
      </c>
      <c r="G135" s="204"/>
      <c r="H135" s="206" t="s">
        <v>22</v>
      </c>
      <c r="I135" s="208"/>
      <c r="J135" s="204"/>
      <c r="K135" s="204"/>
      <c r="L135" s="209"/>
      <c r="M135" s="210"/>
      <c r="N135" s="211"/>
      <c r="O135" s="211"/>
      <c r="P135" s="211"/>
      <c r="Q135" s="211"/>
      <c r="R135" s="211"/>
      <c r="S135" s="211"/>
      <c r="T135" s="212"/>
      <c r="AT135" s="213" t="s">
        <v>144</v>
      </c>
      <c r="AU135" s="213" t="s">
        <v>86</v>
      </c>
      <c r="AV135" s="11" t="s">
        <v>24</v>
      </c>
      <c r="AW135" s="11" t="s">
        <v>41</v>
      </c>
      <c r="AX135" s="11" t="s">
        <v>77</v>
      </c>
      <c r="AY135" s="213" t="s">
        <v>135</v>
      </c>
    </row>
    <row r="136" spans="2:51" s="12" customFormat="1" ht="13.5">
      <c r="B136" s="214"/>
      <c r="C136" s="215"/>
      <c r="D136" s="205" t="s">
        <v>144</v>
      </c>
      <c r="E136" s="216" t="s">
        <v>22</v>
      </c>
      <c r="F136" s="217" t="s">
        <v>190</v>
      </c>
      <c r="G136" s="215"/>
      <c r="H136" s="218">
        <v>20.3</v>
      </c>
      <c r="I136" s="219"/>
      <c r="J136" s="215"/>
      <c r="K136" s="215"/>
      <c r="L136" s="220"/>
      <c r="M136" s="221"/>
      <c r="N136" s="222"/>
      <c r="O136" s="222"/>
      <c r="P136" s="222"/>
      <c r="Q136" s="222"/>
      <c r="R136" s="222"/>
      <c r="S136" s="222"/>
      <c r="T136" s="223"/>
      <c r="AT136" s="224" t="s">
        <v>144</v>
      </c>
      <c r="AU136" s="224" t="s">
        <v>86</v>
      </c>
      <c r="AV136" s="12" t="s">
        <v>86</v>
      </c>
      <c r="AW136" s="12" t="s">
        <v>41</v>
      </c>
      <c r="AX136" s="12" t="s">
        <v>77</v>
      </c>
      <c r="AY136" s="224" t="s">
        <v>135</v>
      </c>
    </row>
    <row r="137" spans="2:51" s="11" customFormat="1" ht="13.5">
      <c r="B137" s="203"/>
      <c r="C137" s="204"/>
      <c r="D137" s="205" t="s">
        <v>144</v>
      </c>
      <c r="E137" s="206" t="s">
        <v>22</v>
      </c>
      <c r="F137" s="207" t="s">
        <v>159</v>
      </c>
      <c r="G137" s="204"/>
      <c r="H137" s="206" t="s">
        <v>22</v>
      </c>
      <c r="I137" s="208"/>
      <c r="J137" s="204"/>
      <c r="K137" s="204"/>
      <c r="L137" s="209"/>
      <c r="M137" s="210"/>
      <c r="N137" s="211"/>
      <c r="O137" s="211"/>
      <c r="P137" s="211"/>
      <c r="Q137" s="211"/>
      <c r="R137" s="211"/>
      <c r="S137" s="211"/>
      <c r="T137" s="212"/>
      <c r="AT137" s="213" t="s">
        <v>144</v>
      </c>
      <c r="AU137" s="213" t="s">
        <v>86</v>
      </c>
      <c r="AV137" s="11" t="s">
        <v>24</v>
      </c>
      <c r="AW137" s="11" t="s">
        <v>41</v>
      </c>
      <c r="AX137" s="11" t="s">
        <v>77</v>
      </c>
      <c r="AY137" s="213" t="s">
        <v>135</v>
      </c>
    </row>
    <row r="138" spans="2:51" s="12" customFormat="1" ht="13.5">
      <c r="B138" s="214"/>
      <c r="C138" s="215"/>
      <c r="D138" s="205" t="s">
        <v>144</v>
      </c>
      <c r="E138" s="216" t="s">
        <v>22</v>
      </c>
      <c r="F138" s="217" t="s">
        <v>191</v>
      </c>
      <c r="G138" s="215"/>
      <c r="H138" s="218">
        <v>20.3</v>
      </c>
      <c r="I138" s="219"/>
      <c r="J138" s="215"/>
      <c r="K138" s="215"/>
      <c r="L138" s="220"/>
      <c r="M138" s="221"/>
      <c r="N138" s="222"/>
      <c r="O138" s="222"/>
      <c r="P138" s="222"/>
      <c r="Q138" s="222"/>
      <c r="R138" s="222"/>
      <c r="S138" s="222"/>
      <c r="T138" s="223"/>
      <c r="AT138" s="224" t="s">
        <v>144</v>
      </c>
      <c r="AU138" s="224" t="s">
        <v>86</v>
      </c>
      <c r="AV138" s="12" t="s">
        <v>86</v>
      </c>
      <c r="AW138" s="12" t="s">
        <v>41</v>
      </c>
      <c r="AX138" s="12" t="s">
        <v>77</v>
      </c>
      <c r="AY138" s="224" t="s">
        <v>135</v>
      </c>
    </row>
    <row r="139" spans="2:51" s="11" customFormat="1" ht="13.5">
      <c r="B139" s="203"/>
      <c r="C139" s="204"/>
      <c r="D139" s="205" t="s">
        <v>144</v>
      </c>
      <c r="E139" s="206" t="s">
        <v>22</v>
      </c>
      <c r="F139" s="207" t="s">
        <v>161</v>
      </c>
      <c r="G139" s="204"/>
      <c r="H139" s="206" t="s">
        <v>22</v>
      </c>
      <c r="I139" s="208"/>
      <c r="J139" s="204"/>
      <c r="K139" s="204"/>
      <c r="L139" s="209"/>
      <c r="M139" s="210"/>
      <c r="N139" s="211"/>
      <c r="O139" s="211"/>
      <c r="P139" s="211"/>
      <c r="Q139" s="211"/>
      <c r="R139" s="211"/>
      <c r="S139" s="211"/>
      <c r="T139" s="212"/>
      <c r="AT139" s="213" t="s">
        <v>144</v>
      </c>
      <c r="AU139" s="213" t="s">
        <v>86</v>
      </c>
      <c r="AV139" s="11" t="s">
        <v>24</v>
      </c>
      <c r="AW139" s="11" t="s">
        <v>41</v>
      </c>
      <c r="AX139" s="11" t="s">
        <v>77</v>
      </c>
      <c r="AY139" s="213" t="s">
        <v>135</v>
      </c>
    </row>
    <row r="140" spans="2:51" s="12" customFormat="1" ht="13.5">
      <c r="B140" s="214"/>
      <c r="C140" s="215"/>
      <c r="D140" s="205" t="s">
        <v>144</v>
      </c>
      <c r="E140" s="216" t="s">
        <v>22</v>
      </c>
      <c r="F140" s="217" t="s">
        <v>192</v>
      </c>
      <c r="G140" s="215"/>
      <c r="H140" s="218">
        <v>21.6</v>
      </c>
      <c r="I140" s="219"/>
      <c r="J140" s="215"/>
      <c r="K140" s="215"/>
      <c r="L140" s="220"/>
      <c r="M140" s="221"/>
      <c r="N140" s="222"/>
      <c r="O140" s="222"/>
      <c r="P140" s="222"/>
      <c r="Q140" s="222"/>
      <c r="R140" s="222"/>
      <c r="S140" s="222"/>
      <c r="T140" s="223"/>
      <c r="AT140" s="224" t="s">
        <v>144</v>
      </c>
      <c r="AU140" s="224" t="s">
        <v>86</v>
      </c>
      <c r="AV140" s="12" t="s">
        <v>86</v>
      </c>
      <c r="AW140" s="12" t="s">
        <v>41</v>
      </c>
      <c r="AX140" s="12" t="s">
        <v>77</v>
      </c>
      <c r="AY140" s="224" t="s">
        <v>135</v>
      </c>
    </row>
    <row r="141" spans="2:51" s="11" customFormat="1" ht="13.5">
      <c r="B141" s="203"/>
      <c r="C141" s="204"/>
      <c r="D141" s="205" t="s">
        <v>144</v>
      </c>
      <c r="E141" s="206" t="s">
        <v>22</v>
      </c>
      <c r="F141" s="207" t="s">
        <v>163</v>
      </c>
      <c r="G141" s="204"/>
      <c r="H141" s="206" t="s">
        <v>22</v>
      </c>
      <c r="I141" s="208"/>
      <c r="J141" s="204"/>
      <c r="K141" s="204"/>
      <c r="L141" s="209"/>
      <c r="M141" s="210"/>
      <c r="N141" s="211"/>
      <c r="O141" s="211"/>
      <c r="P141" s="211"/>
      <c r="Q141" s="211"/>
      <c r="R141" s="211"/>
      <c r="S141" s="211"/>
      <c r="T141" s="212"/>
      <c r="AT141" s="213" t="s">
        <v>144</v>
      </c>
      <c r="AU141" s="213" t="s">
        <v>86</v>
      </c>
      <c r="AV141" s="11" t="s">
        <v>24</v>
      </c>
      <c r="AW141" s="11" t="s">
        <v>41</v>
      </c>
      <c r="AX141" s="11" t="s">
        <v>77</v>
      </c>
      <c r="AY141" s="213" t="s">
        <v>135</v>
      </c>
    </row>
    <row r="142" spans="2:51" s="12" customFormat="1" ht="13.5">
      <c r="B142" s="214"/>
      <c r="C142" s="215"/>
      <c r="D142" s="205" t="s">
        <v>144</v>
      </c>
      <c r="E142" s="216" t="s">
        <v>22</v>
      </c>
      <c r="F142" s="217" t="s">
        <v>193</v>
      </c>
      <c r="G142" s="215"/>
      <c r="H142" s="218">
        <v>19.3</v>
      </c>
      <c r="I142" s="219"/>
      <c r="J142" s="215"/>
      <c r="K142" s="215"/>
      <c r="L142" s="220"/>
      <c r="M142" s="221"/>
      <c r="N142" s="222"/>
      <c r="O142" s="222"/>
      <c r="P142" s="222"/>
      <c r="Q142" s="222"/>
      <c r="R142" s="222"/>
      <c r="S142" s="222"/>
      <c r="T142" s="223"/>
      <c r="AT142" s="224" t="s">
        <v>144</v>
      </c>
      <c r="AU142" s="224" t="s">
        <v>86</v>
      </c>
      <c r="AV142" s="12" t="s">
        <v>86</v>
      </c>
      <c r="AW142" s="12" t="s">
        <v>41</v>
      </c>
      <c r="AX142" s="12" t="s">
        <v>77</v>
      </c>
      <c r="AY142" s="224" t="s">
        <v>135</v>
      </c>
    </row>
    <row r="143" spans="2:51" s="11" customFormat="1" ht="13.5">
      <c r="B143" s="203"/>
      <c r="C143" s="204"/>
      <c r="D143" s="205" t="s">
        <v>144</v>
      </c>
      <c r="E143" s="206" t="s">
        <v>22</v>
      </c>
      <c r="F143" s="207" t="s">
        <v>165</v>
      </c>
      <c r="G143" s="204"/>
      <c r="H143" s="206" t="s">
        <v>22</v>
      </c>
      <c r="I143" s="208"/>
      <c r="J143" s="204"/>
      <c r="K143" s="204"/>
      <c r="L143" s="209"/>
      <c r="M143" s="210"/>
      <c r="N143" s="211"/>
      <c r="O143" s="211"/>
      <c r="P143" s="211"/>
      <c r="Q143" s="211"/>
      <c r="R143" s="211"/>
      <c r="S143" s="211"/>
      <c r="T143" s="212"/>
      <c r="AT143" s="213" t="s">
        <v>144</v>
      </c>
      <c r="AU143" s="213" t="s">
        <v>86</v>
      </c>
      <c r="AV143" s="11" t="s">
        <v>24</v>
      </c>
      <c r="AW143" s="11" t="s">
        <v>41</v>
      </c>
      <c r="AX143" s="11" t="s">
        <v>77</v>
      </c>
      <c r="AY143" s="213" t="s">
        <v>135</v>
      </c>
    </row>
    <row r="144" spans="2:51" s="12" customFormat="1" ht="13.5">
      <c r="B144" s="214"/>
      <c r="C144" s="215"/>
      <c r="D144" s="205" t="s">
        <v>144</v>
      </c>
      <c r="E144" s="216" t="s">
        <v>22</v>
      </c>
      <c r="F144" s="217" t="s">
        <v>194</v>
      </c>
      <c r="G144" s="215"/>
      <c r="H144" s="218">
        <v>18</v>
      </c>
      <c r="I144" s="219"/>
      <c r="J144" s="215"/>
      <c r="K144" s="215"/>
      <c r="L144" s="220"/>
      <c r="M144" s="221"/>
      <c r="N144" s="222"/>
      <c r="O144" s="222"/>
      <c r="P144" s="222"/>
      <c r="Q144" s="222"/>
      <c r="R144" s="222"/>
      <c r="S144" s="222"/>
      <c r="T144" s="223"/>
      <c r="AT144" s="224" t="s">
        <v>144</v>
      </c>
      <c r="AU144" s="224" t="s">
        <v>86</v>
      </c>
      <c r="AV144" s="12" t="s">
        <v>86</v>
      </c>
      <c r="AW144" s="12" t="s">
        <v>41</v>
      </c>
      <c r="AX144" s="12" t="s">
        <v>77</v>
      </c>
      <c r="AY144" s="224" t="s">
        <v>135</v>
      </c>
    </row>
    <row r="145" spans="2:65" s="11" customFormat="1" ht="13.5">
      <c r="B145" s="203"/>
      <c r="C145" s="204"/>
      <c r="D145" s="205" t="s">
        <v>144</v>
      </c>
      <c r="E145" s="206" t="s">
        <v>22</v>
      </c>
      <c r="F145" s="207" t="s">
        <v>195</v>
      </c>
      <c r="G145" s="204"/>
      <c r="H145" s="206" t="s">
        <v>22</v>
      </c>
      <c r="I145" s="208"/>
      <c r="J145" s="204"/>
      <c r="K145" s="204"/>
      <c r="L145" s="209"/>
      <c r="M145" s="210"/>
      <c r="N145" s="211"/>
      <c r="O145" s="211"/>
      <c r="P145" s="211"/>
      <c r="Q145" s="211"/>
      <c r="R145" s="211"/>
      <c r="S145" s="211"/>
      <c r="T145" s="212"/>
      <c r="AT145" s="213" t="s">
        <v>144</v>
      </c>
      <c r="AU145" s="213" t="s">
        <v>86</v>
      </c>
      <c r="AV145" s="11" t="s">
        <v>24</v>
      </c>
      <c r="AW145" s="11" t="s">
        <v>41</v>
      </c>
      <c r="AX145" s="11" t="s">
        <v>77</v>
      </c>
      <c r="AY145" s="213" t="s">
        <v>135</v>
      </c>
    </row>
    <row r="146" spans="2:65" s="12" customFormat="1" ht="13.5">
      <c r="B146" s="214"/>
      <c r="C146" s="215"/>
      <c r="D146" s="205" t="s">
        <v>144</v>
      </c>
      <c r="E146" s="216" t="s">
        <v>22</v>
      </c>
      <c r="F146" s="217" t="s">
        <v>196</v>
      </c>
      <c r="G146" s="215"/>
      <c r="H146" s="218">
        <v>22</v>
      </c>
      <c r="I146" s="219"/>
      <c r="J146" s="215"/>
      <c r="K146" s="215"/>
      <c r="L146" s="220"/>
      <c r="M146" s="221"/>
      <c r="N146" s="222"/>
      <c r="O146" s="222"/>
      <c r="P146" s="222"/>
      <c r="Q146" s="222"/>
      <c r="R146" s="222"/>
      <c r="S146" s="222"/>
      <c r="T146" s="223"/>
      <c r="AT146" s="224" t="s">
        <v>144</v>
      </c>
      <c r="AU146" s="224" t="s">
        <v>86</v>
      </c>
      <c r="AV146" s="12" t="s">
        <v>86</v>
      </c>
      <c r="AW146" s="12" t="s">
        <v>41</v>
      </c>
      <c r="AX146" s="12" t="s">
        <v>77</v>
      </c>
      <c r="AY146" s="224" t="s">
        <v>135</v>
      </c>
    </row>
    <row r="147" spans="2:65" s="11" customFormat="1" ht="13.5">
      <c r="B147" s="203"/>
      <c r="C147" s="204"/>
      <c r="D147" s="205" t="s">
        <v>144</v>
      </c>
      <c r="E147" s="206" t="s">
        <v>22</v>
      </c>
      <c r="F147" s="207" t="s">
        <v>167</v>
      </c>
      <c r="G147" s="204"/>
      <c r="H147" s="206" t="s">
        <v>22</v>
      </c>
      <c r="I147" s="208"/>
      <c r="J147" s="204"/>
      <c r="K147" s="204"/>
      <c r="L147" s="209"/>
      <c r="M147" s="210"/>
      <c r="N147" s="211"/>
      <c r="O147" s="211"/>
      <c r="P147" s="211"/>
      <c r="Q147" s="211"/>
      <c r="R147" s="211"/>
      <c r="S147" s="211"/>
      <c r="T147" s="212"/>
      <c r="AT147" s="213" t="s">
        <v>144</v>
      </c>
      <c r="AU147" s="213" t="s">
        <v>86</v>
      </c>
      <c r="AV147" s="11" t="s">
        <v>24</v>
      </c>
      <c r="AW147" s="11" t="s">
        <v>41</v>
      </c>
      <c r="AX147" s="11" t="s">
        <v>77</v>
      </c>
      <c r="AY147" s="213" t="s">
        <v>135</v>
      </c>
    </row>
    <row r="148" spans="2:65" s="12" customFormat="1" ht="13.5">
      <c r="B148" s="214"/>
      <c r="C148" s="215"/>
      <c r="D148" s="205" t="s">
        <v>144</v>
      </c>
      <c r="E148" s="216" t="s">
        <v>22</v>
      </c>
      <c r="F148" s="217" t="s">
        <v>197</v>
      </c>
      <c r="G148" s="215"/>
      <c r="H148" s="218">
        <v>29</v>
      </c>
      <c r="I148" s="219"/>
      <c r="J148" s="215"/>
      <c r="K148" s="215"/>
      <c r="L148" s="220"/>
      <c r="M148" s="221"/>
      <c r="N148" s="222"/>
      <c r="O148" s="222"/>
      <c r="P148" s="222"/>
      <c r="Q148" s="222"/>
      <c r="R148" s="222"/>
      <c r="S148" s="222"/>
      <c r="T148" s="223"/>
      <c r="AT148" s="224" t="s">
        <v>144</v>
      </c>
      <c r="AU148" s="224" t="s">
        <v>86</v>
      </c>
      <c r="AV148" s="12" t="s">
        <v>86</v>
      </c>
      <c r="AW148" s="12" t="s">
        <v>41</v>
      </c>
      <c r="AX148" s="12" t="s">
        <v>77</v>
      </c>
      <c r="AY148" s="224" t="s">
        <v>135</v>
      </c>
    </row>
    <row r="149" spans="2:65" s="11" customFormat="1" ht="13.5">
      <c r="B149" s="203"/>
      <c r="C149" s="204"/>
      <c r="D149" s="205" t="s">
        <v>144</v>
      </c>
      <c r="E149" s="206" t="s">
        <v>22</v>
      </c>
      <c r="F149" s="207" t="s">
        <v>198</v>
      </c>
      <c r="G149" s="204"/>
      <c r="H149" s="206" t="s">
        <v>22</v>
      </c>
      <c r="I149" s="208"/>
      <c r="J149" s="204"/>
      <c r="K149" s="204"/>
      <c r="L149" s="209"/>
      <c r="M149" s="210"/>
      <c r="N149" s="211"/>
      <c r="O149" s="211"/>
      <c r="P149" s="211"/>
      <c r="Q149" s="211"/>
      <c r="R149" s="211"/>
      <c r="S149" s="211"/>
      <c r="T149" s="212"/>
      <c r="AT149" s="213" t="s">
        <v>144</v>
      </c>
      <c r="AU149" s="213" t="s">
        <v>86</v>
      </c>
      <c r="AV149" s="11" t="s">
        <v>24</v>
      </c>
      <c r="AW149" s="11" t="s">
        <v>41</v>
      </c>
      <c r="AX149" s="11" t="s">
        <v>77</v>
      </c>
      <c r="AY149" s="213" t="s">
        <v>135</v>
      </c>
    </row>
    <row r="150" spans="2:65" s="12" customFormat="1" ht="13.5">
      <c r="B150" s="214"/>
      <c r="C150" s="215"/>
      <c r="D150" s="205" t="s">
        <v>144</v>
      </c>
      <c r="E150" s="216" t="s">
        <v>22</v>
      </c>
      <c r="F150" s="217" t="s">
        <v>199</v>
      </c>
      <c r="G150" s="215"/>
      <c r="H150" s="218">
        <v>64.8</v>
      </c>
      <c r="I150" s="219"/>
      <c r="J150" s="215"/>
      <c r="K150" s="215"/>
      <c r="L150" s="220"/>
      <c r="M150" s="221"/>
      <c r="N150" s="222"/>
      <c r="O150" s="222"/>
      <c r="P150" s="222"/>
      <c r="Q150" s="222"/>
      <c r="R150" s="222"/>
      <c r="S150" s="222"/>
      <c r="T150" s="223"/>
      <c r="AT150" s="224" t="s">
        <v>144</v>
      </c>
      <c r="AU150" s="224" t="s">
        <v>86</v>
      </c>
      <c r="AV150" s="12" t="s">
        <v>86</v>
      </c>
      <c r="AW150" s="12" t="s">
        <v>41</v>
      </c>
      <c r="AX150" s="12" t="s">
        <v>77</v>
      </c>
      <c r="AY150" s="224" t="s">
        <v>135</v>
      </c>
    </row>
    <row r="151" spans="2:65" s="13" customFormat="1" ht="13.5">
      <c r="B151" s="225"/>
      <c r="C151" s="226"/>
      <c r="D151" s="205" t="s">
        <v>144</v>
      </c>
      <c r="E151" s="227" t="s">
        <v>22</v>
      </c>
      <c r="F151" s="228" t="s">
        <v>173</v>
      </c>
      <c r="G151" s="226"/>
      <c r="H151" s="229">
        <v>304.89999999999998</v>
      </c>
      <c r="I151" s="230"/>
      <c r="J151" s="226"/>
      <c r="K151" s="226"/>
      <c r="L151" s="231"/>
      <c r="M151" s="232"/>
      <c r="N151" s="233"/>
      <c r="O151" s="233"/>
      <c r="P151" s="233"/>
      <c r="Q151" s="233"/>
      <c r="R151" s="233"/>
      <c r="S151" s="233"/>
      <c r="T151" s="234"/>
      <c r="AT151" s="235" t="s">
        <v>144</v>
      </c>
      <c r="AU151" s="235" t="s">
        <v>86</v>
      </c>
      <c r="AV151" s="13" t="s">
        <v>142</v>
      </c>
      <c r="AW151" s="13" t="s">
        <v>41</v>
      </c>
      <c r="AX151" s="13" t="s">
        <v>24</v>
      </c>
      <c r="AY151" s="235" t="s">
        <v>135</v>
      </c>
    </row>
    <row r="152" spans="2:65" s="1" customFormat="1" ht="38.25" customHeight="1">
      <c r="B152" s="40"/>
      <c r="C152" s="191" t="s">
        <v>142</v>
      </c>
      <c r="D152" s="191" t="s">
        <v>137</v>
      </c>
      <c r="E152" s="192" t="s">
        <v>200</v>
      </c>
      <c r="F152" s="193" t="s">
        <v>201</v>
      </c>
      <c r="G152" s="194" t="s">
        <v>140</v>
      </c>
      <c r="H152" s="195">
        <v>8.7100000000000009</v>
      </c>
      <c r="I152" s="196"/>
      <c r="J152" s="197">
        <f>ROUND(I152*H152,2)</f>
        <v>0</v>
      </c>
      <c r="K152" s="193" t="s">
        <v>141</v>
      </c>
      <c r="L152" s="60"/>
      <c r="M152" s="198" t="s">
        <v>22</v>
      </c>
      <c r="N152" s="199" t="s">
        <v>48</v>
      </c>
      <c r="O152" s="41"/>
      <c r="P152" s="200">
        <f>O152*H152</f>
        <v>0</v>
      </c>
      <c r="Q152" s="200">
        <v>0</v>
      </c>
      <c r="R152" s="200">
        <f>Q152*H152</f>
        <v>0</v>
      </c>
      <c r="S152" s="200">
        <v>9.8000000000000004E-2</v>
      </c>
      <c r="T152" s="201">
        <f>S152*H152</f>
        <v>0.85358000000000012</v>
      </c>
      <c r="AR152" s="23" t="s">
        <v>142</v>
      </c>
      <c r="AT152" s="23" t="s">
        <v>137</v>
      </c>
      <c r="AU152" s="23" t="s">
        <v>86</v>
      </c>
      <c r="AY152" s="23" t="s">
        <v>135</v>
      </c>
      <c r="BE152" s="202">
        <f>IF(N152="základní",J152,0)</f>
        <v>0</v>
      </c>
      <c r="BF152" s="202">
        <f>IF(N152="snížená",J152,0)</f>
        <v>0</v>
      </c>
      <c r="BG152" s="202">
        <f>IF(N152="zákl. přenesená",J152,0)</f>
        <v>0</v>
      </c>
      <c r="BH152" s="202">
        <f>IF(N152="sníž. přenesená",J152,0)</f>
        <v>0</v>
      </c>
      <c r="BI152" s="202">
        <f>IF(N152="nulová",J152,0)</f>
        <v>0</v>
      </c>
      <c r="BJ152" s="23" t="s">
        <v>24</v>
      </c>
      <c r="BK152" s="202">
        <f>ROUND(I152*H152,2)</f>
        <v>0</v>
      </c>
      <c r="BL152" s="23" t="s">
        <v>142</v>
      </c>
      <c r="BM152" s="23" t="s">
        <v>202</v>
      </c>
    </row>
    <row r="153" spans="2:65" s="11" customFormat="1" ht="13.5">
      <c r="B153" s="203"/>
      <c r="C153" s="204"/>
      <c r="D153" s="205" t="s">
        <v>144</v>
      </c>
      <c r="E153" s="206" t="s">
        <v>22</v>
      </c>
      <c r="F153" s="207" t="s">
        <v>203</v>
      </c>
      <c r="G153" s="204"/>
      <c r="H153" s="206" t="s">
        <v>22</v>
      </c>
      <c r="I153" s="208"/>
      <c r="J153" s="204"/>
      <c r="K153" s="204"/>
      <c r="L153" s="209"/>
      <c r="M153" s="210"/>
      <c r="N153" s="211"/>
      <c r="O153" s="211"/>
      <c r="P153" s="211"/>
      <c r="Q153" s="211"/>
      <c r="R153" s="211"/>
      <c r="S153" s="211"/>
      <c r="T153" s="212"/>
      <c r="AT153" s="213" t="s">
        <v>144</v>
      </c>
      <c r="AU153" s="213" t="s">
        <v>86</v>
      </c>
      <c r="AV153" s="11" t="s">
        <v>24</v>
      </c>
      <c r="AW153" s="11" t="s">
        <v>41</v>
      </c>
      <c r="AX153" s="11" t="s">
        <v>77</v>
      </c>
      <c r="AY153" s="213" t="s">
        <v>135</v>
      </c>
    </row>
    <row r="154" spans="2:65" s="11" customFormat="1" ht="13.5">
      <c r="B154" s="203"/>
      <c r="C154" s="204"/>
      <c r="D154" s="205" t="s">
        <v>144</v>
      </c>
      <c r="E154" s="206" t="s">
        <v>22</v>
      </c>
      <c r="F154" s="207" t="s">
        <v>204</v>
      </c>
      <c r="G154" s="204"/>
      <c r="H154" s="206" t="s">
        <v>22</v>
      </c>
      <c r="I154" s="208"/>
      <c r="J154" s="204"/>
      <c r="K154" s="204"/>
      <c r="L154" s="209"/>
      <c r="M154" s="210"/>
      <c r="N154" s="211"/>
      <c r="O154" s="211"/>
      <c r="P154" s="211"/>
      <c r="Q154" s="211"/>
      <c r="R154" s="211"/>
      <c r="S154" s="211"/>
      <c r="T154" s="212"/>
      <c r="AT154" s="213" t="s">
        <v>144</v>
      </c>
      <c r="AU154" s="213" t="s">
        <v>86</v>
      </c>
      <c r="AV154" s="11" t="s">
        <v>24</v>
      </c>
      <c r="AW154" s="11" t="s">
        <v>41</v>
      </c>
      <c r="AX154" s="11" t="s">
        <v>77</v>
      </c>
      <c r="AY154" s="213" t="s">
        <v>135</v>
      </c>
    </row>
    <row r="155" spans="2:65" s="11" customFormat="1" ht="13.5">
      <c r="B155" s="203"/>
      <c r="C155" s="204"/>
      <c r="D155" s="205" t="s">
        <v>144</v>
      </c>
      <c r="E155" s="206" t="s">
        <v>22</v>
      </c>
      <c r="F155" s="207" t="s">
        <v>205</v>
      </c>
      <c r="G155" s="204"/>
      <c r="H155" s="206" t="s">
        <v>22</v>
      </c>
      <c r="I155" s="208"/>
      <c r="J155" s="204"/>
      <c r="K155" s="204"/>
      <c r="L155" s="209"/>
      <c r="M155" s="210"/>
      <c r="N155" s="211"/>
      <c r="O155" s="211"/>
      <c r="P155" s="211"/>
      <c r="Q155" s="211"/>
      <c r="R155" s="211"/>
      <c r="S155" s="211"/>
      <c r="T155" s="212"/>
      <c r="AT155" s="213" t="s">
        <v>144</v>
      </c>
      <c r="AU155" s="213" t="s">
        <v>86</v>
      </c>
      <c r="AV155" s="11" t="s">
        <v>24</v>
      </c>
      <c r="AW155" s="11" t="s">
        <v>41</v>
      </c>
      <c r="AX155" s="11" t="s">
        <v>77</v>
      </c>
      <c r="AY155" s="213" t="s">
        <v>135</v>
      </c>
    </row>
    <row r="156" spans="2:65" s="12" customFormat="1" ht="13.5">
      <c r="B156" s="214"/>
      <c r="C156" s="215"/>
      <c r="D156" s="205" t="s">
        <v>144</v>
      </c>
      <c r="E156" s="216" t="s">
        <v>22</v>
      </c>
      <c r="F156" s="217" t="s">
        <v>206</v>
      </c>
      <c r="G156" s="215"/>
      <c r="H156" s="218">
        <v>2.19</v>
      </c>
      <c r="I156" s="219"/>
      <c r="J156" s="215"/>
      <c r="K156" s="215"/>
      <c r="L156" s="220"/>
      <c r="M156" s="221"/>
      <c r="N156" s="222"/>
      <c r="O156" s="222"/>
      <c r="P156" s="222"/>
      <c r="Q156" s="222"/>
      <c r="R156" s="222"/>
      <c r="S156" s="222"/>
      <c r="T156" s="223"/>
      <c r="AT156" s="224" t="s">
        <v>144</v>
      </c>
      <c r="AU156" s="224" t="s">
        <v>86</v>
      </c>
      <c r="AV156" s="12" t="s">
        <v>86</v>
      </c>
      <c r="AW156" s="12" t="s">
        <v>41</v>
      </c>
      <c r="AX156" s="12" t="s">
        <v>77</v>
      </c>
      <c r="AY156" s="224" t="s">
        <v>135</v>
      </c>
    </row>
    <row r="157" spans="2:65" s="11" customFormat="1" ht="13.5">
      <c r="B157" s="203"/>
      <c r="C157" s="204"/>
      <c r="D157" s="205" t="s">
        <v>144</v>
      </c>
      <c r="E157" s="206" t="s">
        <v>22</v>
      </c>
      <c r="F157" s="207" t="s">
        <v>207</v>
      </c>
      <c r="G157" s="204"/>
      <c r="H157" s="206" t="s">
        <v>22</v>
      </c>
      <c r="I157" s="208"/>
      <c r="J157" s="204"/>
      <c r="K157" s="204"/>
      <c r="L157" s="209"/>
      <c r="M157" s="210"/>
      <c r="N157" s="211"/>
      <c r="O157" s="211"/>
      <c r="P157" s="211"/>
      <c r="Q157" s="211"/>
      <c r="R157" s="211"/>
      <c r="S157" s="211"/>
      <c r="T157" s="212"/>
      <c r="AT157" s="213" t="s">
        <v>144</v>
      </c>
      <c r="AU157" s="213" t="s">
        <v>86</v>
      </c>
      <c r="AV157" s="11" t="s">
        <v>24</v>
      </c>
      <c r="AW157" s="11" t="s">
        <v>41</v>
      </c>
      <c r="AX157" s="11" t="s">
        <v>77</v>
      </c>
      <c r="AY157" s="213" t="s">
        <v>135</v>
      </c>
    </row>
    <row r="158" spans="2:65" s="12" customFormat="1" ht="13.5">
      <c r="B158" s="214"/>
      <c r="C158" s="215"/>
      <c r="D158" s="205" t="s">
        <v>144</v>
      </c>
      <c r="E158" s="216" t="s">
        <v>22</v>
      </c>
      <c r="F158" s="217" t="s">
        <v>208</v>
      </c>
      <c r="G158" s="215"/>
      <c r="H158" s="218">
        <v>3.5</v>
      </c>
      <c r="I158" s="219"/>
      <c r="J158" s="215"/>
      <c r="K158" s="215"/>
      <c r="L158" s="220"/>
      <c r="M158" s="221"/>
      <c r="N158" s="222"/>
      <c r="O158" s="222"/>
      <c r="P158" s="222"/>
      <c r="Q158" s="222"/>
      <c r="R158" s="222"/>
      <c r="S158" s="222"/>
      <c r="T158" s="223"/>
      <c r="AT158" s="224" t="s">
        <v>144</v>
      </c>
      <c r="AU158" s="224" t="s">
        <v>86</v>
      </c>
      <c r="AV158" s="12" t="s">
        <v>86</v>
      </c>
      <c r="AW158" s="12" t="s">
        <v>41</v>
      </c>
      <c r="AX158" s="12" t="s">
        <v>77</v>
      </c>
      <c r="AY158" s="224" t="s">
        <v>135</v>
      </c>
    </row>
    <row r="159" spans="2:65" s="11" customFormat="1" ht="13.5">
      <c r="B159" s="203"/>
      <c r="C159" s="204"/>
      <c r="D159" s="205" t="s">
        <v>144</v>
      </c>
      <c r="E159" s="206" t="s">
        <v>22</v>
      </c>
      <c r="F159" s="207" t="s">
        <v>209</v>
      </c>
      <c r="G159" s="204"/>
      <c r="H159" s="206" t="s">
        <v>22</v>
      </c>
      <c r="I159" s="208"/>
      <c r="J159" s="204"/>
      <c r="K159" s="204"/>
      <c r="L159" s="209"/>
      <c r="M159" s="210"/>
      <c r="N159" s="211"/>
      <c r="O159" s="211"/>
      <c r="P159" s="211"/>
      <c r="Q159" s="211"/>
      <c r="R159" s="211"/>
      <c r="S159" s="211"/>
      <c r="T159" s="212"/>
      <c r="AT159" s="213" t="s">
        <v>144</v>
      </c>
      <c r="AU159" s="213" t="s">
        <v>86</v>
      </c>
      <c r="AV159" s="11" t="s">
        <v>24</v>
      </c>
      <c r="AW159" s="11" t="s">
        <v>41</v>
      </c>
      <c r="AX159" s="11" t="s">
        <v>77</v>
      </c>
      <c r="AY159" s="213" t="s">
        <v>135</v>
      </c>
    </row>
    <row r="160" spans="2:65" s="12" customFormat="1" ht="13.5">
      <c r="B160" s="214"/>
      <c r="C160" s="215"/>
      <c r="D160" s="205" t="s">
        <v>144</v>
      </c>
      <c r="E160" s="216" t="s">
        <v>22</v>
      </c>
      <c r="F160" s="217" t="s">
        <v>210</v>
      </c>
      <c r="G160" s="215"/>
      <c r="H160" s="218">
        <v>3.02</v>
      </c>
      <c r="I160" s="219"/>
      <c r="J160" s="215"/>
      <c r="K160" s="215"/>
      <c r="L160" s="220"/>
      <c r="M160" s="221"/>
      <c r="N160" s="222"/>
      <c r="O160" s="222"/>
      <c r="P160" s="222"/>
      <c r="Q160" s="222"/>
      <c r="R160" s="222"/>
      <c r="S160" s="222"/>
      <c r="T160" s="223"/>
      <c r="AT160" s="224" t="s">
        <v>144</v>
      </c>
      <c r="AU160" s="224" t="s">
        <v>86</v>
      </c>
      <c r="AV160" s="12" t="s">
        <v>86</v>
      </c>
      <c r="AW160" s="12" t="s">
        <v>41</v>
      </c>
      <c r="AX160" s="12" t="s">
        <v>77</v>
      </c>
      <c r="AY160" s="224" t="s">
        <v>135</v>
      </c>
    </row>
    <row r="161" spans="2:65" s="13" customFormat="1" ht="13.5">
      <c r="B161" s="225"/>
      <c r="C161" s="226"/>
      <c r="D161" s="205" t="s">
        <v>144</v>
      </c>
      <c r="E161" s="227" t="s">
        <v>22</v>
      </c>
      <c r="F161" s="228" t="s">
        <v>173</v>
      </c>
      <c r="G161" s="226"/>
      <c r="H161" s="229">
        <v>8.7100000000000009</v>
      </c>
      <c r="I161" s="230"/>
      <c r="J161" s="226"/>
      <c r="K161" s="226"/>
      <c r="L161" s="231"/>
      <c r="M161" s="232"/>
      <c r="N161" s="233"/>
      <c r="O161" s="233"/>
      <c r="P161" s="233"/>
      <c r="Q161" s="233"/>
      <c r="R161" s="233"/>
      <c r="S161" s="233"/>
      <c r="T161" s="234"/>
      <c r="AT161" s="235" t="s">
        <v>144</v>
      </c>
      <c r="AU161" s="235" t="s">
        <v>86</v>
      </c>
      <c r="AV161" s="13" t="s">
        <v>142</v>
      </c>
      <c r="AW161" s="13" t="s">
        <v>41</v>
      </c>
      <c r="AX161" s="13" t="s">
        <v>24</v>
      </c>
      <c r="AY161" s="235" t="s">
        <v>135</v>
      </c>
    </row>
    <row r="162" spans="2:65" s="1" customFormat="1" ht="38.25" customHeight="1">
      <c r="B162" s="40"/>
      <c r="C162" s="191" t="s">
        <v>211</v>
      </c>
      <c r="D162" s="191" t="s">
        <v>137</v>
      </c>
      <c r="E162" s="192" t="s">
        <v>212</v>
      </c>
      <c r="F162" s="193" t="s">
        <v>213</v>
      </c>
      <c r="G162" s="194" t="s">
        <v>140</v>
      </c>
      <c r="H162" s="195">
        <v>1337.06</v>
      </c>
      <c r="I162" s="196"/>
      <c r="J162" s="197">
        <f>ROUND(I162*H162,2)</f>
        <v>0</v>
      </c>
      <c r="K162" s="193" t="s">
        <v>141</v>
      </c>
      <c r="L162" s="60"/>
      <c r="M162" s="198" t="s">
        <v>22</v>
      </c>
      <c r="N162" s="199" t="s">
        <v>48</v>
      </c>
      <c r="O162" s="41"/>
      <c r="P162" s="200">
        <f>O162*H162</f>
        <v>0</v>
      </c>
      <c r="Q162" s="200">
        <v>1.6000000000000001E-4</v>
      </c>
      <c r="R162" s="200">
        <f>Q162*H162</f>
        <v>0.2139296</v>
      </c>
      <c r="S162" s="200">
        <v>0.25600000000000001</v>
      </c>
      <c r="T162" s="201">
        <f>S162*H162</f>
        <v>342.28735999999998</v>
      </c>
      <c r="AR162" s="23" t="s">
        <v>142</v>
      </c>
      <c r="AT162" s="23" t="s">
        <v>137</v>
      </c>
      <c r="AU162" s="23" t="s">
        <v>86</v>
      </c>
      <c r="AY162" s="23" t="s">
        <v>135</v>
      </c>
      <c r="BE162" s="202">
        <f>IF(N162="základní",J162,0)</f>
        <v>0</v>
      </c>
      <c r="BF162" s="202">
        <f>IF(N162="snížená",J162,0)</f>
        <v>0</v>
      </c>
      <c r="BG162" s="202">
        <f>IF(N162="zákl. přenesená",J162,0)</f>
        <v>0</v>
      </c>
      <c r="BH162" s="202">
        <f>IF(N162="sníž. přenesená",J162,0)</f>
        <v>0</v>
      </c>
      <c r="BI162" s="202">
        <f>IF(N162="nulová",J162,0)</f>
        <v>0</v>
      </c>
      <c r="BJ162" s="23" t="s">
        <v>24</v>
      </c>
      <c r="BK162" s="202">
        <f>ROUND(I162*H162,2)</f>
        <v>0</v>
      </c>
      <c r="BL162" s="23" t="s">
        <v>142</v>
      </c>
      <c r="BM162" s="23" t="s">
        <v>214</v>
      </c>
    </row>
    <row r="163" spans="2:65" s="11" customFormat="1" ht="13.5">
      <c r="B163" s="203"/>
      <c r="C163" s="204"/>
      <c r="D163" s="205" t="s">
        <v>144</v>
      </c>
      <c r="E163" s="206" t="s">
        <v>22</v>
      </c>
      <c r="F163" s="207" t="s">
        <v>145</v>
      </c>
      <c r="G163" s="204"/>
      <c r="H163" s="206" t="s">
        <v>22</v>
      </c>
      <c r="I163" s="208"/>
      <c r="J163" s="204"/>
      <c r="K163" s="204"/>
      <c r="L163" s="209"/>
      <c r="M163" s="210"/>
      <c r="N163" s="211"/>
      <c r="O163" s="211"/>
      <c r="P163" s="211"/>
      <c r="Q163" s="211"/>
      <c r="R163" s="211"/>
      <c r="S163" s="211"/>
      <c r="T163" s="212"/>
      <c r="AT163" s="213" t="s">
        <v>144</v>
      </c>
      <c r="AU163" s="213" t="s">
        <v>86</v>
      </c>
      <c r="AV163" s="11" t="s">
        <v>24</v>
      </c>
      <c r="AW163" s="11" t="s">
        <v>41</v>
      </c>
      <c r="AX163" s="11" t="s">
        <v>77</v>
      </c>
      <c r="AY163" s="213" t="s">
        <v>135</v>
      </c>
    </row>
    <row r="164" spans="2:65" s="11" customFormat="1" ht="13.5">
      <c r="B164" s="203"/>
      <c r="C164" s="204"/>
      <c r="D164" s="205" t="s">
        <v>144</v>
      </c>
      <c r="E164" s="206" t="s">
        <v>22</v>
      </c>
      <c r="F164" s="207" t="s">
        <v>215</v>
      </c>
      <c r="G164" s="204"/>
      <c r="H164" s="206" t="s">
        <v>22</v>
      </c>
      <c r="I164" s="208"/>
      <c r="J164" s="204"/>
      <c r="K164" s="204"/>
      <c r="L164" s="209"/>
      <c r="M164" s="210"/>
      <c r="N164" s="211"/>
      <c r="O164" s="211"/>
      <c r="P164" s="211"/>
      <c r="Q164" s="211"/>
      <c r="R164" s="211"/>
      <c r="S164" s="211"/>
      <c r="T164" s="212"/>
      <c r="AT164" s="213" t="s">
        <v>144</v>
      </c>
      <c r="AU164" s="213" t="s">
        <v>86</v>
      </c>
      <c r="AV164" s="11" t="s">
        <v>24</v>
      </c>
      <c r="AW164" s="11" t="s">
        <v>41</v>
      </c>
      <c r="AX164" s="11" t="s">
        <v>77</v>
      </c>
      <c r="AY164" s="213" t="s">
        <v>135</v>
      </c>
    </row>
    <row r="165" spans="2:65" s="11" customFormat="1" ht="13.5">
      <c r="B165" s="203"/>
      <c r="C165" s="204"/>
      <c r="D165" s="205" t="s">
        <v>144</v>
      </c>
      <c r="E165" s="206" t="s">
        <v>22</v>
      </c>
      <c r="F165" s="207" t="s">
        <v>149</v>
      </c>
      <c r="G165" s="204"/>
      <c r="H165" s="206" t="s">
        <v>22</v>
      </c>
      <c r="I165" s="208"/>
      <c r="J165" s="204"/>
      <c r="K165" s="204"/>
      <c r="L165" s="209"/>
      <c r="M165" s="210"/>
      <c r="N165" s="211"/>
      <c r="O165" s="211"/>
      <c r="P165" s="211"/>
      <c r="Q165" s="211"/>
      <c r="R165" s="211"/>
      <c r="S165" s="211"/>
      <c r="T165" s="212"/>
      <c r="AT165" s="213" t="s">
        <v>144</v>
      </c>
      <c r="AU165" s="213" t="s">
        <v>86</v>
      </c>
      <c r="AV165" s="11" t="s">
        <v>24</v>
      </c>
      <c r="AW165" s="11" t="s">
        <v>41</v>
      </c>
      <c r="AX165" s="11" t="s">
        <v>77</v>
      </c>
      <c r="AY165" s="213" t="s">
        <v>135</v>
      </c>
    </row>
    <row r="166" spans="2:65" s="12" customFormat="1" ht="13.5">
      <c r="B166" s="214"/>
      <c r="C166" s="215"/>
      <c r="D166" s="205" t="s">
        <v>144</v>
      </c>
      <c r="E166" s="216" t="s">
        <v>22</v>
      </c>
      <c r="F166" s="217" t="s">
        <v>150</v>
      </c>
      <c r="G166" s="215"/>
      <c r="H166" s="218">
        <v>50.2</v>
      </c>
      <c r="I166" s="219"/>
      <c r="J166" s="215"/>
      <c r="K166" s="215"/>
      <c r="L166" s="220"/>
      <c r="M166" s="221"/>
      <c r="N166" s="222"/>
      <c r="O166" s="222"/>
      <c r="P166" s="222"/>
      <c r="Q166" s="222"/>
      <c r="R166" s="222"/>
      <c r="S166" s="222"/>
      <c r="T166" s="223"/>
      <c r="AT166" s="224" t="s">
        <v>144</v>
      </c>
      <c r="AU166" s="224" t="s">
        <v>86</v>
      </c>
      <c r="AV166" s="12" t="s">
        <v>86</v>
      </c>
      <c r="AW166" s="12" t="s">
        <v>41</v>
      </c>
      <c r="AX166" s="12" t="s">
        <v>77</v>
      </c>
      <c r="AY166" s="224" t="s">
        <v>135</v>
      </c>
    </row>
    <row r="167" spans="2:65" s="11" customFormat="1" ht="13.5">
      <c r="B167" s="203"/>
      <c r="C167" s="204"/>
      <c r="D167" s="205" t="s">
        <v>144</v>
      </c>
      <c r="E167" s="206" t="s">
        <v>22</v>
      </c>
      <c r="F167" s="207" t="s">
        <v>151</v>
      </c>
      <c r="G167" s="204"/>
      <c r="H167" s="206" t="s">
        <v>22</v>
      </c>
      <c r="I167" s="208"/>
      <c r="J167" s="204"/>
      <c r="K167" s="204"/>
      <c r="L167" s="209"/>
      <c r="M167" s="210"/>
      <c r="N167" s="211"/>
      <c r="O167" s="211"/>
      <c r="P167" s="211"/>
      <c r="Q167" s="211"/>
      <c r="R167" s="211"/>
      <c r="S167" s="211"/>
      <c r="T167" s="212"/>
      <c r="AT167" s="213" t="s">
        <v>144</v>
      </c>
      <c r="AU167" s="213" t="s">
        <v>86</v>
      </c>
      <c r="AV167" s="11" t="s">
        <v>24</v>
      </c>
      <c r="AW167" s="11" t="s">
        <v>41</v>
      </c>
      <c r="AX167" s="11" t="s">
        <v>77</v>
      </c>
      <c r="AY167" s="213" t="s">
        <v>135</v>
      </c>
    </row>
    <row r="168" spans="2:65" s="12" customFormat="1" ht="13.5">
      <c r="B168" s="214"/>
      <c r="C168" s="215"/>
      <c r="D168" s="205" t="s">
        <v>144</v>
      </c>
      <c r="E168" s="216" t="s">
        <v>22</v>
      </c>
      <c r="F168" s="217" t="s">
        <v>152</v>
      </c>
      <c r="G168" s="215"/>
      <c r="H168" s="218">
        <v>88.2</v>
      </c>
      <c r="I168" s="219"/>
      <c r="J168" s="215"/>
      <c r="K168" s="215"/>
      <c r="L168" s="220"/>
      <c r="M168" s="221"/>
      <c r="N168" s="222"/>
      <c r="O168" s="222"/>
      <c r="P168" s="222"/>
      <c r="Q168" s="222"/>
      <c r="R168" s="222"/>
      <c r="S168" s="222"/>
      <c r="T168" s="223"/>
      <c r="AT168" s="224" t="s">
        <v>144</v>
      </c>
      <c r="AU168" s="224" t="s">
        <v>86</v>
      </c>
      <c r="AV168" s="12" t="s">
        <v>86</v>
      </c>
      <c r="AW168" s="12" t="s">
        <v>41</v>
      </c>
      <c r="AX168" s="12" t="s">
        <v>77</v>
      </c>
      <c r="AY168" s="224" t="s">
        <v>135</v>
      </c>
    </row>
    <row r="169" spans="2:65" s="11" customFormat="1" ht="13.5">
      <c r="B169" s="203"/>
      <c r="C169" s="204"/>
      <c r="D169" s="205" t="s">
        <v>144</v>
      </c>
      <c r="E169" s="206" t="s">
        <v>22</v>
      </c>
      <c r="F169" s="207" t="s">
        <v>153</v>
      </c>
      <c r="G169" s="204"/>
      <c r="H169" s="206" t="s">
        <v>22</v>
      </c>
      <c r="I169" s="208"/>
      <c r="J169" s="204"/>
      <c r="K169" s="204"/>
      <c r="L169" s="209"/>
      <c r="M169" s="210"/>
      <c r="N169" s="211"/>
      <c r="O169" s="211"/>
      <c r="P169" s="211"/>
      <c r="Q169" s="211"/>
      <c r="R169" s="211"/>
      <c r="S169" s="211"/>
      <c r="T169" s="212"/>
      <c r="AT169" s="213" t="s">
        <v>144</v>
      </c>
      <c r="AU169" s="213" t="s">
        <v>86</v>
      </c>
      <c r="AV169" s="11" t="s">
        <v>24</v>
      </c>
      <c r="AW169" s="11" t="s">
        <v>41</v>
      </c>
      <c r="AX169" s="11" t="s">
        <v>77</v>
      </c>
      <c r="AY169" s="213" t="s">
        <v>135</v>
      </c>
    </row>
    <row r="170" spans="2:65" s="12" customFormat="1" ht="13.5">
      <c r="B170" s="214"/>
      <c r="C170" s="215"/>
      <c r="D170" s="205" t="s">
        <v>144</v>
      </c>
      <c r="E170" s="216" t="s">
        <v>22</v>
      </c>
      <c r="F170" s="217" t="s">
        <v>154</v>
      </c>
      <c r="G170" s="215"/>
      <c r="H170" s="218">
        <v>48.35</v>
      </c>
      <c r="I170" s="219"/>
      <c r="J170" s="215"/>
      <c r="K170" s="215"/>
      <c r="L170" s="220"/>
      <c r="M170" s="221"/>
      <c r="N170" s="222"/>
      <c r="O170" s="222"/>
      <c r="P170" s="222"/>
      <c r="Q170" s="222"/>
      <c r="R170" s="222"/>
      <c r="S170" s="222"/>
      <c r="T170" s="223"/>
      <c r="AT170" s="224" t="s">
        <v>144</v>
      </c>
      <c r="AU170" s="224" t="s">
        <v>86</v>
      </c>
      <c r="AV170" s="12" t="s">
        <v>86</v>
      </c>
      <c r="AW170" s="12" t="s">
        <v>41</v>
      </c>
      <c r="AX170" s="12" t="s">
        <v>77</v>
      </c>
      <c r="AY170" s="224" t="s">
        <v>135</v>
      </c>
    </row>
    <row r="171" spans="2:65" s="11" customFormat="1" ht="13.5">
      <c r="B171" s="203"/>
      <c r="C171" s="204"/>
      <c r="D171" s="205" t="s">
        <v>144</v>
      </c>
      <c r="E171" s="206" t="s">
        <v>22</v>
      </c>
      <c r="F171" s="207" t="s">
        <v>155</v>
      </c>
      <c r="G171" s="204"/>
      <c r="H171" s="206" t="s">
        <v>22</v>
      </c>
      <c r="I171" s="208"/>
      <c r="J171" s="204"/>
      <c r="K171" s="204"/>
      <c r="L171" s="209"/>
      <c r="M171" s="210"/>
      <c r="N171" s="211"/>
      <c r="O171" s="211"/>
      <c r="P171" s="211"/>
      <c r="Q171" s="211"/>
      <c r="R171" s="211"/>
      <c r="S171" s="211"/>
      <c r="T171" s="212"/>
      <c r="AT171" s="213" t="s">
        <v>144</v>
      </c>
      <c r="AU171" s="213" t="s">
        <v>86</v>
      </c>
      <c r="AV171" s="11" t="s">
        <v>24</v>
      </c>
      <c r="AW171" s="11" t="s">
        <v>41</v>
      </c>
      <c r="AX171" s="11" t="s">
        <v>77</v>
      </c>
      <c r="AY171" s="213" t="s">
        <v>135</v>
      </c>
    </row>
    <row r="172" spans="2:65" s="12" customFormat="1" ht="13.5">
      <c r="B172" s="214"/>
      <c r="C172" s="215"/>
      <c r="D172" s="205" t="s">
        <v>144</v>
      </c>
      <c r="E172" s="216" t="s">
        <v>22</v>
      </c>
      <c r="F172" s="217" t="s">
        <v>156</v>
      </c>
      <c r="G172" s="215"/>
      <c r="H172" s="218">
        <v>87.75</v>
      </c>
      <c r="I172" s="219"/>
      <c r="J172" s="215"/>
      <c r="K172" s="215"/>
      <c r="L172" s="220"/>
      <c r="M172" s="221"/>
      <c r="N172" s="222"/>
      <c r="O172" s="222"/>
      <c r="P172" s="222"/>
      <c r="Q172" s="222"/>
      <c r="R172" s="222"/>
      <c r="S172" s="222"/>
      <c r="T172" s="223"/>
      <c r="AT172" s="224" t="s">
        <v>144</v>
      </c>
      <c r="AU172" s="224" t="s">
        <v>86</v>
      </c>
      <c r="AV172" s="12" t="s">
        <v>86</v>
      </c>
      <c r="AW172" s="12" t="s">
        <v>41</v>
      </c>
      <c r="AX172" s="12" t="s">
        <v>77</v>
      </c>
      <c r="AY172" s="224" t="s">
        <v>135</v>
      </c>
    </row>
    <row r="173" spans="2:65" s="11" customFormat="1" ht="13.5">
      <c r="B173" s="203"/>
      <c r="C173" s="204"/>
      <c r="D173" s="205" t="s">
        <v>144</v>
      </c>
      <c r="E173" s="206" t="s">
        <v>22</v>
      </c>
      <c r="F173" s="207" t="s">
        <v>157</v>
      </c>
      <c r="G173" s="204"/>
      <c r="H173" s="206" t="s">
        <v>22</v>
      </c>
      <c r="I173" s="208"/>
      <c r="J173" s="204"/>
      <c r="K173" s="204"/>
      <c r="L173" s="209"/>
      <c r="M173" s="210"/>
      <c r="N173" s="211"/>
      <c r="O173" s="211"/>
      <c r="P173" s="211"/>
      <c r="Q173" s="211"/>
      <c r="R173" s="211"/>
      <c r="S173" s="211"/>
      <c r="T173" s="212"/>
      <c r="AT173" s="213" t="s">
        <v>144</v>
      </c>
      <c r="AU173" s="213" t="s">
        <v>86</v>
      </c>
      <c r="AV173" s="11" t="s">
        <v>24</v>
      </c>
      <c r="AW173" s="11" t="s">
        <v>41</v>
      </c>
      <c r="AX173" s="11" t="s">
        <v>77</v>
      </c>
      <c r="AY173" s="213" t="s">
        <v>135</v>
      </c>
    </row>
    <row r="174" spans="2:65" s="12" customFormat="1" ht="13.5">
      <c r="B174" s="214"/>
      <c r="C174" s="215"/>
      <c r="D174" s="205" t="s">
        <v>144</v>
      </c>
      <c r="E174" s="216" t="s">
        <v>22</v>
      </c>
      <c r="F174" s="217" t="s">
        <v>158</v>
      </c>
      <c r="G174" s="215"/>
      <c r="H174" s="218">
        <v>84.5</v>
      </c>
      <c r="I174" s="219"/>
      <c r="J174" s="215"/>
      <c r="K174" s="215"/>
      <c r="L174" s="220"/>
      <c r="M174" s="221"/>
      <c r="N174" s="222"/>
      <c r="O174" s="222"/>
      <c r="P174" s="222"/>
      <c r="Q174" s="222"/>
      <c r="R174" s="222"/>
      <c r="S174" s="222"/>
      <c r="T174" s="223"/>
      <c r="AT174" s="224" t="s">
        <v>144</v>
      </c>
      <c r="AU174" s="224" t="s">
        <v>86</v>
      </c>
      <c r="AV174" s="12" t="s">
        <v>86</v>
      </c>
      <c r="AW174" s="12" t="s">
        <v>41</v>
      </c>
      <c r="AX174" s="12" t="s">
        <v>77</v>
      </c>
      <c r="AY174" s="224" t="s">
        <v>135</v>
      </c>
    </row>
    <row r="175" spans="2:65" s="11" customFormat="1" ht="13.5">
      <c r="B175" s="203"/>
      <c r="C175" s="204"/>
      <c r="D175" s="205" t="s">
        <v>144</v>
      </c>
      <c r="E175" s="206" t="s">
        <v>22</v>
      </c>
      <c r="F175" s="207" t="s">
        <v>159</v>
      </c>
      <c r="G175" s="204"/>
      <c r="H175" s="206" t="s">
        <v>22</v>
      </c>
      <c r="I175" s="208"/>
      <c r="J175" s="204"/>
      <c r="K175" s="204"/>
      <c r="L175" s="209"/>
      <c r="M175" s="210"/>
      <c r="N175" s="211"/>
      <c r="O175" s="211"/>
      <c r="P175" s="211"/>
      <c r="Q175" s="211"/>
      <c r="R175" s="211"/>
      <c r="S175" s="211"/>
      <c r="T175" s="212"/>
      <c r="AT175" s="213" t="s">
        <v>144</v>
      </c>
      <c r="AU175" s="213" t="s">
        <v>86</v>
      </c>
      <c r="AV175" s="11" t="s">
        <v>24</v>
      </c>
      <c r="AW175" s="11" t="s">
        <v>41</v>
      </c>
      <c r="AX175" s="11" t="s">
        <v>77</v>
      </c>
      <c r="AY175" s="213" t="s">
        <v>135</v>
      </c>
    </row>
    <row r="176" spans="2:65" s="12" customFormat="1" ht="13.5">
      <c r="B176" s="214"/>
      <c r="C176" s="215"/>
      <c r="D176" s="205" t="s">
        <v>144</v>
      </c>
      <c r="E176" s="216" t="s">
        <v>22</v>
      </c>
      <c r="F176" s="217" t="s">
        <v>160</v>
      </c>
      <c r="G176" s="215"/>
      <c r="H176" s="218">
        <v>83</v>
      </c>
      <c r="I176" s="219"/>
      <c r="J176" s="215"/>
      <c r="K176" s="215"/>
      <c r="L176" s="220"/>
      <c r="M176" s="221"/>
      <c r="N176" s="222"/>
      <c r="O176" s="222"/>
      <c r="P176" s="222"/>
      <c r="Q176" s="222"/>
      <c r="R176" s="222"/>
      <c r="S176" s="222"/>
      <c r="T176" s="223"/>
      <c r="AT176" s="224" t="s">
        <v>144</v>
      </c>
      <c r="AU176" s="224" t="s">
        <v>86</v>
      </c>
      <c r="AV176" s="12" t="s">
        <v>86</v>
      </c>
      <c r="AW176" s="12" t="s">
        <v>41</v>
      </c>
      <c r="AX176" s="12" t="s">
        <v>77</v>
      </c>
      <c r="AY176" s="224" t="s">
        <v>135</v>
      </c>
    </row>
    <row r="177" spans="2:65" s="11" customFormat="1" ht="13.5">
      <c r="B177" s="203"/>
      <c r="C177" s="204"/>
      <c r="D177" s="205" t="s">
        <v>144</v>
      </c>
      <c r="E177" s="206" t="s">
        <v>22</v>
      </c>
      <c r="F177" s="207" t="s">
        <v>161</v>
      </c>
      <c r="G177" s="204"/>
      <c r="H177" s="206" t="s">
        <v>22</v>
      </c>
      <c r="I177" s="208"/>
      <c r="J177" s="204"/>
      <c r="K177" s="204"/>
      <c r="L177" s="209"/>
      <c r="M177" s="210"/>
      <c r="N177" s="211"/>
      <c r="O177" s="211"/>
      <c r="P177" s="211"/>
      <c r="Q177" s="211"/>
      <c r="R177" s="211"/>
      <c r="S177" s="211"/>
      <c r="T177" s="212"/>
      <c r="AT177" s="213" t="s">
        <v>144</v>
      </c>
      <c r="AU177" s="213" t="s">
        <v>86</v>
      </c>
      <c r="AV177" s="11" t="s">
        <v>24</v>
      </c>
      <c r="AW177" s="11" t="s">
        <v>41</v>
      </c>
      <c r="AX177" s="11" t="s">
        <v>77</v>
      </c>
      <c r="AY177" s="213" t="s">
        <v>135</v>
      </c>
    </row>
    <row r="178" spans="2:65" s="12" customFormat="1" ht="13.5">
      <c r="B178" s="214"/>
      <c r="C178" s="215"/>
      <c r="D178" s="205" t="s">
        <v>144</v>
      </c>
      <c r="E178" s="216" t="s">
        <v>22</v>
      </c>
      <c r="F178" s="217" t="s">
        <v>162</v>
      </c>
      <c r="G178" s="215"/>
      <c r="H178" s="218">
        <v>89.2</v>
      </c>
      <c r="I178" s="219"/>
      <c r="J178" s="215"/>
      <c r="K178" s="215"/>
      <c r="L178" s="220"/>
      <c r="M178" s="221"/>
      <c r="N178" s="222"/>
      <c r="O178" s="222"/>
      <c r="P178" s="222"/>
      <c r="Q178" s="222"/>
      <c r="R178" s="222"/>
      <c r="S178" s="222"/>
      <c r="T178" s="223"/>
      <c r="AT178" s="224" t="s">
        <v>144</v>
      </c>
      <c r="AU178" s="224" t="s">
        <v>86</v>
      </c>
      <c r="AV178" s="12" t="s">
        <v>86</v>
      </c>
      <c r="AW178" s="12" t="s">
        <v>41</v>
      </c>
      <c r="AX178" s="12" t="s">
        <v>77</v>
      </c>
      <c r="AY178" s="224" t="s">
        <v>135</v>
      </c>
    </row>
    <row r="179" spans="2:65" s="11" customFormat="1" ht="13.5">
      <c r="B179" s="203"/>
      <c r="C179" s="204"/>
      <c r="D179" s="205" t="s">
        <v>144</v>
      </c>
      <c r="E179" s="206" t="s">
        <v>22</v>
      </c>
      <c r="F179" s="207" t="s">
        <v>163</v>
      </c>
      <c r="G179" s="204"/>
      <c r="H179" s="206" t="s">
        <v>22</v>
      </c>
      <c r="I179" s="208"/>
      <c r="J179" s="204"/>
      <c r="K179" s="204"/>
      <c r="L179" s="209"/>
      <c r="M179" s="210"/>
      <c r="N179" s="211"/>
      <c r="O179" s="211"/>
      <c r="P179" s="211"/>
      <c r="Q179" s="211"/>
      <c r="R179" s="211"/>
      <c r="S179" s="211"/>
      <c r="T179" s="212"/>
      <c r="AT179" s="213" t="s">
        <v>144</v>
      </c>
      <c r="AU179" s="213" t="s">
        <v>86</v>
      </c>
      <c r="AV179" s="11" t="s">
        <v>24</v>
      </c>
      <c r="AW179" s="11" t="s">
        <v>41</v>
      </c>
      <c r="AX179" s="11" t="s">
        <v>77</v>
      </c>
      <c r="AY179" s="213" t="s">
        <v>135</v>
      </c>
    </row>
    <row r="180" spans="2:65" s="12" customFormat="1" ht="13.5">
      <c r="B180" s="214"/>
      <c r="C180" s="215"/>
      <c r="D180" s="205" t="s">
        <v>144</v>
      </c>
      <c r="E180" s="216" t="s">
        <v>22</v>
      </c>
      <c r="F180" s="217" t="s">
        <v>164</v>
      </c>
      <c r="G180" s="215"/>
      <c r="H180" s="218">
        <v>94.9</v>
      </c>
      <c r="I180" s="219"/>
      <c r="J180" s="215"/>
      <c r="K180" s="215"/>
      <c r="L180" s="220"/>
      <c r="M180" s="221"/>
      <c r="N180" s="222"/>
      <c r="O180" s="222"/>
      <c r="P180" s="222"/>
      <c r="Q180" s="222"/>
      <c r="R180" s="222"/>
      <c r="S180" s="222"/>
      <c r="T180" s="223"/>
      <c r="AT180" s="224" t="s">
        <v>144</v>
      </c>
      <c r="AU180" s="224" t="s">
        <v>86</v>
      </c>
      <c r="AV180" s="12" t="s">
        <v>86</v>
      </c>
      <c r="AW180" s="12" t="s">
        <v>41</v>
      </c>
      <c r="AX180" s="12" t="s">
        <v>77</v>
      </c>
      <c r="AY180" s="224" t="s">
        <v>135</v>
      </c>
    </row>
    <row r="181" spans="2:65" s="11" customFormat="1" ht="13.5">
      <c r="B181" s="203"/>
      <c r="C181" s="204"/>
      <c r="D181" s="205" t="s">
        <v>144</v>
      </c>
      <c r="E181" s="206" t="s">
        <v>22</v>
      </c>
      <c r="F181" s="207" t="s">
        <v>165</v>
      </c>
      <c r="G181" s="204"/>
      <c r="H181" s="206" t="s">
        <v>22</v>
      </c>
      <c r="I181" s="208"/>
      <c r="J181" s="204"/>
      <c r="K181" s="204"/>
      <c r="L181" s="209"/>
      <c r="M181" s="210"/>
      <c r="N181" s="211"/>
      <c r="O181" s="211"/>
      <c r="P181" s="211"/>
      <c r="Q181" s="211"/>
      <c r="R181" s="211"/>
      <c r="S181" s="211"/>
      <c r="T181" s="212"/>
      <c r="AT181" s="213" t="s">
        <v>144</v>
      </c>
      <c r="AU181" s="213" t="s">
        <v>86</v>
      </c>
      <c r="AV181" s="11" t="s">
        <v>24</v>
      </c>
      <c r="AW181" s="11" t="s">
        <v>41</v>
      </c>
      <c r="AX181" s="11" t="s">
        <v>77</v>
      </c>
      <c r="AY181" s="213" t="s">
        <v>135</v>
      </c>
    </row>
    <row r="182" spans="2:65" s="12" customFormat="1" ht="13.5">
      <c r="B182" s="214"/>
      <c r="C182" s="215"/>
      <c r="D182" s="205" t="s">
        <v>144</v>
      </c>
      <c r="E182" s="216" t="s">
        <v>22</v>
      </c>
      <c r="F182" s="217" t="s">
        <v>166</v>
      </c>
      <c r="G182" s="215"/>
      <c r="H182" s="218">
        <v>94.5</v>
      </c>
      <c r="I182" s="219"/>
      <c r="J182" s="215"/>
      <c r="K182" s="215"/>
      <c r="L182" s="220"/>
      <c r="M182" s="221"/>
      <c r="N182" s="222"/>
      <c r="O182" s="222"/>
      <c r="P182" s="222"/>
      <c r="Q182" s="222"/>
      <c r="R182" s="222"/>
      <c r="S182" s="222"/>
      <c r="T182" s="223"/>
      <c r="AT182" s="224" t="s">
        <v>144</v>
      </c>
      <c r="AU182" s="224" t="s">
        <v>86</v>
      </c>
      <c r="AV182" s="12" t="s">
        <v>86</v>
      </c>
      <c r="AW182" s="12" t="s">
        <v>41</v>
      </c>
      <c r="AX182" s="12" t="s">
        <v>77</v>
      </c>
      <c r="AY182" s="224" t="s">
        <v>135</v>
      </c>
    </row>
    <row r="183" spans="2:65" s="11" customFormat="1" ht="13.5">
      <c r="B183" s="203"/>
      <c r="C183" s="204"/>
      <c r="D183" s="205" t="s">
        <v>144</v>
      </c>
      <c r="E183" s="206" t="s">
        <v>22</v>
      </c>
      <c r="F183" s="207" t="s">
        <v>167</v>
      </c>
      <c r="G183" s="204"/>
      <c r="H183" s="206" t="s">
        <v>22</v>
      </c>
      <c r="I183" s="208"/>
      <c r="J183" s="204"/>
      <c r="K183" s="204"/>
      <c r="L183" s="209"/>
      <c r="M183" s="210"/>
      <c r="N183" s="211"/>
      <c r="O183" s="211"/>
      <c r="P183" s="211"/>
      <c r="Q183" s="211"/>
      <c r="R183" s="211"/>
      <c r="S183" s="211"/>
      <c r="T183" s="212"/>
      <c r="AT183" s="213" t="s">
        <v>144</v>
      </c>
      <c r="AU183" s="213" t="s">
        <v>86</v>
      </c>
      <c r="AV183" s="11" t="s">
        <v>24</v>
      </c>
      <c r="AW183" s="11" t="s">
        <v>41</v>
      </c>
      <c r="AX183" s="11" t="s">
        <v>77</v>
      </c>
      <c r="AY183" s="213" t="s">
        <v>135</v>
      </c>
    </row>
    <row r="184" spans="2:65" s="12" customFormat="1" ht="13.5">
      <c r="B184" s="214"/>
      <c r="C184" s="215"/>
      <c r="D184" s="205" t="s">
        <v>144</v>
      </c>
      <c r="E184" s="216" t="s">
        <v>22</v>
      </c>
      <c r="F184" s="217" t="s">
        <v>168</v>
      </c>
      <c r="G184" s="215"/>
      <c r="H184" s="218">
        <v>235.56</v>
      </c>
      <c r="I184" s="219"/>
      <c r="J184" s="215"/>
      <c r="K184" s="215"/>
      <c r="L184" s="220"/>
      <c r="M184" s="221"/>
      <c r="N184" s="222"/>
      <c r="O184" s="222"/>
      <c r="P184" s="222"/>
      <c r="Q184" s="222"/>
      <c r="R184" s="222"/>
      <c r="S184" s="222"/>
      <c r="T184" s="223"/>
      <c r="AT184" s="224" t="s">
        <v>144</v>
      </c>
      <c r="AU184" s="224" t="s">
        <v>86</v>
      </c>
      <c r="AV184" s="12" t="s">
        <v>86</v>
      </c>
      <c r="AW184" s="12" t="s">
        <v>41</v>
      </c>
      <c r="AX184" s="12" t="s">
        <v>77</v>
      </c>
      <c r="AY184" s="224" t="s">
        <v>135</v>
      </c>
    </row>
    <row r="185" spans="2:65" s="11" customFormat="1" ht="13.5">
      <c r="B185" s="203"/>
      <c r="C185" s="204"/>
      <c r="D185" s="205" t="s">
        <v>144</v>
      </c>
      <c r="E185" s="206" t="s">
        <v>22</v>
      </c>
      <c r="F185" s="207" t="s">
        <v>169</v>
      </c>
      <c r="G185" s="204"/>
      <c r="H185" s="206" t="s">
        <v>22</v>
      </c>
      <c r="I185" s="208"/>
      <c r="J185" s="204"/>
      <c r="K185" s="204"/>
      <c r="L185" s="209"/>
      <c r="M185" s="210"/>
      <c r="N185" s="211"/>
      <c r="O185" s="211"/>
      <c r="P185" s="211"/>
      <c r="Q185" s="211"/>
      <c r="R185" s="211"/>
      <c r="S185" s="211"/>
      <c r="T185" s="212"/>
      <c r="AT185" s="213" t="s">
        <v>144</v>
      </c>
      <c r="AU185" s="213" t="s">
        <v>86</v>
      </c>
      <c r="AV185" s="11" t="s">
        <v>24</v>
      </c>
      <c r="AW185" s="11" t="s">
        <v>41</v>
      </c>
      <c r="AX185" s="11" t="s">
        <v>77</v>
      </c>
      <c r="AY185" s="213" t="s">
        <v>135</v>
      </c>
    </row>
    <row r="186" spans="2:65" s="12" customFormat="1" ht="13.5">
      <c r="B186" s="214"/>
      <c r="C186" s="215"/>
      <c r="D186" s="205" t="s">
        <v>144</v>
      </c>
      <c r="E186" s="216" t="s">
        <v>22</v>
      </c>
      <c r="F186" s="217" t="s">
        <v>170</v>
      </c>
      <c r="G186" s="215"/>
      <c r="H186" s="218">
        <v>94.4</v>
      </c>
      <c r="I186" s="219"/>
      <c r="J186" s="215"/>
      <c r="K186" s="215"/>
      <c r="L186" s="220"/>
      <c r="M186" s="221"/>
      <c r="N186" s="222"/>
      <c r="O186" s="222"/>
      <c r="P186" s="222"/>
      <c r="Q186" s="222"/>
      <c r="R186" s="222"/>
      <c r="S186" s="222"/>
      <c r="T186" s="223"/>
      <c r="AT186" s="224" t="s">
        <v>144</v>
      </c>
      <c r="AU186" s="224" t="s">
        <v>86</v>
      </c>
      <c r="AV186" s="12" t="s">
        <v>86</v>
      </c>
      <c r="AW186" s="12" t="s">
        <v>41</v>
      </c>
      <c r="AX186" s="12" t="s">
        <v>77</v>
      </c>
      <c r="AY186" s="224" t="s">
        <v>135</v>
      </c>
    </row>
    <row r="187" spans="2:65" s="11" customFormat="1" ht="13.5">
      <c r="B187" s="203"/>
      <c r="C187" s="204"/>
      <c r="D187" s="205" t="s">
        <v>144</v>
      </c>
      <c r="E187" s="206" t="s">
        <v>22</v>
      </c>
      <c r="F187" s="207" t="s">
        <v>171</v>
      </c>
      <c r="G187" s="204"/>
      <c r="H187" s="206" t="s">
        <v>22</v>
      </c>
      <c r="I187" s="208"/>
      <c r="J187" s="204"/>
      <c r="K187" s="204"/>
      <c r="L187" s="209"/>
      <c r="M187" s="210"/>
      <c r="N187" s="211"/>
      <c r="O187" s="211"/>
      <c r="P187" s="211"/>
      <c r="Q187" s="211"/>
      <c r="R187" s="211"/>
      <c r="S187" s="211"/>
      <c r="T187" s="212"/>
      <c r="AT187" s="213" t="s">
        <v>144</v>
      </c>
      <c r="AU187" s="213" t="s">
        <v>86</v>
      </c>
      <c r="AV187" s="11" t="s">
        <v>24</v>
      </c>
      <c r="AW187" s="11" t="s">
        <v>41</v>
      </c>
      <c r="AX187" s="11" t="s">
        <v>77</v>
      </c>
      <c r="AY187" s="213" t="s">
        <v>135</v>
      </c>
    </row>
    <row r="188" spans="2:65" s="12" customFormat="1" ht="13.5">
      <c r="B188" s="214"/>
      <c r="C188" s="215"/>
      <c r="D188" s="205" t="s">
        <v>144</v>
      </c>
      <c r="E188" s="216" t="s">
        <v>22</v>
      </c>
      <c r="F188" s="217" t="s">
        <v>172</v>
      </c>
      <c r="G188" s="215"/>
      <c r="H188" s="218">
        <v>286.5</v>
      </c>
      <c r="I188" s="219"/>
      <c r="J188" s="215"/>
      <c r="K188" s="215"/>
      <c r="L188" s="220"/>
      <c r="M188" s="221"/>
      <c r="N188" s="222"/>
      <c r="O188" s="222"/>
      <c r="P188" s="222"/>
      <c r="Q188" s="222"/>
      <c r="R188" s="222"/>
      <c r="S188" s="222"/>
      <c r="T188" s="223"/>
      <c r="AT188" s="224" t="s">
        <v>144</v>
      </c>
      <c r="AU188" s="224" t="s">
        <v>86</v>
      </c>
      <c r="AV188" s="12" t="s">
        <v>86</v>
      </c>
      <c r="AW188" s="12" t="s">
        <v>41</v>
      </c>
      <c r="AX188" s="12" t="s">
        <v>77</v>
      </c>
      <c r="AY188" s="224" t="s">
        <v>135</v>
      </c>
    </row>
    <row r="189" spans="2:65" s="13" customFormat="1" ht="13.5">
      <c r="B189" s="225"/>
      <c r="C189" s="226"/>
      <c r="D189" s="205" t="s">
        <v>144</v>
      </c>
      <c r="E189" s="227" t="s">
        <v>22</v>
      </c>
      <c r="F189" s="228" t="s">
        <v>173</v>
      </c>
      <c r="G189" s="226"/>
      <c r="H189" s="229">
        <v>1337.06</v>
      </c>
      <c r="I189" s="230"/>
      <c r="J189" s="226"/>
      <c r="K189" s="226"/>
      <c r="L189" s="231"/>
      <c r="M189" s="232"/>
      <c r="N189" s="233"/>
      <c r="O189" s="233"/>
      <c r="P189" s="233"/>
      <c r="Q189" s="233"/>
      <c r="R189" s="233"/>
      <c r="S189" s="233"/>
      <c r="T189" s="234"/>
      <c r="AT189" s="235" t="s">
        <v>144</v>
      </c>
      <c r="AU189" s="235" t="s">
        <v>86</v>
      </c>
      <c r="AV189" s="13" t="s">
        <v>142</v>
      </c>
      <c r="AW189" s="13" t="s">
        <v>41</v>
      </c>
      <c r="AX189" s="13" t="s">
        <v>24</v>
      </c>
      <c r="AY189" s="235" t="s">
        <v>135</v>
      </c>
    </row>
    <row r="190" spans="2:65" s="1" customFormat="1" ht="38.25" customHeight="1">
      <c r="B190" s="40"/>
      <c r="C190" s="191" t="s">
        <v>216</v>
      </c>
      <c r="D190" s="191" t="s">
        <v>137</v>
      </c>
      <c r="E190" s="192" t="s">
        <v>217</v>
      </c>
      <c r="F190" s="193" t="s">
        <v>218</v>
      </c>
      <c r="G190" s="194" t="s">
        <v>219</v>
      </c>
      <c r="H190" s="195">
        <v>263.05</v>
      </c>
      <c r="I190" s="196"/>
      <c r="J190" s="197">
        <f>ROUND(I190*H190,2)</f>
        <v>0</v>
      </c>
      <c r="K190" s="193" t="s">
        <v>141</v>
      </c>
      <c r="L190" s="60"/>
      <c r="M190" s="198" t="s">
        <v>22</v>
      </c>
      <c r="N190" s="199" t="s">
        <v>48</v>
      </c>
      <c r="O190" s="41"/>
      <c r="P190" s="200">
        <f>O190*H190</f>
        <v>0</v>
      </c>
      <c r="Q190" s="200">
        <v>0</v>
      </c>
      <c r="R190" s="200">
        <f>Q190*H190</f>
        <v>0</v>
      </c>
      <c r="S190" s="200">
        <v>0.28999999999999998</v>
      </c>
      <c r="T190" s="201">
        <f>S190*H190</f>
        <v>76.284499999999994</v>
      </c>
      <c r="AR190" s="23" t="s">
        <v>142</v>
      </c>
      <c r="AT190" s="23" t="s">
        <v>137</v>
      </c>
      <c r="AU190" s="23" t="s">
        <v>86</v>
      </c>
      <c r="AY190" s="23" t="s">
        <v>135</v>
      </c>
      <c r="BE190" s="202">
        <f>IF(N190="základní",J190,0)</f>
        <v>0</v>
      </c>
      <c r="BF190" s="202">
        <f>IF(N190="snížená",J190,0)</f>
        <v>0</v>
      </c>
      <c r="BG190" s="202">
        <f>IF(N190="zákl. přenesená",J190,0)</f>
        <v>0</v>
      </c>
      <c r="BH190" s="202">
        <f>IF(N190="sníž. přenesená",J190,0)</f>
        <v>0</v>
      </c>
      <c r="BI190" s="202">
        <f>IF(N190="nulová",J190,0)</f>
        <v>0</v>
      </c>
      <c r="BJ190" s="23" t="s">
        <v>24</v>
      </c>
      <c r="BK190" s="202">
        <f>ROUND(I190*H190,2)</f>
        <v>0</v>
      </c>
      <c r="BL190" s="23" t="s">
        <v>142</v>
      </c>
      <c r="BM190" s="23" t="s">
        <v>220</v>
      </c>
    </row>
    <row r="191" spans="2:65" s="11" customFormat="1" ht="27">
      <c r="B191" s="203"/>
      <c r="C191" s="204"/>
      <c r="D191" s="205" t="s">
        <v>144</v>
      </c>
      <c r="E191" s="206" t="s">
        <v>22</v>
      </c>
      <c r="F191" s="207" t="s">
        <v>221</v>
      </c>
      <c r="G191" s="204"/>
      <c r="H191" s="206" t="s">
        <v>22</v>
      </c>
      <c r="I191" s="208"/>
      <c r="J191" s="204"/>
      <c r="K191" s="204"/>
      <c r="L191" s="209"/>
      <c r="M191" s="210"/>
      <c r="N191" s="211"/>
      <c r="O191" s="211"/>
      <c r="P191" s="211"/>
      <c r="Q191" s="211"/>
      <c r="R191" s="211"/>
      <c r="S191" s="211"/>
      <c r="T191" s="212"/>
      <c r="AT191" s="213" t="s">
        <v>144</v>
      </c>
      <c r="AU191" s="213" t="s">
        <v>86</v>
      </c>
      <c r="AV191" s="11" t="s">
        <v>24</v>
      </c>
      <c r="AW191" s="11" t="s">
        <v>41</v>
      </c>
      <c r="AX191" s="11" t="s">
        <v>77</v>
      </c>
      <c r="AY191" s="213" t="s">
        <v>135</v>
      </c>
    </row>
    <row r="192" spans="2:65" s="11" customFormat="1" ht="13.5">
      <c r="B192" s="203"/>
      <c r="C192" s="204"/>
      <c r="D192" s="205" t="s">
        <v>144</v>
      </c>
      <c r="E192" s="206" t="s">
        <v>22</v>
      </c>
      <c r="F192" s="207" t="s">
        <v>222</v>
      </c>
      <c r="G192" s="204"/>
      <c r="H192" s="206" t="s">
        <v>22</v>
      </c>
      <c r="I192" s="208"/>
      <c r="J192" s="204"/>
      <c r="K192" s="204"/>
      <c r="L192" s="209"/>
      <c r="M192" s="210"/>
      <c r="N192" s="211"/>
      <c r="O192" s="211"/>
      <c r="P192" s="211"/>
      <c r="Q192" s="211"/>
      <c r="R192" s="211"/>
      <c r="S192" s="211"/>
      <c r="T192" s="212"/>
      <c r="AT192" s="213" t="s">
        <v>144</v>
      </c>
      <c r="AU192" s="213" t="s">
        <v>86</v>
      </c>
      <c r="AV192" s="11" t="s">
        <v>24</v>
      </c>
      <c r="AW192" s="11" t="s">
        <v>41</v>
      </c>
      <c r="AX192" s="11" t="s">
        <v>77</v>
      </c>
      <c r="AY192" s="213" t="s">
        <v>135</v>
      </c>
    </row>
    <row r="193" spans="2:65" s="12" customFormat="1" ht="13.5">
      <c r="B193" s="214"/>
      <c r="C193" s="215"/>
      <c r="D193" s="205" t="s">
        <v>144</v>
      </c>
      <c r="E193" s="216" t="s">
        <v>22</v>
      </c>
      <c r="F193" s="217" t="s">
        <v>223</v>
      </c>
      <c r="G193" s="215"/>
      <c r="H193" s="218">
        <v>188.63</v>
      </c>
      <c r="I193" s="219"/>
      <c r="J193" s="215"/>
      <c r="K193" s="215"/>
      <c r="L193" s="220"/>
      <c r="M193" s="221"/>
      <c r="N193" s="222"/>
      <c r="O193" s="222"/>
      <c r="P193" s="222"/>
      <c r="Q193" s="222"/>
      <c r="R193" s="222"/>
      <c r="S193" s="222"/>
      <c r="T193" s="223"/>
      <c r="AT193" s="224" t="s">
        <v>144</v>
      </c>
      <c r="AU193" s="224" t="s">
        <v>86</v>
      </c>
      <c r="AV193" s="12" t="s">
        <v>86</v>
      </c>
      <c r="AW193" s="12" t="s">
        <v>41</v>
      </c>
      <c r="AX193" s="12" t="s">
        <v>77</v>
      </c>
      <c r="AY193" s="224" t="s">
        <v>135</v>
      </c>
    </row>
    <row r="194" spans="2:65" s="11" customFormat="1" ht="13.5">
      <c r="B194" s="203"/>
      <c r="C194" s="204"/>
      <c r="D194" s="205" t="s">
        <v>144</v>
      </c>
      <c r="E194" s="206" t="s">
        <v>22</v>
      </c>
      <c r="F194" s="207" t="s">
        <v>224</v>
      </c>
      <c r="G194" s="204"/>
      <c r="H194" s="206" t="s">
        <v>22</v>
      </c>
      <c r="I194" s="208"/>
      <c r="J194" s="204"/>
      <c r="K194" s="204"/>
      <c r="L194" s="209"/>
      <c r="M194" s="210"/>
      <c r="N194" s="211"/>
      <c r="O194" s="211"/>
      <c r="P194" s="211"/>
      <c r="Q194" s="211"/>
      <c r="R194" s="211"/>
      <c r="S194" s="211"/>
      <c r="T194" s="212"/>
      <c r="AT194" s="213" t="s">
        <v>144</v>
      </c>
      <c r="AU194" s="213" t="s">
        <v>86</v>
      </c>
      <c r="AV194" s="11" t="s">
        <v>24</v>
      </c>
      <c r="AW194" s="11" t="s">
        <v>41</v>
      </c>
      <c r="AX194" s="11" t="s">
        <v>77</v>
      </c>
      <c r="AY194" s="213" t="s">
        <v>135</v>
      </c>
    </row>
    <row r="195" spans="2:65" s="12" customFormat="1" ht="13.5">
      <c r="B195" s="214"/>
      <c r="C195" s="215"/>
      <c r="D195" s="205" t="s">
        <v>144</v>
      </c>
      <c r="E195" s="216" t="s">
        <v>22</v>
      </c>
      <c r="F195" s="217" t="s">
        <v>225</v>
      </c>
      <c r="G195" s="215"/>
      <c r="H195" s="218">
        <v>74.42</v>
      </c>
      <c r="I195" s="219"/>
      <c r="J195" s="215"/>
      <c r="K195" s="215"/>
      <c r="L195" s="220"/>
      <c r="M195" s="221"/>
      <c r="N195" s="222"/>
      <c r="O195" s="222"/>
      <c r="P195" s="222"/>
      <c r="Q195" s="222"/>
      <c r="R195" s="222"/>
      <c r="S195" s="222"/>
      <c r="T195" s="223"/>
      <c r="AT195" s="224" t="s">
        <v>144</v>
      </c>
      <c r="AU195" s="224" t="s">
        <v>86</v>
      </c>
      <c r="AV195" s="12" t="s">
        <v>86</v>
      </c>
      <c r="AW195" s="12" t="s">
        <v>41</v>
      </c>
      <c r="AX195" s="12" t="s">
        <v>77</v>
      </c>
      <c r="AY195" s="224" t="s">
        <v>135</v>
      </c>
    </row>
    <row r="196" spans="2:65" s="13" customFormat="1" ht="13.5">
      <c r="B196" s="225"/>
      <c r="C196" s="226"/>
      <c r="D196" s="205" t="s">
        <v>144</v>
      </c>
      <c r="E196" s="227" t="s">
        <v>22</v>
      </c>
      <c r="F196" s="228" t="s">
        <v>173</v>
      </c>
      <c r="G196" s="226"/>
      <c r="H196" s="229">
        <v>263.05</v>
      </c>
      <c r="I196" s="230"/>
      <c r="J196" s="226"/>
      <c r="K196" s="226"/>
      <c r="L196" s="231"/>
      <c r="M196" s="232"/>
      <c r="N196" s="233"/>
      <c r="O196" s="233"/>
      <c r="P196" s="233"/>
      <c r="Q196" s="233"/>
      <c r="R196" s="233"/>
      <c r="S196" s="233"/>
      <c r="T196" s="234"/>
      <c r="AT196" s="235" t="s">
        <v>144</v>
      </c>
      <c r="AU196" s="235" t="s">
        <v>86</v>
      </c>
      <c r="AV196" s="13" t="s">
        <v>142</v>
      </c>
      <c r="AW196" s="13" t="s">
        <v>41</v>
      </c>
      <c r="AX196" s="13" t="s">
        <v>24</v>
      </c>
      <c r="AY196" s="235" t="s">
        <v>135</v>
      </c>
    </row>
    <row r="197" spans="2:65" s="1" customFormat="1" ht="38.25" customHeight="1">
      <c r="B197" s="40"/>
      <c r="C197" s="191" t="s">
        <v>226</v>
      </c>
      <c r="D197" s="191" t="s">
        <v>137</v>
      </c>
      <c r="E197" s="192" t="s">
        <v>227</v>
      </c>
      <c r="F197" s="193" t="s">
        <v>228</v>
      </c>
      <c r="G197" s="194" t="s">
        <v>229</v>
      </c>
      <c r="H197" s="195">
        <v>542.67700000000002</v>
      </c>
      <c r="I197" s="196"/>
      <c r="J197" s="197">
        <f>ROUND(I197*H197,2)</f>
        <v>0</v>
      </c>
      <c r="K197" s="193" t="s">
        <v>141</v>
      </c>
      <c r="L197" s="60"/>
      <c r="M197" s="198" t="s">
        <v>22</v>
      </c>
      <c r="N197" s="199" t="s">
        <v>48</v>
      </c>
      <c r="O197" s="41"/>
      <c r="P197" s="200">
        <f>O197*H197</f>
        <v>0</v>
      </c>
      <c r="Q197" s="200">
        <v>0</v>
      </c>
      <c r="R197" s="200">
        <f>Q197*H197</f>
        <v>0</v>
      </c>
      <c r="S197" s="200">
        <v>0</v>
      </c>
      <c r="T197" s="201">
        <f>S197*H197</f>
        <v>0</v>
      </c>
      <c r="AR197" s="23" t="s">
        <v>142</v>
      </c>
      <c r="AT197" s="23" t="s">
        <v>137</v>
      </c>
      <c r="AU197" s="23" t="s">
        <v>86</v>
      </c>
      <c r="AY197" s="23" t="s">
        <v>135</v>
      </c>
      <c r="BE197" s="202">
        <f>IF(N197="základní",J197,0)</f>
        <v>0</v>
      </c>
      <c r="BF197" s="202">
        <f>IF(N197="snížená",J197,0)</f>
        <v>0</v>
      </c>
      <c r="BG197" s="202">
        <f>IF(N197="zákl. přenesená",J197,0)</f>
        <v>0</v>
      </c>
      <c r="BH197" s="202">
        <f>IF(N197="sníž. přenesená",J197,0)</f>
        <v>0</v>
      </c>
      <c r="BI197" s="202">
        <f>IF(N197="nulová",J197,0)</f>
        <v>0</v>
      </c>
      <c r="BJ197" s="23" t="s">
        <v>24</v>
      </c>
      <c r="BK197" s="202">
        <f>ROUND(I197*H197,2)</f>
        <v>0</v>
      </c>
      <c r="BL197" s="23" t="s">
        <v>142</v>
      </c>
      <c r="BM197" s="23" t="s">
        <v>230</v>
      </c>
    </row>
    <row r="198" spans="2:65" s="11" customFormat="1" ht="13.5">
      <c r="B198" s="203"/>
      <c r="C198" s="204"/>
      <c r="D198" s="205" t="s">
        <v>144</v>
      </c>
      <c r="E198" s="206" t="s">
        <v>22</v>
      </c>
      <c r="F198" s="207" t="s">
        <v>231</v>
      </c>
      <c r="G198" s="204"/>
      <c r="H198" s="206" t="s">
        <v>22</v>
      </c>
      <c r="I198" s="208"/>
      <c r="J198" s="204"/>
      <c r="K198" s="204"/>
      <c r="L198" s="209"/>
      <c r="M198" s="210"/>
      <c r="N198" s="211"/>
      <c r="O198" s="211"/>
      <c r="P198" s="211"/>
      <c r="Q198" s="211"/>
      <c r="R198" s="211"/>
      <c r="S198" s="211"/>
      <c r="T198" s="212"/>
      <c r="AT198" s="213" t="s">
        <v>144</v>
      </c>
      <c r="AU198" s="213" t="s">
        <v>86</v>
      </c>
      <c r="AV198" s="11" t="s">
        <v>24</v>
      </c>
      <c r="AW198" s="11" t="s">
        <v>41</v>
      </c>
      <c r="AX198" s="11" t="s">
        <v>77</v>
      </c>
      <c r="AY198" s="213" t="s">
        <v>135</v>
      </c>
    </row>
    <row r="199" spans="2:65" s="11" customFormat="1" ht="27">
      <c r="B199" s="203"/>
      <c r="C199" s="204"/>
      <c r="D199" s="205" t="s">
        <v>144</v>
      </c>
      <c r="E199" s="206" t="s">
        <v>22</v>
      </c>
      <c r="F199" s="207" t="s">
        <v>232</v>
      </c>
      <c r="G199" s="204"/>
      <c r="H199" s="206" t="s">
        <v>22</v>
      </c>
      <c r="I199" s="208"/>
      <c r="J199" s="204"/>
      <c r="K199" s="204"/>
      <c r="L199" s="209"/>
      <c r="M199" s="210"/>
      <c r="N199" s="211"/>
      <c r="O199" s="211"/>
      <c r="P199" s="211"/>
      <c r="Q199" s="211"/>
      <c r="R199" s="211"/>
      <c r="S199" s="211"/>
      <c r="T199" s="212"/>
      <c r="AT199" s="213" t="s">
        <v>144</v>
      </c>
      <c r="AU199" s="213" t="s">
        <v>86</v>
      </c>
      <c r="AV199" s="11" t="s">
        <v>24</v>
      </c>
      <c r="AW199" s="11" t="s">
        <v>41</v>
      </c>
      <c r="AX199" s="11" t="s">
        <v>77</v>
      </c>
      <c r="AY199" s="213" t="s">
        <v>135</v>
      </c>
    </row>
    <row r="200" spans="2:65" s="11" customFormat="1" ht="13.5">
      <c r="B200" s="203"/>
      <c r="C200" s="204"/>
      <c r="D200" s="205" t="s">
        <v>144</v>
      </c>
      <c r="E200" s="206" t="s">
        <v>22</v>
      </c>
      <c r="F200" s="207" t="s">
        <v>233</v>
      </c>
      <c r="G200" s="204"/>
      <c r="H200" s="206" t="s">
        <v>22</v>
      </c>
      <c r="I200" s="208"/>
      <c r="J200" s="204"/>
      <c r="K200" s="204"/>
      <c r="L200" s="209"/>
      <c r="M200" s="210"/>
      <c r="N200" s="211"/>
      <c r="O200" s="211"/>
      <c r="P200" s="211"/>
      <c r="Q200" s="211"/>
      <c r="R200" s="211"/>
      <c r="S200" s="211"/>
      <c r="T200" s="212"/>
      <c r="AT200" s="213" t="s">
        <v>144</v>
      </c>
      <c r="AU200" s="213" t="s">
        <v>86</v>
      </c>
      <c r="AV200" s="11" t="s">
        <v>24</v>
      </c>
      <c r="AW200" s="11" t="s">
        <v>41</v>
      </c>
      <c r="AX200" s="11" t="s">
        <v>77</v>
      </c>
      <c r="AY200" s="213" t="s">
        <v>135</v>
      </c>
    </row>
    <row r="201" spans="2:65" s="11" customFormat="1" ht="13.5">
      <c r="B201" s="203"/>
      <c r="C201" s="204"/>
      <c r="D201" s="205" t="s">
        <v>144</v>
      </c>
      <c r="E201" s="206" t="s">
        <v>22</v>
      </c>
      <c r="F201" s="207" t="s">
        <v>149</v>
      </c>
      <c r="G201" s="204"/>
      <c r="H201" s="206" t="s">
        <v>22</v>
      </c>
      <c r="I201" s="208"/>
      <c r="J201" s="204"/>
      <c r="K201" s="204"/>
      <c r="L201" s="209"/>
      <c r="M201" s="210"/>
      <c r="N201" s="211"/>
      <c r="O201" s="211"/>
      <c r="P201" s="211"/>
      <c r="Q201" s="211"/>
      <c r="R201" s="211"/>
      <c r="S201" s="211"/>
      <c r="T201" s="212"/>
      <c r="AT201" s="213" t="s">
        <v>144</v>
      </c>
      <c r="AU201" s="213" t="s">
        <v>86</v>
      </c>
      <c r="AV201" s="11" t="s">
        <v>24</v>
      </c>
      <c r="AW201" s="11" t="s">
        <v>41</v>
      </c>
      <c r="AX201" s="11" t="s">
        <v>77</v>
      </c>
      <c r="AY201" s="213" t="s">
        <v>135</v>
      </c>
    </row>
    <row r="202" spans="2:65" s="12" customFormat="1" ht="13.5">
      <c r="B202" s="214"/>
      <c r="C202" s="215"/>
      <c r="D202" s="205" t="s">
        <v>144</v>
      </c>
      <c r="E202" s="216" t="s">
        <v>22</v>
      </c>
      <c r="F202" s="217" t="s">
        <v>234</v>
      </c>
      <c r="G202" s="215"/>
      <c r="H202" s="218">
        <v>32.200000000000003</v>
      </c>
      <c r="I202" s="219"/>
      <c r="J202" s="215"/>
      <c r="K202" s="215"/>
      <c r="L202" s="220"/>
      <c r="M202" s="221"/>
      <c r="N202" s="222"/>
      <c r="O202" s="222"/>
      <c r="P202" s="222"/>
      <c r="Q202" s="222"/>
      <c r="R202" s="222"/>
      <c r="S202" s="222"/>
      <c r="T202" s="223"/>
      <c r="AT202" s="224" t="s">
        <v>144</v>
      </c>
      <c r="AU202" s="224" t="s">
        <v>86</v>
      </c>
      <c r="AV202" s="12" t="s">
        <v>86</v>
      </c>
      <c r="AW202" s="12" t="s">
        <v>41</v>
      </c>
      <c r="AX202" s="12" t="s">
        <v>77</v>
      </c>
      <c r="AY202" s="224" t="s">
        <v>135</v>
      </c>
    </row>
    <row r="203" spans="2:65" s="11" customFormat="1" ht="13.5">
      <c r="B203" s="203"/>
      <c r="C203" s="204"/>
      <c r="D203" s="205" t="s">
        <v>144</v>
      </c>
      <c r="E203" s="206" t="s">
        <v>22</v>
      </c>
      <c r="F203" s="207" t="s">
        <v>151</v>
      </c>
      <c r="G203" s="204"/>
      <c r="H203" s="206" t="s">
        <v>22</v>
      </c>
      <c r="I203" s="208"/>
      <c r="J203" s="204"/>
      <c r="K203" s="204"/>
      <c r="L203" s="209"/>
      <c r="M203" s="210"/>
      <c r="N203" s="211"/>
      <c r="O203" s="211"/>
      <c r="P203" s="211"/>
      <c r="Q203" s="211"/>
      <c r="R203" s="211"/>
      <c r="S203" s="211"/>
      <c r="T203" s="212"/>
      <c r="AT203" s="213" t="s">
        <v>144</v>
      </c>
      <c r="AU203" s="213" t="s">
        <v>86</v>
      </c>
      <c r="AV203" s="11" t="s">
        <v>24</v>
      </c>
      <c r="AW203" s="11" t="s">
        <v>41</v>
      </c>
      <c r="AX203" s="11" t="s">
        <v>77</v>
      </c>
      <c r="AY203" s="213" t="s">
        <v>135</v>
      </c>
    </row>
    <row r="204" spans="2:65" s="12" customFormat="1" ht="13.5">
      <c r="B204" s="214"/>
      <c r="C204" s="215"/>
      <c r="D204" s="205" t="s">
        <v>144</v>
      </c>
      <c r="E204" s="216" t="s">
        <v>22</v>
      </c>
      <c r="F204" s="217" t="s">
        <v>235</v>
      </c>
      <c r="G204" s="215"/>
      <c r="H204" s="218">
        <v>31.1</v>
      </c>
      <c r="I204" s="219"/>
      <c r="J204" s="215"/>
      <c r="K204" s="215"/>
      <c r="L204" s="220"/>
      <c r="M204" s="221"/>
      <c r="N204" s="222"/>
      <c r="O204" s="222"/>
      <c r="P204" s="222"/>
      <c r="Q204" s="222"/>
      <c r="R204" s="222"/>
      <c r="S204" s="222"/>
      <c r="T204" s="223"/>
      <c r="AT204" s="224" t="s">
        <v>144</v>
      </c>
      <c r="AU204" s="224" t="s">
        <v>86</v>
      </c>
      <c r="AV204" s="12" t="s">
        <v>86</v>
      </c>
      <c r="AW204" s="12" t="s">
        <v>41</v>
      </c>
      <c r="AX204" s="12" t="s">
        <v>77</v>
      </c>
      <c r="AY204" s="224" t="s">
        <v>135</v>
      </c>
    </row>
    <row r="205" spans="2:65" s="11" customFormat="1" ht="13.5">
      <c r="B205" s="203"/>
      <c r="C205" s="204"/>
      <c r="D205" s="205" t="s">
        <v>144</v>
      </c>
      <c r="E205" s="206" t="s">
        <v>22</v>
      </c>
      <c r="F205" s="207" t="s">
        <v>236</v>
      </c>
      <c r="G205" s="204"/>
      <c r="H205" s="206" t="s">
        <v>22</v>
      </c>
      <c r="I205" s="208"/>
      <c r="J205" s="204"/>
      <c r="K205" s="204"/>
      <c r="L205" s="209"/>
      <c r="M205" s="210"/>
      <c r="N205" s="211"/>
      <c r="O205" s="211"/>
      <c r="P205" s="211"/>
      <c r="Q205" s="211"/>
      <c r="R205" s="211"/>
      <c r="S205" s="211"/>
      <c r="T205" s="212"/>
      <c r="AT205" s="213" t="s">
        <v>144</v>
      </c>
      <c r="AU205" s="213" t="s">
        <v>86</v>
      </c>
      <c r="AV205" s="11" t="s">
        <v>24</v>
      </c>
      <c r="AW205" s="11" t="s">
        <v>41</v>
      </c>
      <c r="AX205" s="11" t="s">
        <v>77</v>
      </c>
      <c r="AY205" s="213" t="s">
        <v>135</v>
      </c>
    </row>
    <row r="206" spans="2:65" s="12" customFormat="1" ht="13.5">
      <c r="B206" s="214"/>
      <c r="C206" s="215"/>
      <c r="D206" s="205" t="s">
        <v>144</v>
      </c>
      <c r="E206" s="216" t="s">
        <v>22</v>
      </c>
      <c r="F206" s="217" t="s">
        <v>237</v>
      </c>
      <c r="G206" s="215"/>
      <c r="H206" s="218">
        <v>20.738</v>
      </c>
      <c r="I206" s="219"/>
      <c r="J206" s="215"/>
      <c r="K206" s="215"/>
      <c r="L206" s="220"/>
      <c r="M206" s="221"/>
      <c r="N206" s="222"/>
      <c r="O206" s="222"/>
      <c r="P206" s="222"/>
      <c r="Q206" s="222"/>
      <c r="R206" s="222"/>
      <c r="S206" s="222"/>
      <c r="T206" s="223"/>
      <c r="AT206" s="224" t="s">
        <v>144</v>
      </c>
      <c r="AU206" s="224" t="s">
        <v>86</v>
      </c>
      <c r="AV206" s="12" t="s">
        <v>86</v>
      </c>
      <c r="AW206" s="12" t="s">
        <v>41</v>
      </c>
      <c r="AX206" s="12" t="s">
        <v>77</v>
      </c>
      <c r="AY206" s="224" t="s">
        <v>135</v>
      </c>
    </row>
    <row r="207" spans="2:65" s="11" customFormat="1" ht="13.5">
      <c r="B207" s="203"/>
      <c r="C207" s="204"/>
      <c r="D207" s="205" t="s">
        <v>144</v>
      </c>
      <c r="E207" s="206" t="s">
        <v>22</v>
      </c>
      <c r="F207" s="207" t="s">
        <v>238</v>
      </c>
      <c r="G207" s="204"/>
      <c r="H207" s="206" t="s">
        <v>22</v>
      </c>
      <c r="I207" s="208"/>
      <c r="J207" s="204"/>
      <c r="K207" s="204"/>
      <c r="L207" s="209"/>
      <c r="M207" s="210"/>
      <c r="N207" s="211"/>
      <c r="O207" s="211"/>
      <c r="P207" s="211"/>
      <c r="Q207" s="211"/>
      <c r="R207" s="211"/>
      <c r="S207" s="211"/>
      <c r="T207" s="212"/>
      <c r="AT207" s="213" t="s">
        <v>144</v>
      </c>
      <c r="AU207" s="213" t="s">
        <v>86</v>
      </c>
      <c r="AV207" s="11" t="s">
        <v>24</v>
      </c>
      <c r="AW207" s="11" t="s">
        <v>41</v>
      </c>
      <c r="AX207" s="11" t="s">
        <v>77</v>
      </c>
      <c r="AY207" s="213" t="s">
        <v>135</v>
      </c>
    </row>
    <row r="208" spans="2:65" s="12" customFormat="1" ht="13.5">
      <c r="B208" s="214"/>
      <c r="C208" s="215"/>
      <c r="D208" s="205" t="s">
        <v>144</v>
      </c>
      <c r="E208" s="216" t="s">
        <v>22</v>
      </c>
      <c r="F208" s="217" t="s">
        <v>239</v>
      </c>
      <c r="G208" s="215"/>
      <c r="H208" s="218">
        <v>21.47</v>
      </c>
      <c r="I208" s="219"/>
      <c r="J208" s="215"/>
      <c r="K208" s="215"/>
      <c r="L208" s="220"/>
      <c r="M208" s="221"/>
      <c r="N208" s="222"/>
      <c r="O208" s="222"/>
      <c r="P208" s="222"/>
      <c r="Q208" s="222"/>
      <c r="R208" s="222"/>
      <c r="S208" s="222"/>
      <c r="T208" s="223"/>
      <c r="AT208" s="224" t="s">
        <v>144</v>
      </c>
      <c r="AU208" s="224" t="s">
        <v>86</v>
      </c>
      <c r="AV208" s="12" t="s">
        <v>86</v>
      </c>
      <c r="AW208" s="12" t="s">
        <v>41</v>
      </c>
      <c r="AX208" s="12" t="s">
        <v>77</v>
      </c>
      <c r="AY208" s="224" t="s">
        <v>135</v>
      </c>
    </row>
    <row r="209" spans="2:51" s="11" customFormat="1" ht="13.5">
      <c r="B209" s="203"/>
      <c r="C209" s="204"/>
      <c r="D209" s="205" t="s">
        <v>144</v>
      </c>
      <c r="E209" s="206" t="s">
        <v>22</v>
      </c>
      <c r="F209" s="207" t="s">
        <v>155</v>
      </c>
      <c r="G209" s="204"/>
      <c r="H209" s="206" t="s">
        <v>22</v>
      </c>
      <c r="I209" s="208"/>
      <c r="J209" s="204"/>
      <c r="K209" s="204"/>
      <c r="L209" s="209"/>
      <c r="M209" s="210"/>
      <c r="N209" s="211"/>
      <c r="O209" s="211"/>
      <c r="P209" s="211"/>
      <c r="Q209" s="211"/>
      <c r="R209" s="211"/>
      <c r="S209" s="211"/>
      <c r="T209" s="212"/>
      <c r="AT209" s="213" t="s">
        <v>144</v>
      </c>
      <c r="AU209" s="213" t="s">
        <v>86</v>
      </c>
      <c r="AV209" s="11" t="s">
        <v>24</v>
      </c>
      <c r="AW209" s="11" t="s">
        <v>41</v>
      </c>
      <c r="AX209" s="11" t="s">
        <v>77</v>
      </c>
      <c r="AY209" s="213" t="s">
        <v>135</v>
      </c>
    </row>
    <row r="210" spans="2:51" s="12" customFormat="1" ht="13.5">
      <c r="B210" s="214"/>
      <c r="C210" s="215"/>
      <c r="D210" s="205" t="s">
        <v>144</v>
      </c>
      <c r="E210" s="216" t="s">
        <v>22</v>
      </c>
      <c r="F210" s="217" t="s">
        <v>240</v>
      </c>
      <c r="G210" s="215"/>
      <c r="H210" s="218">
        <v>41.2</v>
      </c>
      <c r="I210" s="219"/>
      <c r="J210" s="215"/>
      <c r="K210" s="215"/>
      <c r="L210" s="220"/>
      <c r="M210" s="221"/>
      <c r="N210" s="222"/>
      <c r="O210" s="222"/>
      <c r="P210" s="222"/>
      <c r="Q210" s="222"/>
      <c r="R210" s="222"/>
      <c r="S210" s="222"/>
      <c r="T210" s="223"/>
      <c r="AT210" s="224" t="s">
        <v>144</v>
      </c>
      <c r="AU210" s="224" t="s">
        <v>86</v>
      </c>
      <c r="AV210" s="12" t="s">
        <v>86</v>
      </c>
      <c r="AW210" s="12" t="s">
        <v>41</v>
      </c>
      <c r="AX210" s="12" t="s">
        <v>77</v>
      </c>
      <c r="AY210" s="224" t="s">
        <v>135</v>
      </c>
    </row>
    <row r="211" spans="2:51" s="11" customFormat="1" ht="13.5">
      <c r="B211" s="203"/>
      <c r="C211" s="204"/>
      <c r="D211" s="205" t="s">
        <v>144</v>
      </c>
      <c r="E211" s="206" t="s">
        <v>22</v>
      </c>
      <c r="F211" s="207" t="s">
        <v>157</v>
      </c>
      <c r="G211" s="204"/>
      <c r="H211" s="206" t="s">
        <v>22</v>
      </c>
      <c r="I211" s="208"/>
      <c r="J211" s="204"/>
      <c r="K211" s="204"/>
      <c r="L211" s="209"/>
      <c r="M211" s="210"/>
      <c r="N211" s="211"/>
      <c r="O211" s="211"/>
      <c r="P211" s="211"/>
      <c r="Q211" s="211"/>
      <c r="R211" s="211"/>
      <c r="S211" s="211"/>
      <c r="T211" s="212"/>
      <c r="AT211" s="213" t="s">
        <v>144</v>
      </c>
      <c r="AU211" s="213" t="s">
        <v>86</v>
      </c>
      <c r="AV211" s="11" t="s">
        <v>24</v>
      </c>
      <c r="AW211" s="11" t="s">
        <v>41</v>
      </c>
      <c r="AX211" s="11" t="s">
        <v>77</v>
      </c>
      <c r="AY211" s="213" t="s">
        <v>135</v>
      </c>
    </row>
    <row r="212" spans="2:51" s="12" customFormat="1" ht="13.5">
      <c r="B212" s="214"/>
      <c r="C212" s="215"/>
      <c r="D212" s="205" t="s">
        <v>144</v>
      </c>
      <c r="E212" s="216" t="s">
        <v>22</v>
      </c>
      <c r="F212" s="217" t="s">
        <v>241</v>
      </c>
      <c r="G212" s="215"/>
      <c r="H212" s="218">
        <v>36.5</v>
      </c>
      <c r="I212" s="219"/>
      <c r="J212" s="215"/>
      <c r="K212" s="215"/>
      <c r="L212" s="220"/>
      <c r="M212" s="221"/>
      <c r="N212" s="222"/>
      <c r="O212" s="222"/>
      <c r="P212" s="222"/>
      <c r="Q212" s="222"/>
      <c r="R212" s="222"/>
      <c r="S212" s="222"/>
      <c r="T212" s="223"/>
      <c r="AT212" s="224" t="s">
        <v>144</v>
      </c>
      <c r="AU212" s="224" t="s">
        <v>86</v>
      </c>
      <c r="AV212" s="12" t="s">
        <v>86</v>
      </c>
      <c r="AW212" s="12" t="s">
        <v>41</v>
      </c>
      <c r="AX212" s="12" t="s">
        <v>77</v>
      </c>
      <c r="AY212" s="224" t="s">
        <v>135</v>
      </c>
    </row>
    <row r="213" spans="2:51" s="11" customFormat="1" ht="13.5">
      <c r="B213" s="203"/>
      <c r="C213" s="204"/>
      <c r="D213" s="205" t="s">
        <v>144</v>
      </c>
      <c r="E213" s="206" t="s">
        <v>22</v>
      </c>
      <c r="F213" s="207" t="s">
        <v>159</v>
      </c>
      <c r="G213" s="204"/>
      <c r="H213" s="206" t="s">
        <v>22</v>
      </c>
      <c r="I213" s="208"/>
      <c r="J213" s="204"/>
      <c r="K213" s="204"/>
      <c r="L213" s="209"/>
      <c r="M213" s="210"/>
      <c r="N213" s="211"/>
      <c r="O213" s="211"/>
      <c r="P213" s="211"/>
      <c r="Q213" s="211"/>
      <c r="R213" s="211"/>
      <c r="S213" s="211"/>
      <c r="T213" s="212"/>
      <c r="AT213" s="213" t="s">
        <v>144</v>
      </c>
      <c r="AU213" s="213" t="s">
        <v>86</v>
      </c>
      <c r="AV213" s="11" t="s">
        <v>24</v>
      </c>
      <c r="AW213" s="11" t="s">
        <v>41</v>
      </c>
      <c r="AX213" s="11" t="s">
        <v>77</v>
      </c>
      <c r="AY213" s="213" t="s">
        <v>135</v>
      </c>
    </row>
    <row r="214" spans="2:51" s="12" customFormat="1" ht="13.5">
      <c r="B214" s="214"/>
      <c r="C214" s="215"/>
      <c r="D214" s="205" t="s">
        <v>144</v>
      </c>
      <c r="E214" s="216" t="s">
        <v>22</v>
      </c>
      <c r="F214" s="217" t="s">
        <v>242</v>
      </c>
      <c r="G214" s="215"/>
      <c r="H214" s="218">
        <v>32.5</v>
      </c>
      <c r="I214" s="219"/>
      <c r="J214" s="215"/>
      <c r="K214" s="215"/>
      <c r="L214" s="220"/>
      <c r="M214" s="221"/>
      <c r="N214" s="222"/>
      <c r="O214" s="222"/>
      <c r="P214" s="222"/>
      <c r="Q214" s="222"/>
      <c r="R214" s="222"/>
      <c r="S214" s="222"/>
      <c r="T214" s="223"/>
      <c r="AT214" s="224" t="s">
        <v>144</v>
      </c>
      <c r="AU214" s="224" t="s">
        <v>86</v>
      </c>
      <c r="AV214" s="12" t="s">
        <v>86</v>
      </c>
      <c r="AW214" s="12" t="s">
        <v>41</v>
      </c>
      <c r="AX214" s="12" t="s">
        <v>77</v>
      </c>
      <c r="AY214" s="224" t="s">
        <v>135</v>
      </c>
    </row>
    <row r="215" spans="2:51" s="11" customFormat="1" ht="13.5">
      <c r="B215" s="203"/>
      <c r="C215" s="204"/>
      <c r="D215" s="205" t="s">
        <v>144</v>
      </c>
      <c r="E215" s="206" t="s">
        <v>22</v>
      </c>
      <c r="F215" s="207" t="s">
        <v>161</v>
      </c>
      <c r="G215" s="204"/>
      <c r="H215" s="206" t="s">
        <v>22</v>
      </c>
      <c r="I215" s="208"/>
      <c r="J215" s="204"/>
      <c r="K215" s="204"/>
      <c r="L215" s="209"/>
      <c r="M215" s="210"/>
      <c r="N215" s="211"/>
      <c r="O215" s="211"/>
      <c r="P215" s="211"/>
      <c r="Q215" s="211"/>
      <c r="R215" s="211"/>
      <c r="S215" s="211"/>
      <c r="T215" s="212"/>
      <c r="AT215" s="213" t="s">
        <v>144</v>
      </c>
      <c r="AU215" s="213" t="s">
        <v>86</v>
      </c>
      <c r="AV215" s="11" t="s">
        <v>24</v>
      </c>
      <c r="AW215" s="11" t="s">
        <v>41</v>
      </c>
      <c r="AX215" s="11" t="s">
        <v>77</v>
      </c>
      <c r="AY215" s="213" t="s">
        <v>135</v>
      </c>
    </row>
    <row r="216" spans="2:51" s="12" customFormat="1" ht="13.5">
      <c r="B216" s="214"/>
      <c r="C216" s="215"/>
      <c r="D216" s="205" t="s">
        <v>144</v>
      </c>
      <c r="E216" s="216" t="s">
        <v>22</v>
      </c>
      <c r="F216" s="217" t="s">
        <v>243</v>
      </c>
      <c r="G216" s="215"/>
      <c r="H216" s="218">
        <v>31.5</v>
      </c>
      <c r="I216" s="219"/>
      <c r="J216" s="215"/>
      <c r="K216" s="215"/>
      <c r="L216" s="220"/>
      <c r="M216" s="221"/>
      <c r="N216" s="222"/>
      <c r="O216" s="222"/>
      <c r="P216" s="222"/>
      <c r="Q216" s="222"/>
      <c r="R216" s="222"/>
      <c r="S216" s="222"/>
      <c r="T216" s="223"/>
      <c r="AT216" s="224" t="s">
        <v>144</v>
      </c>
      <c r="AU216" s="224" t="s">
        <v>86</v>
      </c>
      <c r="AV216" s="12" t="s">
        <v>86</v>
      </c>
      <c r="AW216" s="12" t="s">
        <v>41</v>
      </c>
      <c r="AX216" s="12" t="s">
        <v>77</v>
      </c>
      <c r="AY216" s="224" t="s">
        <v>135</v>
      </c>
    </row>
    <row r="217" spans="2:51" s="11" customFormat="1" ht="13.5">
      <c r="B217" s="203"/>
      <c r="C217" s="204"/>
      <c r="D217" s="205" t="s">
        <v>144</v>
      </c>
      <c r="E217" s="206" t="s">
        <v>22</v>
      </c>
      <c r="F217" s="207" t="s">
        <v>163</v>
      </c>
      <c r="G217" s="204"/>
      <c r="H217" s="206" t="s">
        <v>22</v>
      </c>
      <c r="I217" s="208"/>
      <c r="J217" s="204"/>
      <c r="K217" s="204"/>
      <c r="L217" s="209"/>
      <c r="M217" s="210"/>
      <c r="N217" s="211"/>
      <c r="O217" s="211"/>
      <c r="P217" s="211"/>
      <c r="Q217" s="211"/>
      <c r="R217" s="211"/>
      <c r="S217" s="211"/>
      <c r="T217" s="212"/>
      <c r="AT217" s="213" t="s">
        <v>144</v>
      </c>
      <c r="AU217" s="213" t="s">
        <v>86</v>
      </c>
      <c r="AV217" s="11" t="s">
        <v>24</v>
      </c>
      <c r="AW217" s="11" t="s">
        <v>41</v>
      </c>
      <c r="AX217" s="11" t="s">
        <v>77</v>
      </c>
      <c r="AY217" s="213" t="s">
        <v>135</v>
      </c>
    </row>
    <row r="218" spans="2:51" s="12" customFormat="1" ht="13.5">
      <c r="B218" s="214"/>
      <c r="C218" s="215"/>
      <c r="D218" s="205" t="s">
        <v>144</v>
      </c>
      <c r="E218" s="216" t="s">
        <v>22</v>
      </c>
      <c r="F218" s="217" t="s">
        <v>244</v>
      </c>
      <c r="G218" s="215"/>
      <c r="H218" s="218">
        <v>34.9</v>
      </c>
      <c r="I218" s="219"/>
      <c r="J218" s="215"/>
      <c r="K218" s="215"/>
      <c r="L218" s="220"/>
      <c r="M218" s="221"/>
      <c r="N218" s="222"/>
      <c r="O218" s="222"/>
      <c r="P218" s="222"/>
      <c r="Q218" s="222"/>
      <c r="R218" s="222"/>
      <c r="S218" s="222"/>
      <c r="T218" s="223"/>
      <c r="AT218" s="224" t="s">
        <v>144</v>
      </c>
      <c r="AU218" s="224" t="s">
        <v>86</v>
      </c>
      <c r="AV218" s="12" t="s">
        <v>86</v>
      </c>
      <c r="AW218" s="12" t="s">
        <v>41</v>
      </c>
      <c r="AX218" s="12" t="s">
        <v>77</v>
      </c>
      <c r="AY218" s="224" t="s">
        <v>135</v>
      </c>
    </row>
    <row r="219" spans="2:51" s="11" customFormat="1" ht="13.5">
      <c r="B219" s="203"/>
      <c r="C219" s="204"/>
      <c r="D219" s="205" t="s">
        <v>144</v>
      </c>
      <c r="E219" s="206" t="s">
        <v>22</v>
      </c>
      <c r="F219" s="207" t="s">
        <v>165</v>
      </c>
      <c r="G219" s="204"/>
      <c r="H219" s="206" t="s">
        <v>22</v>
      </c>
      <c r="I219" s="208"/>
      <c r="J219" s="204"/>
      <c r="K219" s="204"/>
      <c r="L219" s="209"/>
      <c r="M219" s="210"/>
      <c r="N219" s="211"/>
      <c r="O219" s="211"/>
      <c r="P219" s="211"/>
      <c r="Q219" s="211"/>
      <c r="R219" s="211"/>
      <c r="S219" s="211"/>
      <c r="T219" s="212"/>
      <c r="AT219" s="213" t="s">
        <v>144</v>
      </c>
      <c r="AU219" s="213" t="s">
        <v>86</v>
      </c>
      <c r="AV219" s="11" t="s">
        <v>24</v>
      </c>
      <c r="AW219" s="11" t="s">
        <v>41</v>
      </c>
      <c r="AX219" s="11" t="s">
        <v>77</v>
      </c>
      <c r="AY219" s="213" t="s">
        <v>135</v>
      </c>
    </row>
    <row r="220" spans="2:51" s="12" customFormat="1" ht="13.5">
      <c r="B220" s="214"/>
      <c r="C220" s="215"/>
      <c r="D220" s="205" t="s">
        <v>144</v>
      </c>
      <c r="E220" s="216" t="s">
        <v>22</v>
      </c>
      <c r="F220" s="217" t="s">
        <v>245</v>
      </c>
      <c r="G220" s="215"/>
      <c r="H220" s="218">
        <v>33.6</v>
      </c>
      <c r="I220" s="219"/>
      <c r="J220" s="215"/>
      <c r="K220" s="215"/>
      <c r="L220" s="220"/>
      <c r="M220" s="221"/>
      <c r="N220" s="222"/>
      <c r="O220" s="222"/>
      <c r="P220" s="222"/>
      <c r="Q220" s="222"/>
      <c r="R220" s="222"/>
      <c r="S220" s="222"/>
      <c r="T220" s="223"/>
      <c r="AT220" s="224" t="s">
        <v>144</v>
      </c>
      <c r="AU220" s="224" t="s">
        <v>86</v>
      </c>
      <c r="AV220" s="12" t="s">
        <v>86</v>
      </c>
      <c r="AW220" s="12" t="s">
        <v>41</v>
      </c>
      <c r="AX220" s="12" t="s">
        <v>77</v>
      </c>
      <c r="AY220" s="224" t="s">
        <v>135</v>
      </c>
    </row>
    <row r="221" spans="2:51" s="11" customFormat="1" ht="13.5">
      <c r="B221" s="203"/>
      <c r="C221" s="204"/>
      <c r="D221" s="205" t="s">
        <v>144</v>
      </c>
      <c r="E221" s="206" t="s">
        <v>22</v>
      </c>
      <c r="F221" s="207" t="s">
        <v>246</v>
      </c>
      <c r="G221" s="204"/>
      <c r="H221" s="206" t="s">
        <v>22</v>
      </c>
      <c r="I221" s="208"/>
      <c r="J221" s="204"/>
      <c r="K221" s="204"/>
      <c r="L221" s="209"/>
      <c r="M221" s="210"/>
      <c r="N221" s="211"/>
      <c r="O221" s="211"/>
      <c r="P221" s="211"/>
      <c r="Q221" s="211"/>
      <c r="R221" s="211"/>
      <c r="S221" s="211"/>
      <c r="T221" s="212"/>
      <c r="AT221" s="213" t="s">
        <v>144</v>
      </c>
      <c r="AU221" s="213" t="s">
        <v>86</v>
      </c>
      <c r="AV221" s="11" t="s">
        <v>24</v>
      </c>
      <c r="AW221" s="11" t="s">
        <v>41</v>
      </c>
      <c r="AX221" s="11" t="s">
        <v>77</v>
      </c>
      <c r="AY221" s="213" t="s">
        <v>135</v>
      </c>
    </row>
    <row r="222" spans="2:51" s="12" customFormat="1" ht="13.5">
      <c r="B222" s="214"/>
      <c r="C222" s="215"/>
      <c r="D222" s="205" t="s">
        <v>144</v>
      </c>
      <c r="E222" s="216" t="s">
        <v>22</v>
      </c>
      <c r="F222" s="217" t="s">
        <v>247</v>
      </c>
      <c r="G222" s="215"/>
      <c r="H222" s="218">
        <v>27.3</v>
      </c>
      <c r="I222" s="219"/>
      <c r="J222" s="215"/>
      <c r="K222" s="215"/>
      <c r="L222" s="220"/>
      <c r="M222" s="221"/>
      <c r="N222" s="222"/>
      <c r="O222" s="222"/>
      <c r="P222" s="222"/>
      <c r="Q222" s="222"/>
      <c r="R222" s="222"/>
      <c r="S222" s="222"/>
      <c r="T222" s="223"/>
      <c r="AT222" s="224" t="s">
        <v>144</v>
      </c>
      <c r="AU222" s="224" t="s">
        <v>86</v>
      </c>
      <c r="AV222" s="12" t="s">
        <v>86</v>
      </c>
      <c r="AW222" s="12" t="s">
        <v>41</v>
      </c>
      <c r="AX222" s="12" t="s">
        <v>77</v>
      </c>
      <c r="AY222" s="224" t="s">
        <v>135</v>
      </c>
    </row>
    <row r="223" spans="2:51" s="11" customFormat="1" ht="13.5">
      <c r="B223" s="203"/>
      <c r="C223" s="204"/>
      <c r="D223" s="205" t="s">
        <v>144</v>
      </c>
      <c r="E223" s="206" t="s">
        <v>22</v>
      </c>
      <c r="F223" s="207" t="s">
        <v>248</v>
      </c>
      <c r="G223" s="204"/>
      <c r="H223" s="206" t="s">
        <v>22</v>
      </c>
      <c r="I223" s="208"/>
      <c r="J223" s="204"/>
      <c r="K223" s="204"/>
      <c r="L223" s="209"/>
      <c r="M223" s="210"/>
      <c r="N223" s="211"/>
      <c r="O223" s="211"/>
      <c r="P223" s="211"/>
      <c r="Q223" s="211"/>
      <c r="R223" s="211"/>
      <c r="S223" s="211"/>
      <c r="T223" s="212"/>
      <c r="AT223" s="213" t="s">
        <v>144</v>
      </c>
      <c r="AU223" s="213" t="s">
        <v>86</v>
      </c>
      <c r="AV223" s="11" t="s">
        <v>24</v>
      </c>
      <c r="AW223" s="11" t="s">
        <v>41</v>
      </c>
      <c r="AX223" s="11" t="s">
        <v>77</v>
      </c>
      <c r="AY223" s="213" t="s">
        <v>135</v>
      </c>
    </row>
    <row r="224" spans="2:51" s="12" customFormat="1" ht="13.5">
      <c r="B224" s="214"/>
      <c r="C224" s="215"/>
      <c r="D224" s="205" t="s">
        <v>144</v>
      </c>
      <c r="E224" s="216" t="s">
        <v>22</v>
      </c>
      <c r="F224" s="217" t="s">
        <v>249</v>
      </c>
      <c r="G224" s="215"/>
      <c r="H224" s="218">
        <v>48.6</v>
      </c>
      <c r="I224" s="219"/>
      <c r="J224" s="215"/>
      <c r="K224" s="215"/>
      <c r="L224" s="220"/>
      <c r="M224" s="221"/>
      <c r="N224" s="222"/>
      <c r="O224" s="222"/>
      <c r="P224" s="222"/>
      <c r="Q224" s="222"/>
      <c r="R224" s="222"/>
      <c r="S224" s="222"/>
      <c r="T224" s="223"/>
      <c r="AT224" s="224" t="s">
        <v>144</v>
      </c>
      <c r="AU224" s="224" t="s">
        <v>86</v>
      </c>
      <c r="AV224" s="12" t="s">
        <v>86</v>
      </c>
      <c r="AW224" s="12" t="s">
        <v>41</v>
      </c>
      <c r="AX224" s="12" t="s">
        <v>77</v>
      </c>
      <c r="AY224" s="224" t="s">
        <v>135</v>
      </c>
    </row>
    <row r="225" spans="2:65" s="11" customFormat="1" ht="13.5">
      <c r="B225" s="203"/>
      <c r="C225" s="204"/>
      <c r="D225" s="205" t="s">
        <v>144</v>
      </c>
      <c r="E225" s="206" t="s">
        <v>22</v>
      </c>
      <c r="F225" s="207" t="s">
        <v>250</v>
      </c>
      <c r="G225" s="204"/>
      <c r="H225" s="206" t="s">
        <v>22</v>
      </c>
      <c r="I225" s="208"/>
      <c r="J225" s="204"/>
      <c r="K225" s="204"/>
      <c r="L225" s="209"/>
      <c r="M225" s="210"/>
      <c r="N225" s="211"/>
      <c r="O225" s="211"/>
      <c r="P225" s="211"/>
      <c r="Q225" s="211"/>
      <c r="R225" s="211"/>
      <c r="S225" s="211"/>
      <c r="T225" s="212"/>
      <c r="AT225" s="213" t="s">
        <v>144</v>
      </c>
      <c r="AU225" s="213" t="s">
        <v>86</v>
      </c>
      <c r="AV225" s="11" t="s">
        <v>24</v>
      </c>
      <c r="AW225" s="11" t="s">
        <v>41</v>
      </c>
      <c r="AX225" s="11" t="s">
        <v>77</v>
      </c>
      <c r="AY225" s="213" t="s">
        <v>135</v>
      </c>
    </row>
    <row r="226" spans="2:65" s="11" customFormat="1" ht="13.5">
      <c r="B226" s="203"/>
      <c r="C226" s="204"/>
      <c r="D226" s="205" t="s">
        <v>144</v>
      </c>
      <c r="E226" s="206" t="s">
        <v>22</v>
      </c>
      <c r="F226" s="207" t="s">
        <v>251</v>
      </c>
      <c r="G226" s="204"/>
      <c r="H226" s="206" t="s">
        <v>22</v>
      </c>
      <c r="I226" s="208"/>
      <c r="J226" s="204"/>
      <c r="K226" s="204"/>
      <c r="L226" s="209"/>
      <c r="M226" s="210"/>
      <c r="N226" s="211"/>
      <c r="O226" s="211"/>
      <c r="P226" s="211"/>
      <c r="Q226" s="211"/>
      <c r="R226" s="211"/>
      <c r="S226" s="211"/>
      <c r="T226" s="212"/>
      <c r="AT226" s="213" t="s">
        <v>144</v>
      </c>
      <c r="AU226" s="213" t="s">
        <v>86</v>
      </c>
      <c r="AV226" s="11" t="s">
        <v>24</v>
      </c>
      <c r="AW226" s="11" t="s">
        <v>41</v>
      </c>
      <c r="AX226" s="11" t="s">
        <v>77</v>
      </c>
      <c r="AY226" s="213" t="s">
        <v>135</v>
      </c>
    </row>
    <row r="227" spans="2:65" s="12" customFormat="1" ht="13.5">
      <c r="B227" s="214"/>
      <c r="C227" s="215"/>
      <c r="D227" s="205" t="s">
        <v>144</v>
      </c>
      <c r="E227" s="216" t="s">
        <v>22</v>
      </c>
      <c r="F227" s="217" t="s">
        <v>252</v>
      </c>
      <c r="G227" s="215"/>
      <c r="H227" s="218">
        <v>13.481999999999999</v>
      </c>
      <c r="I227" s="219"/>
      <c r="J227" s="215"/>
      <c r="K227" s="215"/>
      <c r="L227" s="220"/>
      <c r="M227" s="221"/>
      <c r="N227" s="222"/>
      <c r="O227" s="222"/>
      <c r="P227" s="222"/>
      <c r="Q227" s="222"/>
      <c r="R227" s="222"/>
      <c r="S227" s="222"/>
      <c r="T227" s="223"/>
      <c r="AT227" s="224" t="s">
        <v>144</v>
      </c>
      <c r="AU227" s="224" t="s">
        <v>86</v>
      </c>
      <c r="AV227" s="12" t="s">
        <v>86</v>
      </c>
      <c r="AW227" s="12" t="s">
        <v>41</v>
      </c>
      <c r="AX227" s="12" t="s">
        <v>77</v>
      </c>
      <c r="AY227" s="224" t="s">
        <v>135</v>
      </c>
    </row>
    <row r="228" spans="2:65" s="11" customFormat="1" ht="13.5">
      <c r="B228" s="203"/>
      <c r="C228" s="204"/>
      <c r="D228" s="205" t="s">
        <v>144</v>
      </c>
      <c r="E228" s="206" t="s">
        <v>22</v>
      </c>
      <c r="F228" s="207" t="s">
        <v>195</v>
      </c>
      <c r="G228" s="204"/>
      <c r="H228" s="206" t="s">
        <v>22</v>
      </c>
      <c r="I228" s="208"/>
      <c r="J228" s="204"/>
      <c r="K228" s="204"/>
      <c r="L228" s="209"/>
      <c r="M228" s="210"/>
      <c r="N228" s="211"/>
      <c r="O228" s="211"/>
      <c r="P228" s="211"/>
      <c r="Q228" s="211"/>
      <c r="R228" s="211"/>
      <c r="S228" s="211"/>
      <c r="T228" s="212"/>
      <c r="AT228" s="213" t="s">
        <v>144</v>
      </c>
      <c r="AU228" s="213" t="s">
        <v>86</v>
      </c>
      <c r="AV228" s="11" t="s">
        <v>24</v>
      </c>
      <c r="AW228" s="11" t="s">
        <v>41</v>
      </c>
      <c r="AX228" s="11" t="s">
        <v>77</v>
      </c>
      <c r="AY228" s="213" t="s">
        <v>135</v>
      </c>
    </row>
    <row r="229" spans="2:65" s="12" customFormat="1" ht="13.5">
      <c r="B229" s="214"/>
      <c r="C229" s="215"/>
      <c r="D229" s="205" t="s">
        <v>144</v>
      </c>
      <c r="E229" s="216" t="s">
        <v>22</v>
      </c>
      <c r="F229" s="217" t="s">
        <v>253</v>
      </c>
      <c r="G229" s="215"/>
      <c r="H229" s="218">
        <v>6.6</v>
      </c>
      <c r="I229" s="219"/>
      <c r="J229" s="215"/>
      <c r="K229" s="215"/>
      <c r="L229" s="220"/>
      <c r="M229" s="221"/>
      <c r="N229" s="222"/>
      <c r="O229" s="222"/>
      <c r="P229" s="222"/>
      <c r="Q229" s="222"/>
      <c r="R229" s="222"/>
      <c r="S229" s="222"/>
      <c r="T229" s="223"/>
      <c r="AT229" s="224" t="s">
        <v>144</v>
      </c>
      <c r="AU229" s="224" t="s">
        <v>86</v>
      </c>
      <c r="AV229" s="12" t="s">
        <v>86</v>
      </c>
      <c r="AW229" s="12" t="s">
        <v>41</v>
      </c>
      <c r="AX229" s="12" t="s">
        <v>77</v>
      </c>
      <c r="AY229" s="224" t="s">
        <v>135</v>
      </c>
    </row>
    <row r="230" spans="2:65" s="11" customFormat="1" ht="13.5">
      <c r="B230" s="203"/>
      <c r="C230" s="204"/>
      <c r="D230" s="205" t="s">
        <v>144</v>
      </c>
      <c r="E230" s="206" t="s">
        <v>22</v>
      </c>
      <c r="F230" s="207" t="s">
        <v>169</v>
      </c>
      <c r="G230" s="204"/>
      <c r="H230" s="206" t="s">
        <v>22</v>
      </c>
      <c r="I230" s="208"/>
      <c r="J230" s="204"/>
      <c r="K230" s="204"/>
      <c r="L230" s="209"/>
      <c r="M230" s="210"/>
      <c r="N230" s="211"/>
      <c r="O230" s="211"/>
      <c r="P230" s="211"/>
      <c r="Q230" s="211"/>
      <c r="R230" s="211"/>
      <c r="S230" s="211"/>
      <c r="T230" s="212"/>
      <c r="AT230" s="213" t="s">
        <v>144</v>
      </c>
      <c r="AU230" s="213" t="s">
        <v>86</v>
      </c>
      <c r="AV230" s="11" t="s">
        <v>24</v>
      </c>
      <c r="AW230" s="11" t="s">
        <v>41</v>
      </c>
      <c r="AX230" s="11" t="s">
        <v>77</v>
      </c>
      <c r="AY230" s="213" t="s">
        <v>135</v>
      </c>
    </row>
    <row r="231" spans="2:65" s="12" customFormat="1" ht="13.5">
      <c r="B231" s="214"/>
      <c r="C231" s="215"/>
      <c r="D231" s="205" t="s">
        <v>144</v>
      </c>
      <c r="E231" s="216" t="s">
        <v>22</v>
      </c>
      <c r="F231" s="217" t="s">
        <v>254</v>
      </c>
      <c r="G231" s="215"/>
      <c r="H231" s="218">
        <v>26.3</v>
      </c>
      <c r="I231" s="219"/>
      <c r="J231" s="215"/>
      <c r="K231" s="215"/>
      <c r="L231" s="220"/>
      <c r="M231" s="221"/>
      <c r="N231" s="222"/>
      <c r="O231" s="222"/>
      <c r="P231" s="222"/>
      <c r="Q231" s="222"/>
      <c r="R231" s="222"/>
      <c r="S231" s="222"/>
      <c r="T231" s="223"/>
      <c r="AT231" s="224" t="s">
        <v>144</v>
      </c>
      <c r="AU231" s="224" t="s">
        <v>86</v>
      </c>
      <c r="AV231" s="12" t="s">
        <v>86</v>
      </c>
      <c r="AW231" s="12" t="s">
        <v>41</v>
      </c>
      <c r="AX231" s="12" t="s">
        <v>77</v>
      </c>
      <c r="AY231" s="224" t="s">
        <v>135</v>
      </c>
    </row>
    <row r="232" spans="2:65" s="11" customFormat="1" ht="13.5">
      <c r="B232" s="203"/>
      <c r="C232" s="204"/>
      <c r="D232" s="205" t="s">
        <v>144</v>
      </c>
      <c r="E232" s="206" t="s">
        <v>22</v>
      </c>
      <c r="F232" s="207" t="s">
        <v>255</v>
      </c>
      <c r="G232" s="204"/>
      <c r="H232" s="206" t="s">
        <v>22</v>
      </c>
      <c r="I232" s="208"/>
      <c r="J232" s="204"/>
      <c r="K232" s="204"/>
      <c r="L232" s="209"/>
      <c r="M232" s="210"/>
      <c r="N232" s="211"/>
      <c r="O232" s="211"/>
      <c r="P232" s="211"/>
      <c r="Q232" s="211"/>
      <c r="R232" s="211"/>
      <c r="S232" s="211"/>
      <c r="T232" s="212"/>
      <c r="AT232" s="213" t="s">
        <v>144</v>
      </c>
      <c r="AU232" s="213" t="s">
        <v>86</v>
      </c>
      <c r="AV232" s="11" t="s">
        <v>24</v>
      </c>
      <c r="AW232" s="11" t="s">
        <v>41</v>
      </c>
      <c r="AX232" s="11" t="s">
        <v>77</v>
      </c>
      <c r="AY232" s="213" t="s">
        <v>135</v>
      </c>
    </row>
    <row r="233" spans="2:65" s="12" customFormat="1" ht="13.5">
      <c r="B233" s="214"/>
      <c r="C233" s="215"/>
      <c r="D233" s="205" t="s">
        <v>144</v>
      </c>
      <c r="E233" s="216" t="s">
        <v>22</v>
      </c>
      <c r="F233" s="217" t="s">
        <v>256</v>
      </c>
      <c r="G233" s="215"/>
      <c r="H233" s="218">
        <v>44.7</v>
      </c>
      <c r="I233" s="219"/>
      <c r="J233" s="215"/>
      <c r="K233" s="215"/>
      <c r="L233" s="220"/>
      <c r="M233" s="221"/>
      <c r="N233" s="222"/>
      <c r="O233" s="222"/>
      <c r="P233" s="222"/>
      <c r="Q233" s="222"/>
      <c r="R233" s="222"/>
      <c r="S233" s="222"/>
      <c r="T233" s="223"/>
      <c r="AT233" s="224" t="s">
        <v>144</v>
      </c>
      <c r="AU233" s="224" t="s">
        <v>86</v>
      </c>
      <c r="AV233" s="12" t="s">
        <v>86</v>
      </c>
      <c r="AW233" s="12" t="s">
        <v>41</v>
      </c>
      <c r="AX233" s="12" t="s">
        <v>77</v>
      </c>
      <c r="AY233" s="224" t="s">
        <v>135</v>
      </c>
    </row>
    <row r="234" spans="2:65" s="11" customFormat="1" ht="13.5">
      <c r="B234" s="203"/>
      <c r="C234" s="204"/>
      <c r="D234" s="205" t="s">
        <v>144</v>
      </c>
      <c r="E234" s="206" t="s">
        <v>22</v>
      </c>
      <c r="F234" s="207" t="s">
        <v>257</v>
      </c>
      <c r="G234" s="204"/>
      <c r="H234" s="206" t="s">
        <v>22</v>
      </c>
      <c r="I234" s="208"/>
      <c r="J234" s="204"/>
      <c r="K234" s="204"/>
      <c r="L234" s="209"/>
      <c r="M234" s="210"/>
      <c r="N234" s="211"/>
      <c r="O234" s="211"/>
      <c r="P234" s="211"/>
      <c r="Q234" s="211"/>
      <c r="R234" s="211"/>
      <c r="S234" s="211"/>
      <c r="T234" s="212"/>
      <c r="AT234" s="213" t="s">
        <v>144</v>
      </c>
      <c r="AU234" s="213" t="s">
        <v>86</v>
      </c>
      <c r="AV234" s="11" t="s">
        <v>24</v>
      </c>
      <c r="AW234" s="11" t="s">
        <v>41</v>
      </c>
      <c r="AX234" s="11" t="s">
        <v>77</v>
      </c>
      <c r="AY234" s="213" t="s">
        <v>135</v>
      </c>
    </row>
    <row r="235" spans="2:65" s="12" customFormat="1" ht="13.5">
      <c r="B235" s="214"/>
      <c r="C235" s="215"/>
      <c r="D235" s="205" t="s">
        <v>144</v>
      </c>
      <c r="E235" s="216" t="s">
        <v>22</v>
      </c>
      <c r="F235" s="217" t="s">
        <v>258</v>
      </c>
      <c r="G235" s="215"/>
      <c r="H235" s="218">
        <v>59.987000000000002</v>
      </c>
      <c r="I235" s="219"/>
      <c r="J235" s="215"/>
      <c r="K235" s="215"/>
      <c r="L235" s="220"/>
      <c r="M235" s="221"/>
      <c r="N235" s="222"/>
      <c r="O235" s="222"/>
      <c r="P235" s="222"/>
      <c r="Q235" s="222"/>
      <c r="R235" s="222"/>
      <c r="S235" s="222"/>
      <c r="T235" s="223"/>
      <c r="AT235" s="224" t="s">
        <v>144</v>
      </c>
      <c r="AU235" s="224" t="s">
        <v>86</v>
      </c>
      <c r="AV235" s="12" t="s">
        <v>86</v>
      </c>
      <c r="AW235" s="12" t="s">
        <v>41</v>
      </c>
      <c r="AX235" s="12" t="s">
        <v>77</v>
      </c>
      <c r="AY235" s="224" t="s">
        <v>135</v>
      </c>
    </row>
    <row r="236" spans="2:65" s="13" customFormat="1" ht="13.5">
      <c r="B236" s="225"/>
      <c r="C236" s="226"/>
      <c r="D236" s="205" t="s">
        <v>144</v>
      </c>
      <c r="E236" s="227" t="s">
        <v>22</v>
      </c>
      <c r="F236" s="228" t="s">
        <v>173</v>
      </c>
      <c r="G236" s="226"/>
      <c r="H236" s="229">
        <v>542.67700000000002</v>
      </c>
      <c r="I236" s="230"/>
      <c r="J236" s="226"/>
      <c r="K236" s="226"/>
      <c r="L236" s="231"/>
      <c r="M236" s="232"/>
      <c r="N236" s="233"/>
      <c r="O236" s="233"/>
      <c r="P236" s="233"/>
      <c r="Q236" s="233"/>
      <c r="R236" s="233"/>
      <c r="S236" s="233"/>
      <c r="T236" s="234"/>
      <c r="AT236" s="235" t="s">
        <v>144</v>
      </c>
      <c r="AU236" s="235" t="s">
        <v>86</v>
      </c>
      <c r="AV236" s="13" t="s">
        <v>142</v>
      </c>
      <c r="AW236" s="13" t="s">
        <v>41</v>
      </c>
      <c r="AX236" s="13" t="s">
        <v>24</v>
      </c>
      <c r="AY236" s="235" t="s">
        <v>135</v>
      </c>
    </row>
    <row r="237" spans="2:65" s="1" customFormat="1" ht="38.25" customHeight="1">
      <c r="B237" s="40"/>
      <c r="C237" s="191" t="s">
        <v>259</v>
      </c>
      <c r="D237" s="191" t="s">
        <v>137</v>
      </c>
      <c r="E237" s="192" t="s">
        <v>260</v>
      </c>
      <c r="F237" s="193" t="s">
        <v>228</v>
      </c>
      <c r="G237" s="194" t="s">
        <v>229</v>
      </c>
      <c r="H237" s="195">
        <v>875.36699999999996</v>
      </c>
      <c r="I237" s="196"/>
      <c r="J237" s="197">
        <f>ROUND(I237*H237,2)</f>
        <v>0</v>
      </c>
      <c r="K237" s="193" t="s">
        <v>22</v>
      </c>
      <c r="L237" s="60"/>
      <c r="M237" s="198" t="s">
        <v>22</v>
      </c>
      <c r="N237" s="199" t="s">
        <v>48</v>
      </c>
      <c r="O237" s="41"/>
      <c r="P237" s="200">
        <f>O237*H237</f>
        <v>0</v>
      </c>
      <c r="Q237" s="200">
        <v>0</v>
      </c>
      <c r="R237" s="200">
        <f>Q237*H237</f>
        <v>0</v>
      </c>
      <c r="S237" s="200">
        <v>0</v>
      </c>
      <c r="T237" s="201">
        <f>S237*H237</f>
        <v>0</v>
      </c>
      <c r="AR237" s="23" t="s">
        <v>142</v>
      </c>
      <c r="AT237" s="23" t="s">
        <v>137</v>
      </c>
      <c r="AU237" s="23" t="s">
        <v>86</v>
      </c>
      <c r="AY237" s="23" t="s">
        <v>135</v>
      </c>
      <c r="BE237" s="202">
        <f>IF(N237="základní",J237,0)</f>
        <v>0</v>
      </c>
      <c r="BF237" s="202">
        <f>IF(N237="snížená",J237,0)</f>
        <v>0</v>
      </c>
      <c r="BG237" s="202">
        <f>IF(N237="zákl. přenesená",J237,0)</f>
        <v>0</v>
      </c>
      <c r="BH237" s="202">
        <f>IF(N237="sníž. přenesená",J237,0)</f>
        <v>0</v>
      </c>
      <c r="BI237" s="202">
        <f>IF(N237="nulová",J237,0)</f>
        <v>0</v>
      </c>
      <c r="BJ237" s="23" t="s">
        <v>24</v>
      </c>
      <c r="BK237" s="202">
        <f>ROUND(I237*H237,2)</f>
        <v>0</v>
      </c>
      <c r="BL237" s="23" t="s">
        <v>142</v>
      </c>
      <c r="BM237" s="23" t="s">
        <v>261</v>
      </c>
    </row>
    <row r="238" spans="2:65" s="11" customFormat="1" ht="13.5">
      <c r="B238" s="203"/>
      <c r="C238" s="204"/>
      <c r="D238" s="205" t="s">
        <v>144</v>
      </c>
      <c r="E238" s="206" t="s">
        <v>22</v>
      </c>
      <c r="F238" s="207" t="s">
        <v>262</v>
      </c>
      <c r="G238" s="204"/>
      <c r="H238" s="206" t="s">
        <v>22</v>
      </c>
      <c r="I238" s="208"/>
      <c r="J238" s="204"/>
      <c r="K238" s="204"/>
      <c r="L238" s="209"/>
      <c r="M238" s="210"/>
      <c r="N238" s="211"/>
      <c r="O238" s="211"/>
      <c r="P238" s="211"/>
      <c r="Q238" s="211"/>
      <c r="R238" s="211"/>
      <c r="S238" s="211"/>
      <c r="T238" s="212"/>
      <c r="AT238" s="213" t="s">
        <v>144</v>
      </c>
      <c r="AU238" s="213" t="s">
        <v>86</v>
      </c>
      <c r="AV238" s="11" t="s">
        <v>24</v>
      </c>
      <c r="AW238" s="11" t="s">
        <v>41</v>
      </c>
      <c r="AX238" s="11" t="s">
        <v>77</v>
      </c>
      <c r="AY238" s="213" t="s">
        <v>135</v>
      </c>
    </row>
    <row r="239" spans="2:65" s="11" customFormat="1" ht="13.5">
      <c r="B239" s="203"/>
      <c r="C239" s="204"/>
      <c r="D239" s="205" t="s">
        <v>144</v>
      </c>
      <c r="E239" s="206" t="s">
        <v>22</v>
      </c>
      <c r="F239" s="207" t="s">
        <v>263</v>
      </c>
      <c r="G239" s="204"/>
      <c r="H239" s="206" t="s">
        <v>22</v>
      </c>
      <c r="I239" s="208"/>
      <c r="J239" s="204"/>
      <c r="K239" s="204"/>
      <c r="L239" s="209"/>
      <c r="M239" s="210"/>
      <c r="N239" s="211"/>
      <c r="O239" s="211"/>
      <c r="P239" s="211"/>
      <c r="Q239" s="211"/>
      <c r="R239" s="211"/>
      <c r="S239" s="211"/>
      <c r="T239" s="212"/>
      <c r="AT239" s="213" t="s">
        <v>144</v>
      </c>
      <c r="AU239" s="213" t="s">
        <v>86</v>
      </c>
      <c r="AV239" s="11" t="s">
        <v>24</v>
      </c>
      <c r="AW239" s="11" t="s">
        <v>41</v>
      </c>
      <c r="AX239" s="11" t="s">
        <v>77</v>
      </c>
      <c r="AY239" s="213" t="s">
        <v>135</v>
      </c>
    </row>
    <row r="240" spans="2:65" s="11" customFormat="1" ht="27">
      <c r="B240" s="203"/>
      <c r="C240" s="204"/>
      <c r="D240" s="205" t="s">
        <v>144</v>
      </c>
      <c r="E240" s="206" t="s">
        <v>22</v>
      </c>
      <c r="F240" s="207" t="s">
        <v>264</v>
      </c>
      <c r="G240" s="204"/>
      <c r="H240" s="206" t="s">
        <v>22</v>
      </c>
      <c r="I240" s="208"/>
      <c r="J240" s="204"/>
      <c r="K240" s="204"/>
      <c r="L240" s="209"/>
      <c r="M240" s="210"/>
      <c r="N240" s="211"/>
      <c r="O240" s="211"/>
      <c r="P240" s="211"/>
      <c r="Q240" s="211"/>
      <c r="R240" s="211"/>
      <c r="S240" s="211"/>
      <c r="T240" s="212"/>
      <c r="AT240" s="213" t="s">
        <v>144</v>
      </c>
      <c r="AU240" s="213" t="s">
        <v>86</v>
      </c>
      <c r="AV240" s="11" t="s">
        <v>24</v>
      </c>
      <c r="AW240" s="11" t="s">
        <v>41</v>
      </c>
      <c r="AX240" s="11" t="s">
        <v>77</v>
      </c>
      <c r="AY240" s="213" t="s">
        <v>135</v>
      </c>
    </row>
    <row r="241" spans="2:51" s="11" customFormat="1" ht="13.5">
      <c r="B241" s="203"/>
      <c r="C241" s="204"/>
      <c r="D241" s="205" t="s">
        <v>144</v>
      </c>
      <c r="E241" s="206" t="s">
        <v>22</v>
      </c>
      <c r="F241" s="207" t="s">
        <v>149</v>
      </c>
      <c r="G241" s="204"/>
      <c r="H241" s="206" t="s">
        <v>22</v>
      </c>
      <c r="I241" s="208"/>
      <c r="J241" s="204"/>
      <c r="K241" s="204"/>
      <c r="L241" s="209"/>
      <c r="M241" s="210"/>
      <c r="N241" s="211"/>
      <c r="O241" s="211"/>
      <c r="P241" s="211"/>
      <c r="Q241" s="211"/>
      <c r="R241" s="211"/>
      <c r="S241" s="211"/>
      <c r="T241" s="212"/>
      <c r="AT241" s="213" t="s">
        <v>144</v>
      </c>
      <c r="AU241" s="213" t="s">
        <v>86</v>
      </c>
      <c r="AV241" s="11" t="s">
        <v>24</v>
      </c>
      <c r="AW241" s="11" t="s">
        <v>41</v>
      </c>
      <c r="AX241" s="11" t="s">
        <v>77</v>
      </c>
      <c r="AY241" s="213" t="s">
        <v>135</v>
      </c>
    </row>
    <row r="242" spans="2:51" s="12" customFormat="1" ht="13.5">
      <c r="B242" s="214"/>
      <c r="C242" s="215"/>
      <c r="D242" s="205" t="s">
        <v>144</v>
      </c>
      <c r="E242" s="216" t="s">
        <v>22</v>
      </c>
      <c r="F242" s="217" t="s">
        <v>265</v>
      </c>
      <c r="G242" s="215"/>
      <c r="H242" s="218">
        <v>60</v>
      </c>
      <c r="I242" s="219"/>
      <c r="J242" s="215"/>
      <c r="K242" s="215"/>
      <c r="L242" s="220"/>
      <c r="M242" s="221"/>
      <c r="N242" s="222"/>
      <c r="O242" s="222"/>
      <c r="P242" s="222"/>
      <c r="Q242" s="222"/>
      <c r="R242" s="222"/>
      <c r="S242" s="222"/>
      <c r="T242" s="223"/>
      <c r="AT242" s="224" t="s">
        <v>144</v>
      </c>
      <c r="AU242" s="224" t="s">
        <v>86</v>
      </c>
      <c r="AV242" s="12" t="s">
        <v>86</v>
      </c>
      <c r="AW242" s="12" t="s">
        <v>41</v>
      </c>
      <c r="AX242" s="12" t="s">
        <v>77</v>
      </c>
      <c r="AY242" s="224" t="s">
        <v>135</v>
      </c>
    </row>
    <row r="243" spans="2:51" s="11" customFormat="1" ht="13.5">
      <c r="B243" s="203"/>
      <c r="C243" s="204"/>
      <c r="D243" s="205" t="s">
        <v>144</v>
      </c>
      <c r="E243" s="206" t="s">
        <v>22</v>
      </c>
      <c r="F243" s="207" t="s">
        <v>151</v>
      </c>
      <c r="G243" s="204"/>
      <c r="H243" s="206" t="s">
        <v>22</v>
      </c>
      <c r="I243" s="208"/>
      <c r="J243" s="204"/>
      <c r="K243" s="204"/>
      <c r="L243" s="209"/>
      <c r="M243" s="210"/>
      <c r="N243" s="211"/>
      <c r="O243" s="211"/>
      <c r="P243" s="211"/>
      <c r="Q243" s="211"/>
      <c r="R243" s="211"/>
      <c r="S243" s="211"/>
      <c r="T243" s="212"/>
      <c r="AT243" s="213" t="s">
        <v>144</v>
      </c>
      <c r="AU243" s="213" t="s">
        <v>86</v>
      </c>
      <c r="AV243" s="11" t="s">
        <v>24</v>
      </c>
      <c r="AW243" s="11" t="s">
        <v>41</v>
      </c>
      <c r="AX243" s="11" t="s">
        <v>77</v>
      </c>
      <c r="AY243" s="213" t="s">
        <v>135</v>
      </c>
    </row>
    <row r="244" spans="2:51" s="12" customFormat="1" ht="13.5">
      <c r="B244" s="214"/>
      <c r="C244" s="215"/>
      <c r="D244" s="205" t="s">
        <v>144</v>
      </c>
      <c r="E244" s="216" t="s">
        <v>22</v>
      </c>
      <c r="F244" s="217" t="s">
        <v>266</v>
      </c>
      <c r="G244" s="215"/>
      <c r="H244" s="218">
        <v>59.6</v>
      </c>
      <c r="I244" s="219"/>
      <c r="J244" s="215"/>
      <c r="K244" s="215"/>
      <c r="L244" s="220"/>
      <c r="M244" s="221"/>
      <c r="N244" s="222"/>
      <c r="O244" s="222"/>
      <c r="P244" s="222"/>
      <c r="Q244" s="222"/>
      <c r="R244" s="222"/>
      <c r="S244" s="222"/>
      <c r="T244" s="223"/>
      <c r="AT244" s="224" t="s">
        <v>144</v>
      </c>
      <c r="AU244" s="224" t="s">
        <v>86</v>
      </c>
      <c r="AV244" s="12" t="s">
        <v>86</v>
      </c>
      <c r="AW244" s="12" t="s">
        <v>41</v>
      </c>
      <c r="AX244" s="12" t="s">
        <v>77</v>
      </c>
      <c r="AY244" s="224" t="s">
        <v>135</v>
      </c>
    </row>
    <row r="245" spans="2:51" s="11" customFormat="1" ht="13.5">
      <c r="B245" s="203"/>
      <c r="C245" s="204"/>
      <c r="D245" s="205" t="s">
        <v>144</v>
      </c>
      <c r="E245" s="206" t="s">
        <v>22</v>
      </c>
      <c r="F245" s="207" t="s">
        <v>236</v>
      </c>
      <c r="G245" s="204"/>
      <c r="H245" s="206" t="s">
        <v>22</v>
      </c>
      <c r="I245" s="208"/>
      <c r="J245" s="204"/>
      <c r="K245" s="204"/>
      <c r="L245" s="209"/>
      <c r="M245" s="210"/>
      <c r="N245" s="211"/>
      <c r="O245" s="211"/>
      <c r="P245" s="211"/>
      <c r="Q245" s="211"/>
      <c r="R245" s="211"/>
      <c r="S245" s="211"/>
      <c r="T245" s="212"/>
      <c r="AT245" s="213" t="s">
        <v>144</v>
      </c>
      <c r="AU245" s="213" t="s">
        <v>86</v>
      </c>
      <c r="AV245" s="11" t="s">
        <v>24</v>
      </c>
      <c r="AW245" s="11" t="s">
        <v>41</v>
      </c>
      <c r="AX245" s="11" t="s">
        <v>77</v>
      </c>
      <c r="AY245" s="213" t="s">
        <v>135</v>
      </c>
    </row>
    <row r="246" spans="2:51" s="12" customFormat="1" ht="13.5">
      <c r="B246" s="214"/>
      <c r="C246" s="215"/>
      <c r="D246" s="205" t="s">
        <v>144</v>
      </c>
      <c r="E246" s="216" t="s">
        <v>22</v>
      </c>
      <c r="F246" s="217" t="s">
        <v>267</v>
      </c>
      <c r="G246" s="215"/>
      <c r="H246" s="218">
        <v>31.893999999999998</v>
      </c>
      <c r="I246" s="219"/>
      <c r="J246" s="215"/>
      <c r="K246" s="215"/>
      <c r="L246" s="220"/>
      <c r="M246" s="221"/>
      <c r="N246" s="222"/>
      <c r="O246" s="222"/>
      <c r="P246" s="222"/>
      <c r="Q246" s="222"/>
      <c r="R246" s="222"/>
      <c r="S246" s="222"/>
      <c r="T246" s="223"/>
      <c r="AT246" s="224" t="s">
        <v>144</v>
      </c>
      <c r="AU246" s="224" t="s">
        <v>86</v>
      </c>
      <c r="AV246" s="12" t="s">
        <v>86</v>
      </c>
      <c r="AW246" s="12" t="s">
        <v>41</v>
      </c>
      <c r="AX246" s="12" t="s">
        <v>77</v>
      </c>
      <c r="AY246" s="224" t="s">
        <v>135</v>
      </c>
    </row>
    <row r="247" spans="2:51" s="11" customFormat="1" ht="13.5">
      <c r="B247" s="203"/>
      <c r="C247" s="204"/>
      <c r="D247" s="205" t="s">
        <v>144</v>
      </c>
      <c r="E247" s="206" t="s">
        <v>22</v>
      </c>
      <c r="F247" s="207" t="s">
        <v>238</v>
      </c>
      <c r="G247" s="204"/>
      <c r="H247" s="206" t="s">
        <v>22</v>
      </c>
      <c r="I247" s="208"/>
      <c r="J247" s="204"/>
      <c r="K247" s="204"/>
      <c r="L247" s="209"/>
      <c r="M247" s="210"/>
      <c r="N247" s="211"/>
      <c r="O247" s="211"/>
      <c r="P247" s="211"/>
      <c r="Q247" s="211"/>
      <c r="R247" s="211"/>
      <c r="S247" s="211"/>
      <c r="T247" s="212"/>
      <c r="AT247" s="213" t="s">
        <v>144</v>
      </c>
      <c r="AU247" s="213" t="s">
        <v>86</v>
      </c>
      <c r="AV247" s="11" t="s">
        <v>24</v>
      </c>
      <c r="AW247" s="11" t="s">
        <v>41</v>
      </c>
      <c r="AX247" s="11" t="s">
        <v>77</v>
      </c>
      <c r="AY247" s="213" t="s">
        <v>135</v>
      </c>
    </row>
    <row r="248" spans="2:51" s="12" customFormat="1" ht="13.5">
      <c r="B248" s="214"/>
      <c r="C248" s="215"/>
      <c r="D248" s="205" t="s">
        <v>144</v>
      </c>
      <c r="E248" s="216" t="s">
        <v>22</v>
      </c>
      <c r="F248" s="217" t="s">
        <v>268</v>
      </c>
      <c r="G248" s="215"/>
      <c r="H248" s="218">
        <v>29.402999999999999</v>
      </c>
      <c r="I248" s="219"/>
      <c r="J248" s="215"/>
      <c r="K248" s="215"/>
      <c r="L248" s="220"/>
      <c r="M248" s="221"/>
      <c r="N248" s="222"/>
      <c r="O248" s="222"/>
      <c r="P248" s="222"/>
      <c r="Q248" s="222"/>
      <c r="R248" s="222"/>
      <c r="S248" s="222"/>
      <c r="T248" s="223"/>
      <c r="AT248" s="224" t="s">
        <v>144</v>
      </c>
      <c r="AU248" s="224" t="s">
        <v>86</v>
      </c>
      <c r="AV248" s="12" t="s">
        <v>86</v>
      </c>
      <c r="AW248" s="12" t="s">
        <v>41</v>
      </c>
      <c r="AX248" s="12" t="s">
        <v>77</v>
      </c>
      <c r="AY248" s="224" t="s">
        <v>135</v>
      </c>
    </row>
    <row r="249" spans="2:51" s="11" customFormat="1" ht="13.5">
      <c r="B249" s="203"/>
      <c r="C249" s="204"/>
      <c r="D249" s="205" t="s">
        <v>144</v>
      </c>
      <c r="E249" s="206" t="s">
        <v>22</v>
      </c>
      <c r="F249" s="207" t="s">
        <v>155</v>
      </c>
      <c r="G249" s="204"/>
      <c r="H249" s="206" t="s">
        <v>22</v>
      </c>
      <c r="I249" s="208"/>
      <c r="J249" s="204"/>
      <c r="K249" s="204"/>
      <c r="L249" s="209"/>
      <c r="M249" s="210"/>
      <c r="N249" s="211"/>
      <c r="O249" s="211"/>
      <c r="P249" s="211"/>
      <c r="Q249" s="211"/>
      <c r="R249" s="211"/>
      <c r="S249" s="211"/>
      <c r="T249" s="212"/>
      <c r="AT249" s="213" t="s">
        <v>144</v>
      </c>
      <c r="AU249" s="213" t="s">
        <v>86</v>
      </c>
      <c r="AV249" s="11" t="s">
        <v>24</v>
      </c>
      <c r="AW249" s="11" t="s">
        <v>41</v>
      </c>
      <c r="AX249" s="11" t="s">
        <v>77</v>
      </c>
      <c r="AY249" s="213" t="s">
        <v>135</v>
      </c>
    </row>
    <row r="250" spans="2:51" s="12" customFormat="1" ht="13.5">
      <c r="B250" s="214"/>
      <c r="C250" s="215"/>
      <c r="D250" s="205" t="s">
        <v>144</v>
      </c>
      <c r="E250" s="216" t="s">
        <v>22</v>
      </c>
      <c r="F250" s="217" t="s">
        <v>269</v>
      </c>
      <c r="G250" s="215"/>
      <c r="H250" s="218">
        <v>61.5</v>
      </c>
      <c r="I250" s="219"/>
      <c r="J250" s="215"/>
      <c r="K250" s="215"/>
      <c r="L250" s="220"/>
      <c r="M250" s="221"/>
      <c r="N250" s="222"/>
      <c r="O250" s="222"/>
      <c r="P250" s="222"/>
      <c r="Q250" s="222"/>
      <c r="R250" s="222"/>
      <c r="S250" s="222"/>
      <c r="T250" s="223"/>
      <c r="AT250" s="224" t="s">
        <v>144</v>
      </c>
      <c r="AU250" s="224" t="s">
        <v>86</v>
      </c>
      <c r="AV250" s="12" t="s">
        <v>86</v>
      </c>
      <c r="AW250" s="12" t="s">
        <v>41</v>
      </c>
      <c r="AX250" s="12" t="s">
        <v>77</v>
      </c>
      <c r="AY250" s="224" t="s">
        <v>135</v>
      </c>
    </row>
    <row r="251" spans="2:51" s="11" customFormat="1" ht="13.5">
      <c r="B251" s="203"/>
      <c r="C251" s="204"/>
      <c r="D251" s="205" t="s">
        <v>144</v>
      </c>
      <c r="E251" s="206" t="s">
        <v>22</v>
      </c>
      <c r="F251" s="207" t="s">
        <v>157</v>
      </c>
      <c r="G251" s="204"/>
      <c r="H251" s="206" t="s">
        <v>22</v>
      </c>
      <c r="I251" s="208"/>
      <c r="J251" s="204"/>
      <c r="K251" s="204"/>
      <c r="L251" s="209"/>
      <c r="M251" s="210"/>
      <c r="N251" s="211"/>
      <c r="O251" s="211"/>
      <c r="P251" s="211"/>
      <c r="Q251" s="211"/>
      <c r="R251" s="211"/>
      <c r="S251" s="211"/>
      <c r="T251" s="212"/>
      <c r="AT251" s="213" t="s">
        <v>144</v>
      </c>
      <c r="AU251" s="213" t="s">
        <v>86</v>
      </c>
      <c r="AV251" s="11" t="s">
        <v>24</v>
      </c>
      <c r="AW251" s="11" t="s">
        <v>41</v>
      </c>
      <c r="AX251" s="11" t="s">
        <v>77</v>
      </c>
      <c r="AY251" s="213" t="s">
        <v>135</v>
      </c>
    </row>
    <row r="252" spans="2:51" s="12" customFormat="1" ht="13.5">
      <c r="B252" s="214"/>
      <c r="C252" s="215"/>
      <c r="D252" s="205" t="s">
        <v>144</v>
      </c>
      <c r="E252" s="216" t="s">
        <v>22</v>
      </c>
      <c r="F252" s="217" t="s">
        <v>270</v>
      </c>
      <c r="G252" s="215"/>
      <c r="H252" s="218">
        <v>60.9</v>
      </c>
      <c r="I252" s="219"/>
      <c r="J252" s="215"/>
      <c r="K252" s="215"/>
      <c r="L252" s="220"/>
      <c r="M252" s="221"/>
      <c r="N252" s="222"/>
      <c r="O252" s="222"/>
      <c r="P252" s="222"/>
      <c r="Q252" s="222"/>
      <c r="R252" s="222"/>
      <c r="S252" s="222"/>
      <c r="T252" s="223"/>
      <c r="AT252" s="224" t="s">
        <v>144</v>
      </c>
      <c r="AU252" s="224" t="s">
        <v>86</v>
      </c>
      <c r="AV252" s="12" t="s">
        <v>86</v>
      </c>
      <c r="AW252" s="12" t="s">
        <v>41</v>
      </c>
      <c r="AX252" s="12" t="s">
        <v>77</v>
      </c>
      <c r="AY252" s="224" t="s">
        <v>135</v>
      </c>
    </row>
    <row r="253" spans="2:51" s="11" customFormat="1" ht="13.5">
      <c r="B253" s="203"/>
      <c r="C253" s="204"/>
      <c r="D253" s="205" t="s">
        <v>144</v>
      </c>
      <c r="E253" s="206" t="s">
        <v>22</v>
      </c>
      <c r="F253" s="207" t="s">
        <v>159</v>
      </c>
      <c r="G253" s="204"/>
      <c r="H253" s="206" t="s">
        <v>22</v>
      </c>
      <c r="I253" s="208"/>
      <c r="J253" s="204"/>
      <c r="K253" s="204"/>
      <c r="L253" s="209"/>
      <c r="M253" s="210"/>
      <c r="N253" s="211"/>
      <c r="O253" s="211"/>
      <c r="P253" s="211"/>
      <c r="Q253" s="211"/>
      <c r="R253" s="211"/>
      <c r="S253" s="211"/>
      <c r="T253" s="212"/>
      <c r="AT253" s="213" t="s">
        <v>144</v>
      </c>
      <c r="AU253" s="213" t="s">
        <v>86</v>
      </c>
      <c r="AV253" s="11" t="s">
        <v>24</v>
      </c>
      <c r="AW253" s="11" t="s">
        <v>41</v>
      </c>
      <c r="AX253" s="11" t="s">
        <v>77</v>
      </c>
      <c r="AY253" s="213" t="s">
        <v>135</v>
      </c>
    </row>
    <row r="254" spans="2:51" s="12" customFormat="1" ht="13.5">
      <c r="B254" s="214"/>
      <c r="C254" s="215"/>
      <c r="D254" s="205" t="s">
        <v>144</v>
      </c>
      <c r="E254" s="216" t="s">
        <v>22</v>
      </c>
      <c r="F254" s="217" t="s">
        <v>271</v>
      </c>
      <c r="G254" s="215"/>
      <c r="H254" s="218">
        <v>59.75</v>
      </c>
      <c r="I254" s="219"/>
      <c r="J254" s="215"/>
      <c r="K254" s="215"/>
      <c r="L254" s="220"/>
      <c r="M254" s="221"/>
      <c r="N254" s="222"/>
      <c r="O254" s="222"/>
      <c r="P254" s="222"/>
      <c r="Q254" s="222"/>
      <c r="R254" s="222"/>
      <c r="S254" s="222"/>
      <c r="T254" s="223"/>
      <c r="AT254" s="224" t="s">
        <v>144</v>
      </c>
      <c r="AU254" s="224" t="s">
        <v>86</v>
      </c>
      <c r="AV254" s="12" t="s">
        <v>86</v>
      </c>
      <c r="AW254" s="12" t="s">
        <v>41</v>
      </c>
      <c r="AX254" s="12" t="s">
        <v>77</v>
      </c>
      <c r="AY254" s="224" t="s">
        <v>135</v>
      </c>
    </row>
    <row r="255" spans="2:51" s="11" customFormat="1" ht="13.5">
      <c r="B255" s="203"/>
      <c r="C255" s="204"/>
      <c r="D255" s="205" t="s">
        <v>144</v>
      </c>
      <c r="E255" s="206" t="s">
        <v>22</v>
      </c>
      <c r="F255" s="207" t="s">
        <v>161</v>
      </c>
      <c r="G255" s="204"/>
      <c r="H255" s="206" t="s">
        <v>22</v>
      </c>
      <c r="I255" s="208"/>
      <c r="J255" s="204"/>
      <c r="K255" s="204"/>
      <c r="L255" s="209"/>
      <c r="M255" s="210"/>
      <c r="N255" s="211"/>
      <c r="O255" s="211"/>
      <c r="P255" s="211"/>
      <c r="Q255" s="211"/>
      <c r="R255" s="211"/>
      <c r="S255" s="211"/>
      <c r="T255" s="212"/>
      <c r="AT255" s="213" t="s">
        <v>144</v>
      </c>
      <c r="AU255" s="213" t="s">
        <v>86</v>
      </c>
      <c r="AV255" s="11" t="s">
        <v>24</v>
      </c>
      <c r="AW255" s="11" t="s">
        <v>41</v>
      </c>
      <c r="AX255" s="11" t="s">
        <v>77</v>
      </c>
      <c r="AY255" s="213" t="s">
        <v>135</v>
      </c>
    </row>
    <row r="256" spans="2:51" s="12" customFormat="1" ht="13.5">
      <c r="B256" s="214"/>
      <c r="C256" s="215"/>
      <c r="D256" s="205" t="s">
        <v>144</v>
      </c>
      <c r="E256" s="216" t="s">
        <v>22</v>
      </c>
      <c r="F256" s="217" t="s">
        <v>272</v>
      </c>
      <c r="G256" s="215"/>
      <c r="H256" s="218">
        <v>60.15</v>
      </c>
      <c r="I256" s="219"/>
      <c r="J256" s="215"/>
      <c r="K256" s="215"/>
      <c r="L256" s="220"/>
      <c r="M256" s="221"/>
      <c r="N256" s="222"/>
      <c r="O256" s="222"/>
      <c r="P256" s="222"/>
      <c r="Q256" s="222"/>
      <c r="R256" s="222"/>
      <c r="S256" s="222"/>
      <c r="T256" s="223"/>
      <c r="AT256" s="224" t="s">
        <v>144</v>
      </c>
      <c r="AU256" s="224" t="s">
        <v>86</v>
      </c>
      <c r="AV256" s="12" t="s">
        <v>86</v>
      </c>
      <c r="AW256" s="12" t="s">
        <v>41</v>
      </c>
      <c r="AX256" s="12" t="s">
        <v>77</v>
      </c>
      <c r="AY256" s="224" t="s">
        <v>135</v>
      </c>
    </row>
    <row r="257" spans="2:65" s="11" customFormat="1" ht="13.5">
      <c r="B257" s="203"/>
      <c r="C257" s="204"/>
      <c r="D257" s="205" t="s">
        <v>144</v>
      </c>
      <c r="E257" s="206" t="s">
        <v>22</v>
      </c>
      <c r="F257" s="207" t="s">
        <v>163</v>
      </c>
      <c r="G257" s="204"/>
      <c r="H257" s="206" t="s">
        <v>22</v>
      </c>
      <c r="I257" s="208"/>
      <c r="J257" s="204"/>
      <c r="K257" s="204"/>
      <c r="L257" s="209"/>
      <c r="M257" s="210"/>
      <c r="N257" s="211"/>
      <c r="O257" s="211"/>
      <c r="P257" s="211"/>
      <c r="Q257" s="211"/>
      <c r="R257" s="211"/>
      <c r="S257" s="211"/>
      <c r="T257" s="212"/>
      <c r="AT257" s="213" t="s">
        <v>144</v>
      </c>
      <c r="AU257" s="213" t="s">
        <v>86</v>
      </c>
      <c r="AV257" s="11" t="s">
        <v>24</v>
      </c>
      <c r="AW257" s="11" t="s">
        <v>41</v>
      </c>
      <c r="AX257" s="11" t="s">
        <v>77</v>
      </c>
      <c r="AY257" s="213" t="s">
        <v>135</v>
      </c>
    </row>
    <row r="258" spans="2:65" s="12" customFormat="1" ht="13.5">
      <c r="B258" s="214"/>
      <c r="C258" s="215"/>
      <c r="D258" s="205" t="s">
        <v>144</v>
      </c>
      <c r="E258" s="216" t="s">
        <v>22</v>
      </c>
      <c r="F258" s="217" t="s">
        <v>273</v>
      </c>
      <c r="G258" s="215"/>
      <c r="H258" s="218">
        <v>60.15</v>
      </c>
      <c r="I258" s="219"/>
      <c r="J258" s="215"/>
      <c r="K258" s="215"/>
      <c r="L258" s="220"/>
      <c r="M258" s="221"/>
      <c r="N258" s="222"/>
      <c r="O258" s="222"/>
      <c r="P258" s="222"/>
      <c r="Q258" s="222"/>
      <c r="R258" s="222"/>
      <c r="S258" s="222"/>
      <c r="T258" s="223"/>
      <c r="AT258" s="224" t="s">
        <v>144</v>
      </c>
      <c r="AU258" s="224" t="s">
        <v>86</v>
      </c>
      <c r="AV258" s="12" t="s">
        <v>86</v>
      </c>
      <c r="AW258" s="12" t="s">
        <v>41</v>
      </c>
      <c r="AX258" s="12" t="s">
        <v>77</v>
      </c>
      <c r="AY258" s="224" t="s">
        <v>135</v>
      </c>
    </row>
    <row r="259" spans="2:65" s="11" customFormat="1" ht="13.5">
      <c r="B259" s="203"/>
      <c r="C259" s="204"/>
      <c r="D259" s="205" t="s">
        <v>144</v>
      </c>
      <c r="E259" s="206" t="s">
        <v>22</v>
      </c>
      <c r="F259" s="207" t="s">
        <v>165</v>
      </c>
      <c r="G259" s="204"/>
      <c r="H259" s="206" t="s">
        <v>22</v>
      </c>
      <c r="I259" s="208"/>
      <c r="J259" s="204"/>
      <c r="K259" s="204"/>
      <c r="L259" s="209"/>
      <c r="M259" s="210"/>
      <c r="N259" s="211"/>
      <c r="O259" s="211"/>
      <c r="P259" s="211"/>
      <c r="Q259" s="211"/>
      <c r="R259" s="211"/>
      <c r="S259" s="211"/>
      <c r="T259" s="212"/>
      <c r="AT259" s="213" t="s">
        <v>144</v>
      </c>
      <c r="AU259" s="213" t="s">
        <v>86</v>
      </c>
      <c r="AV259" s="11" t="s">
        <v>24</v>
      </c>
      <c r="AW259" s="11" t="s">
        <v>41</v>
      </c>
      <c r="AX259" s="11" t="s">
        <v>77</v>
      </c>
      <c r="AY259" s="213" t="s">
        <v>135</v>
      </c>
    </row>
    <row r="260" spans="2:65" s="12" customFormat="1" ht="13.5">
      <c r="B260" s="214"/>
      <c r="C260" s="215"/>
      <c r="D260" s="205" t="s">
        <v>144</v>
      </c>
      <c r="E260" s="216" t="s">
        <v>22</v>
      </c>
      <c r="F260" s="217" t="s">
        <v>274</v>
      </c>
      <c r="G260" s="215"/>
      <c r="H260" s="218">
        <v>59.2</v>
      </c>
      <c r="I260" s="219"/>
      <c r="J260" s="215"/>
      <c r="K260" s="215"/>
      <c r="L260" s="220"/>
      <c r="M260" s="221"/>
      <c r="N260" s="222"/>
      <c r="O260" s="222"/>
      <c r="P260" s="222"/>
      <c r="Q260" s="222"/>
      <c r="R260" s="222"/>
      <c r="S260" s="222"/>
      <c r="T260" s="223"/>
      <c r="AT260" s="224" t="s">
        <v>144</v>
      </c>
      <c r="AU260" s="224" t="s">
        <v>86</v>
      </c>
      <c r="AV260" s="12" t="s">
        <v>86</v>
      </c>
      <c r="AW260" s="12" t="s">
        <v>41</v>
      </c>
      <c r="AX260" s="12" t="s">
        <v>77</v>
      </c>
      <c r="AY260" s="224" t="s">
        <v>135</v>
      </c>
    </row>
    <row r="261" spans="2:65" s="11" customFormat="1" ht="27">
      <c r="B261" s="203"/>
      <c r="C261" s="204"/>
      <c r="D261" s="205" t="s">
        <v>144</v>
      </c>
      <c r="E261" s="206" t="s">
        <v>22</v>
      </c>
      <c r="F261" s="207" t="s">
        <v>275</v>
      </c>
      <c r="G261" s="204"/>
      <c r="H261" s="206" t="s">
        <v>22</v>
      </c>
      <c r="I261" s="208"/>
      <c r="J261" s="204"/>
      <c r="K261" s="204"/>
      <c r="L261" s="209"/>
      <c r="M261" s="210"/>
      <c r="N261" s="211"/>
      <c r="O261" s="211"/>
      <c r="P261" s="211"/>
      <c r="Q261" s="211"/>
      <c r="R261" s="211"/>
      <c r="S261" s="211"/>
      <c r="T261" s="212"/>
      <c r="AT261" s="213" t="s">
        <v>144</v>
      </c>
      <c r="AU261" s="213" t="s">
        <v>86</v>
      </c>
      <c r="AV261" s="11" t="s">
        <v>24</v>
      </c>
      <c r="AW261" s="11" t="s">
        <v>41</v>
      </c>
      <c r="AX261" s="11" t="s">
        <v>77</v>
      </c>
      <c r="AY261" s="213" t="s">
        <v>135</v>
      </c>
    </row>
    <row r="262" spans="2:65" s="12" customFormat="1" ht="13.5">
      <c r="B262" s="214"/>
      <c r="C262" s="215"/>
      <c r="D262" s="205" t="s">
        <v>144</v>
      </c>
      <c r="E262" s="216" t="s">
        <v>22</v>
      </c>
      <c r="F262" s="217" t="s">
        <v>276</v>
      </c>
      <c r="G262" s="215"/>
      <c r="H262" s="218">
        <v>140.22</v>
      </c>
      <c r="I262" s="219"/>
      <c r="J262" s="215"/>
      <c r="K262" s="215"/>
      <c r="L262" s="220"/>
      <c r="M262" s="221"/>
      <c r="N262" s="222"/>
      <c r="O262" s="222"/>
      <c r="P262" s="222"/>
      <c r="Q262" s="222"/>
      <c r="R262" s="222"/>
      <c r="S262" s="222"/>
      <c r="T262" s="223"/>
      <c r="AT262" s="224" t="s">
        <v>144</v>
      </c>
      <c r="AU262" s="224" t="s">
        <v>86</v>
      </c>
      <c r="AV262" s="12" t="s">
        <v>86</v>
      </c>
      <c r="AW262" s="12" t="s">
        <v>41</v>
      </c>
      <c r="AX262" s="12" t="s">
        <v>77</v>
      </c>
      <c r="AY262" s="224" t="s">
        <v>135</v>
      </c>
    </row>
    <row r="263" spans="2:65" s="11" customFormat="1" ht="13.5">
      <c r="B263" s="203"/>
      <c r="C263" s="204"/>
      <c r="D263" s="205" t="s">
        <v>144</v>
      </c>
      <c r="E263" s="206" t="s">
        <v>22</v>
      </c>
      <c r="F263" s="207" t="s">
        <v>169</v>
      </c>
      <c r="G263" s="204"/>
      <c r="H263" s="206" t="s">
        <v>22</v>
      </c>
      <c r="I263" s="208"/>
      <c r="J263" s="204"/>
      <c r="K263" s="204"/>
      <c r="L263" s="209"/>
      <c r="M263" s="210"/>
      <c r="N263" s="211"/>
      <c r="O263" s="211"/>
      <c r="P263" s="211"/>
      <c r="Q263" s="211"/>
      <c r="R263" s="211"/>
      <c r="S263" s="211"/>
      <c r="T263" s="212"/>
      <c r="AT263" s="213" t="s">
        <v>144</v>
      </c>
      <c r="AU263" s="213" t="s">
        <v>86</v>
      </c>
      <c r="AV263" s="11" t="s">
        <v>24</v>
      </c>
      <c r="AW263" s="11" t="s">
        <v>41</v>
      </c>
      <c r="AX263" s="11" t="s">
        <v>77</v>
      </c>
      <c r="AY263" s="213" t="s">
        <v>135</v>
      </c>
    </row>
    <row r="264" spans="2:65" s="12" customFormat="1" ht="13.5">
      <c r="B264" s="214"/>
      <c r="C264" s="215"/>
      <c r="D264" s="205" t="s">
        <v>144</v>
      </c>
      <c r="E264" s="216" t="s">
        <v>22</v>
      </c>
      <c r="F264" s="217" t="s">
        <v>277</v>
      </c>
      <c r="G264" s="215"/>
      <c r="H264" s="218">
        <v>60.25</v>
      </c>
      <c r="I264" s="219"/>
      <c r="J264" s="215"/>
      <c r="K264" s="215"/>
      <c r="L264" s="220"/>
      <c r="M264" s="221"/>
      <c r="N264" s="222"/>
      <c r="O264" s="222"/>
      <c r="P264" s="222"/>
      <c r="Q264" s="222"/>
      <c r="R264" s="222"/>
      <c r="S264" s="222"/>
      <c r="T264" s="223"/>
      <c r="AT264" s="224" t="s">
        <v>144</v>
      </c>
      <c r="AU264" s="224" t="s">
        <v>86</v>
      </c>
      <c r="AV264" s="12" t="s">
        <v>86</v>
      </c>
      <c r="AW264" s="12" t="s">
        <v>41</v>
      </c>
      <c r="AX264" s="12" t="s">
        <v>77</v>
      </c>
      <c r="AY264" s="224" t="s">
        <v>135</v>
      </c>
    </row>
    <row r="265" spans="2:65" s="11" customFormat="1" ht="13.5">
      <c r="B265" s="203"/>
      <c r="C265" s="204"/>
      <c r="D265" s="205" t="s">
        <v>144</v>
      </c>
      <c r="E265" s="206" t="s">
        <v>22</v>
      </c>
      <c r="F265" s="207" t="s">
        <v>255</v>
      </c>
      <c r="G265" s="204"/>
      <c r="H265" s="206" t="s">
        <v>22</v>
      </c>
      <c r="I265" s="208"/>
      <c r="J265" s="204"/>
      <c r="K265" s="204"/>
      <c r="L265" s="209"/>
      <c r="M265" s="210"/>
      <c r="N265" s="211"/>
      <c r="O265" s="211"/>
      <c r="P265" s="211"/>
      <c r="Q265" s="211"/>
      <c r="R265" s="211"/>
      <c r="S265" s="211"/>
      <c r="T265" s="212"/>
      <c r="AT265" s="213" t="s">
        <v>144</v>
      </c>
      <c r="AU265" s="213" t="s">
        <v>86</v>
      </c>
      <c r="AV265" s="11" t="s">
        <v>24</v>
      </c>
      <c r="AW265" s="11" t="s">
        <v>41</v>
      </c>
      <c r="AX265" s="11" t="s">
        <v>77</v>
      </c>
      <c r="AY265" s="213" t="s">
        <v>135</v>
      </c>
    </row>
    <row r="266" spans="2:65" s="12" customFormat="1" ht="13.5">
      <c r="B266" s="214"/>
      <c r="C266" s="215"/>
      <c r="D266" s="205" t="s">
        <v>144</v>
      </c>
      <c r="E266" s="216" t="s">
        <v>22</v>
      </c>
      <c r="F266" s="217" t="s">
        <v>278</v>
      </c>
      <c r="G266" s="215"/>
      <c r="H266" s="218">
        <v>80.349999999999994</v>
      </c>
      <c r="I266" s="219"/>
      <c r="J266" s="215"/>
      <c r="K266" s="215"/>
      <c r="L266" s="220"/>
      <c r="M266" s="221"/>
      <c r="N266" s="222"/>
      <c r="O266" s="222"/>
      <c r="P266" s="222"/>
      <c r="Q266" s="222"/>
      <c r="R266" s="222"/>
      <c r="S266" s="222"/>
      <c r="T266" s="223"/>
      <c r="AT266" s="224" t="s">
        <v>144</v>
      </c>
      <c r="AU266" s="224" t="s">
        <v>86</v>
      </c>
      <c r="AV266" s="12" t="s">
        <v>86</v>
      </c>
      <c r="AW266" s="12" t="s">
        <v>41</v>
      </c>
      <c r="AX266" s="12" t="s">
        <v>77</v>
      </c>
      <c r="AY266" s="224" t="s">
        <v>135</v>
      </c>
    </row>
    <row r="267" spans="2:65" s="11" customFormat="1" ht="13.5">
      <c r="B267" s="203"/>
      <c r="C267" s="204"/>
      <c r="D267" s="205" t="s">
        <v>144</v>
      </c>
      <c r="E267" s="206" t="s">
        <v>22</v>
      </c>
      <c r="F267" s="207" t="s">
        <v>279</v>
      </c>
      <c r="G267" s="204"/>
      <c r="H267" s="206" t="s">
        <v>22</v>
      </c>
      <c r="I267" s="208"/>
      <c r="J267" s="204"/>
      <c r="K267" s="204"/>
      <c r="L267" s="209"/>
      <c r="M267" s="210"/>
      <c r="N267" s="211"/>
      <c r="O267" s="211"/>
      <c r="P267" s="211"/>
      <c r="Q267" s="211"/>
      <c r="R267" s="211"/>
      <c r="S267" s="211"/>
      <c r="T267" s="212"/>
      <c r="AT267" s="213" t="s">
        <v>144</v>
      </c>
      <c r="AU267" s="213" t="s">
        <v>86</v>
      </c>
      <c r="AV267" s="11" t="s">
        <v>24</v>
      </c>
      <c r="AW267" s="11" t="s">
        <v>41</v>
      </c>
      <c r="AX267" s="11" t="s">
        <v>77</v>
      </c>
      <c r="AY267" s="213" t="s">
        <v>135</v>
      </c>
    </row>
    <row r="268" spans="2:65" s="12" customFormat="1" ht="13.5">
      <c r="B268" s="214"/>
      <c r="C268" s="215"/>
      <c r="D268" s="205" t="s">
        <v>144</v>
      </c>
      <c r="E268" s="216" t="s">
        <v>22</v>
      </c>
      <c r="F268" s="217" t="s">
        <v>280</v>
      </c>
      <c r="G268" s="215"/>
      <c r="H268" s="218">
        <v>52</v>
      </c>
      <c r="I268" s="219"/>
      <c r="J268" s="215"/>
      <c r="K268" s="215"/>
      <c r="L268" s="220"/>
      <c r="M268" s="221"/>
      <c r="N268" s="222"/>
      <c r="O268" s="222"/>
      <c r="P268" s="222"/>
      <c r="Q268" s="222"/>
      <c r="R268" s="222"/>
      <c r="S268" s="222"/>
      <c r="T268" s="223"/>
      <c r="AT268" s="224" t="s">
        <v>144</v>
      </c>
      <c r="AU268" s="224" t="s">
        <v>86</v>
      </c>
      <c r="AV268" s="12" t="s">
        <v>86</v>
      </c>
      <c r="AW268" s="12" t="s">
        <v>41</v>
      </c>
      <c r="AX268" s="12" t="s">
        <v>77</v>
      </c>
      <c r="AY268" s="224" t="s">
        <v>135</v>
      </c>
    </row>
    <row r="269" spans="2:65" s="13" customFormat="1" ht="13.5">
      <c r="B269" s="225"/>
      <c r="C269" s="226"/>
      <c r="D269" s="205" t="s">
        <v>144</v>
      </c>
      <c r="E269" s="227" t="s">
        <v>22</v>
      </c>
      <c r="F269" s="228" t="s">
        <v>173</v>
      </c>
      <c r="G269" s="226"/>
      <c r="H269" s="229">
        <v>875.36699999999996</v>
      </c>
      <c r="I269" s="230"/>
      <c r="J269" s="226"/>
      <c r="K269" s="226"/>
      <c r="L269" s="231"/>
      <c r="M269" s="232"/>
      <c r="N269" s="233"/>
      <c r="O269" s="233"/>
      <c r="P269" s="233"/>
      <c r="Q269" s="233"/>
      <c r="R269" s="233"/>
      <c r="S269" s="233"/>
      <c r="T269" s="234"/>
      <c r="AT269" s="235" t="s">
        <v>144</v>
      </c>
      <c r="AU269" s="235" t="s">
        <v>86</v>
      </c>
      <c r="AV269" s="13" t="s">
        <v>142</v>
      </c>
      <c r="AW269" s="13" t="s">
        <v>41</v>
      </c>
      <c r="AX269" s="13" t="s">
        <v>24</v>
      </c>
      <c r="AY269" s="235" t="s">
        <v>135</v>
      </c>
    </row>
    <row r="270" spans="2:65" s="1" customFormat="1" ht="25.5" customHeight="1">
      <c r="B270" s="40"/>
      <c r="C270" s="191" t="s">
        <v>281</v>
      </c>
      <c r="D270" s="191" t="s">
        <v>137</v>
      </c>
      <c r="E270" s="192" t="s">
        <v>282</v>
      </c>
      <c r="F270" s="193" t="s">
        <v>283</v>
      </c>
      <c r="G270" s="194" t="s">
        <v>229</v>
      </c>
      <c r="H270" s="195">
        <v>25.92</v>
      </c>
      <c r="I270" s="196"/>
      <c r="J270" s="197">
        <f>ROUND(I270*H270,2)</f>
        <v>0</v>
      </c>
      <c r="K270" s="193" t="s">
        <v>141</v>
      </c>
      <c r="L270" s="60"/>
      <c r="M270" s="198" t="s">
        <v>22</v>
      </c>
      <c r="N270" s="199" t="s">
        <v>48</v>
      </c>
      <c r="O270" s="41"/>
      <c r="P270" s="200">
        <f>O270*H270</f>
        <v>0</v>
      </c>
      <c r="Q270" s="200">
        <v>0</v>
      </c>
      <c r="R270" s="200">
        <f>Q270*H270</f>
        <v>0</v>
      </c>
      <c r="S270" s="200">
        <v>0</v>
      </c>
      <c r="T270" s="201">
        <f>S270*H270</f>
        <v>0</v>
      </c>
      <c r="AR270" s="23" t="s">
        <v>142</v>
      </c>
      <c r="AT270" s="23" t="s">
        <v>137</v>
      </c>
      <c r="AU270" s="23" t="s">
        <v>86</v>
      </c>
      <c r="AY270" s="23" t="s">
        <v>135</v>
      </c>
      <c r="BE270" s="202">
        <f>IF(N270="základní",J270,0)</f>
        <v>0</v>
      </c>
      <c r="BF270" s="202">
        <f>IF(N270="snížená",J270,0)</f>
        <v>0</v>
      </c>
      <c r="BG270" s="202">
        <f>IF(N270="zákl. přenesená",J270,0)</f>
        <v>0</v>
      </c>
      <c r="BH270" s="202">
        <f>IF(N270="sníž. přenesená",J270,0)</f>
        <v>0</v>
      </c>
      <c r="BI270" s="202">
        <f>IF(N270="nulová",J270,0)</f>
        <v>0</v>
      </c>
      <c r="BJ270" s="23" t="s">
        <v>24</v>
      </c>
      <c r="BK270" s="202">
        <f>ROUND(I270*H270,2)</f>
        <v>0</v>
      </c>
      <c r="BL270" s="23" t="s">
        <v>142</v>
      </c>
      <c r="BM270" s="23" t="s">
        <v>284</v>
      </c>
    </row>
    <row r="271" spans="2:65" s="11" customFormat="1" ht="13.5">
      <c r="B271" s="203"/>
      <c r="C271" s="204"/>
      <c r="D271" s="205" t="s">
        <v>144</v>
      </c>
      <c r="E271" s="206" t="s">
        <v>22</v>
      </c>
      <c r="F271" s="207" t="s">
        <v>285</v>
      </c>
      <c r="G271" s="204"/>
      <c r="H271" s="206" t="s">
        <v>22</v>
      </c>
      <c r="I271" s="208"/>
      <c r="J271" s="204"/>
      <c r="K271" s="204"/>
      <c r="L271" s="209"/>
      <c r="M271" s="210"/>
      <c r="N271" s="211"/>
      <c r="O271" s="211"/>
      <c r="P271" s="211"/>
      <c r="Q271" s="211"/>
      <c r="R271" s="211"/>
      <c r="S271" s="211"/>
      <c r="T271" s="212"/>
      <c r="AT271" s="213" t="s">
        <v>144</v>
      </c>
      <c r="AU271" s="213" t="s">
        <v>86</v>
      </c>
      <c r="AV271" s="11" t="s">
        <v>24</v>
      </c>
      <c r="AW271" s="11" t="s">
        <v>41</v>
      </c>
      <c r="AX271" s="11" t="s">
        <v>77</v>
      </c>
      <c r="AY271" s="213" t="s">
        <v>135</v>
      </c>
    </row>
    <row r="272" spans="2:65" s="11" customFormat="1" ht="13.5">
      <c r="B272" s="203"/>
      <c r="C272" s="204"/>
      <c r="D272" s="205" t="s">
        <v>144</v>
      </c>
      <c r="E272" s="206" t="s">
        <v>22</v>
      </c>
      <c r="F272" s="207" t="s">
        <v>286</v>
      </c>
      <c r="G272" s="204"/>
      <c r="H272" s="206" t="s">
        <v>22</v>
      </c>
      <c r="I272" s="208"/>
      <c r="J272" s="204"/>
      <c r="K272" s="204"/>
      <c r="L272" s="209"/>
      <c r="M272" s="210"/>
      <c r="N272" s="211"/>
      <c r="O272" s="211"/>
      <c r="P272" s="211"/>
      <c r="Q272" s="211"/>
      <c r="R272" s="211"/>
      <c r="S272" s="211"/>
      <c r="T272" s="212"/>
      <c r="AT272" s="213" t="s">
        <v>144</v>
      </c>
      <c r="AU272" s="213" t="s">
        <v>86</v>
      </c>
      <c r="AV272" s="11" t="s">
        <v>24</v>
      </c>
      <c r="AW272" s="11" t="s">
        <v>41</v>
      </c>
      <c r="AX272" s="11" t="s">
        <v>77</v>
      </c>
      <c r="AY272" s="213" t="s">
        <v>135</v>
      </c>
    </row>
    <row r="273" spans="2:65" s="12" customFormat="1" ht="13.5">
      <c r="B273" s="214"/>
      <c r="C273" s="215"/>
      <c r="D273" s="205" t="s">
        <v>144</v>
      </c>
      <c r="E273" s="216" t="s">
        <v>22</v>
      </c>
      <c r="F273" s="217" t="s">
        <v>287</v>
      </c>
      <c r="G273" s="215"/>
      <c r="H273" s="218">
        <v>25.92</v>
      </c>
      <c r="I273" s="219"/>
      <c r="J273" s="215"/>
      <c r="K273" s="215"/>
      <c r="L273" s="220"/>
      <c r="M273" s="221"/>
      <c r="N273" s="222"/>
      <c r="O273" s="222"/>
      <c r="P273" s="222"/>
      <c r="Q273" s="222"/>
      <c r="R273" s="222"/>
      <c r="S273" s="222"/>
      <c r="T273" s="223"/>
      <c r="AT273" s="224" t="s">
        <v>144</v>
      </c>
      <c r="AU273" s="224" t="s">
        <v>86</v>
      </c>
      <c r="AV273" s="12" t="s">
        <v>86</v>
      </c>
      <c r="AW273" s="12" t="s">
        <v>41</v>
      </c>
      <c r="AX273" s="12" t="s">
        <v>24</v>
      </c>
      <c r="AY273" s="224" t="s">
        <v>135</v>
      </c>
    </row>
    <row r="274" spans="2:65" s="1" customFormat="1" ht="25.5" customHeight="1">
      <c r="B274" s="40"/>
      <c r="C274" s="191" t="s">
        <v>29</v>
      </c>
      <c r="D274" s="191" t="s">
        <v>137</v>
      </c>
      <c r="E274" s="192" t="s">
        <v>288</v>
      </c>
      <c r="F274" s="193" t="s">
        <v>289</v>
      </c>
      <c r="G274" s="194" t="s">
        <v>229</v>
      </c>
      <c r="H274" s="195">
        <v>124.316</v>
      </c>
      <c r="I274" s="196"/>
      <c r="J274" s="197">
        <f>ROUND(I274*H274,2)</f>
        <v>0</v>
      </c>
      <c r="K274" s="193" t="s">
        <v>141</v>
      </c>
      <c r="L274" s="60"/>
      <c r="M274" s="198" t="s">
        <v>22</v>
      </c>
      <c r="N274" s="199" t="s">
        <v>48</v>
      </c>
      <c r="O274" s="41"/>
      <c r="P274" s="200">
        <f>O274*H274</f>
        <v>0</v>
      </c>
      <c r="Q274" s="200">
        <v>0</v>
      </c>
      <c r="R274" s="200">
        <f>Q274*H274</f>
        <v>0</v>
      </c>
      <c r="S274" s="200">
        <v>0</v>
      </c>
      <c r="T274" s="201">
        <f>S274*H274</f>
        <v>0</v>
      </c>
      <c r="AR274" s="23" t="s">
        <v>142</v>
      </c>
      <c r="AT274" s="23" t="s">
        <v>137</v>
      </c>
      <c r="AU274" s="23" t="s">
        <v>86</v>
      </c>
      <c r="AY274" s="23" t="s">
        <v>135</v>
      </c>
      <c r="BE274" s="202">
        <f>IF(N274="základní",J274,0)</f>
        <v>0</v>
      </c>
      <c r="BF274" s="202">
        <f>IF(N274="snížená",J274,0)</f>
        <v>0</v>
      </c>
      <c r="BG274" s="202">
        <f>IF(N274="zákl. přenesená",J274,0)</f>
        <v>0</v>
      </c>
      <c r="BH274" s="202">
        <f>IF(N274="sníž. přenesená",J274,0)</f>
        <v>0</v>
      </c>
      <c r="BI274" s="202">
        <f>IF(N274="nulová",J274,0)</f>
        <v>0</v>
      </c>
      <c r="BJ274" s="23" t="s">
        <v>24</v>
      </c>
      <c r="BK274" s="202">
        <f>ROUND(I274*H274,2)</f>
        <v>0</v>
      </c>
      <c r="BL274" s="23" t="s">
        <v>142</v>
      </c>
      <c r="BM274" s="23" t="s">
        <v>290</v>
      </c>
    </row>
    <row r="275" spans="2:65" s="11" customFormat="1" ht="13.5">
      <c r="B275" s="203"/>
      <c r="C275" s="204"/>
      <c r="D275" s="205" t="s">
        <v>144</v>
      </c>
      <c r="E275" s="206" t="s">
        <v>22</v>
      </c>
      <c r="F275" s="207" t="s">
        <v>291</v>
      </c>
      <c r="G275" s="204"/>
      <c r="H275" s="206" t="s">
        <v>22</v>
      </c>
      <c r="I275" s="208"/>
      <c r="J275" s="204"/>
      <c r="K275" s="204"/>
      <c r="L275" s="209"/>
      <c r="M275" s="210"/>
      <c r="N275" s="211"/>
      <c r="O275" s="211"/>
      <c r="P275" s="211"/>
      <c r="Q275" s="211"/>
      <c r="R275" s="211"/>
      <c r="S275" s="211"/>
      <c r="T275" s="212"/>
      <c r="AT275" s="213" t="s">
        <v>144</v>
      </c>
      <c r="AU275" s="213" t="s">
        <v>86</v>
      </c>
      <c r="AV275" s="11" t="s">
        <v>24</v>
      </c>
      <c r="AW275" s="11" t="s">
        <v>41</v>
      </c>
      <c r="AX275" s="11" t="s">
        <v>77</v>
      </c>
      <c r="AY275" s="213" t="s">
        <v>135</v>
      </c>
    </row>
    <row r="276" spans="2:65" s="11" customFormat="1" ht="13.5">
      <c r="B276" s="203"/>
      <c r="C276" s="204"/>
      <c r="D276" s="205" t="s">
        <v>144</v>
      </c>
      <c r="E276" s="206" t="s">
        <v>22</v>
      </c>
      <c r="F276" s="207" t="s">
        <v>292</v>
      </c>
      <c r="G276" s="204"/>
      <c r="H276" s="206" t="s">
        <v>22</v>
      </c>
      <c r="I276" s="208"/>
      <c r="J276" s="204"/>
      <c r="K276" s="204"/>
      <c r="L276" s="209"/>
      <c r="M276" s="210"/>
      <c r="N276" s="211"/>
      <c r="O276" s="211"/>
      <c r="P276" s="211"/>
      <c r="Q276" s="211"/>
      <c r="R276" s="211"/>
      <c r="S276" s="211"/>
      <c r="T276" s="212"/>
      <c r="AT276" s="213" t="s">
        <v>144</v>
      </c>
      <c r="AU276" s="213" t="s">
        <v>86</v>
      </c>
      <c r="AV276" s="11" t="s">
        <v>24</v>
      </c>
      <c r="AW276" s="11" t="s">
        <v>41</v>
      </c>
      <c r="AX276" s="11" t="s">
        <v>77</v>
      </c>
      <c r="AY276" s="213" t="s">
        <v>135</v>
      </c>
    </row>
    <row r="277" spans="2:65" s="11" customFormat="1" ht="13.5">
      <c r="B277" s="203"/>
      <c r="C277" s="204"/>
      <c r="D277" s="205" t="s">
        <v>144</v>
      </c>
      <c r="E277" s="206" t="s">
        <v>22</v>
      </c>
      <c r="F277" s="207" t="s">
        <v>149</v>
      </c>
      <c r="G277" s="204"/>
      <c r="H277" s="206" t="s">
        <v>22</v>
      </c>
      <c r="I277" s="208"/>
      <c r="J277" s="204"/>
      <c r="K277" s="204"/>
      <c r="L277" s="209"/>
      <c r="M277" s="210"/>
      <c r="N277" s="211"/>
      <c r="O277" s="211"/>
      <c r="P277" s="211"/>
      <c r="Q277" s="211"/>
      <c r="R277" s="211"/>
      <c r="S277" s="211"/>
      <c r="T277" s="212"/>
      <c r="AT277" s="213" t="s">
        <v>144</v>
      </c>
      <c r="AU277" s="213" t="s">
        <v>86</v>
      </c>
      <c r="AV277" s="11" t="s">
        <v>24</v>
      </c>
      <c r="AW277" s="11" t="s">
        <v>41</v>
      </c>
      <c r="AX277" s="11" t="s">
        <v>77</v>
      </c>
      <c r="AY277" s="213" t="s">
        <v>135</v>
      </c>
    </row>
    <row r="278" spans="2:65" s="12" customFormat="1" ht="13.5">
      <c r="B278" s="214"/>
      <c r="C278" s="215"/>
      <c r="D278" s="205" t="s">
        <v>144</v>
      </c>
      <c r="E278" s="216" t="s">
        <v>22</v>
      </c>
      <c r="F278" s="217" t="s">
        <v>293</v>
      </c>
      <c r="G278" s="215"/>
      <c r="H278" s="218">
        <v>8.6</v>
      </c>
      <c r="I278" s="219"/>
      <c r="J278" s="215"/>
      <c r="K278" s="215"/>
      <c r="L278" s="220"/>
      <c r="M278" s="221"/>
      <c r="N278" s="222"/>
      <c r="O278" s="222"/>
      <c r="P278" s="222"/>
      <c r="Q278" s="222"/>
      <c r="R278" s="222"/>
      <c r="S278" s="222"/>
      <c r="T278" s="223"/>
      <c r="AT278" s="224" t="s">
        <v>144</v>
      </c>
      <c r="AU278" s="224" t="s">
        <v>86</v>
      </c>
      <c r="AV278" s="12" t="s">
        <v>86</v>
      </c>
      <c r="AW278" s="12" t="s">
        <v>41</v>
      </c>
      <c r="AX278" s="12" t="s">
        <v>77</v>
      </c>
      <c r="AY278" s="224" t="s">
        <v>135</v>
      </c>
    </row>
    <row r="279" spans="2:65" s="11" customFormat="1" ht="13.5">
      <c r="B279" s="203"/>
      <c r="C279" s="204"/>
      <c r="D279" s="205" t="s">
        <v>144</v>
      </c>
      <c r="E279" s="206" t="s">
        <v>22</v>
      </c>
      <c r="F279" s="207" t="s">
        <v>151</v>
      </c>
      <c r="G279" s="204"/>
      <c r="H279" s="206" t="s">
        <v>22</v>
      </c>
      <c r="I279" s="208"/>
      <c r="J279" s="204"/>
      <c r="K279" s="204"/>
      <c r="L279" s="209"/>
      <c r="M279" s="210"/>
      <c r="N279" s="211"/>
      <c r="O279" s="211"/>
      <c r="P279" s="211"/>
      <c r="Q279" s="211"/>
      <c r="R279" s="211"/>
      <c r="S279" s="211"/>
      <c r="T279" s="212"/>
      <c r="AT279" s="213" t="s">
        <v>144</v>
      </c>
      <c r="AU279" s="213" t="s">
        <v>86</v>
      </c>
      <c r="AV279" s="11" t="s">
        <v>24</v>
      </c>
      <c r="AW279" s="11" t="s">
        <v>41</v>
      </c>
      <c r="AX279" s="11" t="s">
        <v>77</v>
      </c>
      <c r="AY279" s="213" t="s">
        <v>135</v>
      </c>
    </row>
    <row r="280" spans="2:65" s="12" customFormat="1" ht="13.5">
      <c r="B280" s="214"/>
      <c r="C280" s="215"/>
      <c r="D280" s="205" t="s">
        <v>144</v>
      </c>
      <c r="E280" s="216" t="s">
        <v>22</v>
      </c>
      <c r="F280" s="217" t="s">
        <v>294</v>
      </c>
      <c r="G280" s="215"/>
      <c r="H280" s="218">
        <v>8.6</v>
      </c>
      <c r="I280" s="219"/>
      <c r="J280" s="215"/>
      <c r="K280" s="215"/>
      <c r="L280" s="220"/>
      <c r="M280" s="221"/>
      <c r="N280" s="222"/>
      <c r="O280" s="222"/>
      <c r="P280" s="222"/>
      <c r="Q280" s="222"/>
      <c r="R280" s="222"/>
      <c r="S280" s="222"/>
      <c r="T280" s="223"/>
      <c r="AT280" s="224" t="s">
        <v>144</v>
      </c>
      <c r="AU280" s="224" t="s">
        <v>86</v>
      </c>
      <c r="AV280" s="12" t="s">
        <v>86</v>
      </c>
      <c r="AW280" s="12" t="s">
        <v>41</v>
      </c>
      <c r="AX280" s="12" t="s">
        <v>77</v>
      </c>
      <c r="AY280" s="224" t="s">
        <v>135</v>
      </c>
    </row>
    <row r="281" spans="2:65" s="11" customFormat="1" ht="13.5">
      <c r="B281" s="203"/>
      <c r="C281" s="204"/>
      <c r="D281" s="205" t="s">
        <v>144</v>
      </c>
      <c r="E281" s="206" t="s">
        <v>22</v>
      </c>
      <c r="F281" s="207" t="s">
        <v>236</v>
      </c>
      <c r="G281" s="204"/>
      <c r="H281" s="206" t="s">
        <v>22</v>
      </c>
      <c r="I281" s="208"/>
      <c r="J281" s="204"/>
      <c r="K281" s="204"/>
      <c r="L281" s="209"/>
      <c r="M281" s="210"/>
      <c r="N281" s="211"/>
      <c r="O281" s="211"/>
      <c r="P281" s="211"/>
      <c r="Q281" s="211"/>
      <c r="R281" s="211"/>
      <c r="S281" s="211"/>
      <c r="T281" s="212"/>
      <c r="AT281" s="213" t="s">
        <v>144</v>
      </c>
      <c r="AU281" s="213" t="s">
        <v>86</v>
      </c>
      <c r="AV281" s="11" t="s">
        <v>24</v>
      </c>
      <c r="AW281" s="11" t="s">
        <v>41</v>
      </c>
      <c r="AX281" s="11" t="s">
        <v>77</v>
      </c>
      <c r="AY281" s="213" t="s">
        <v>135</v>
      </c>
    </row>
    <row r="282" spans="2:65" s="12" customFormat="1" ht="13.5">
      <c r="B282" s="214"/>
      <c r="C282" s="215"/>
      <c r="D282" s="205" t="s">
        <v>144</v>
      </c>
      <c r="E282" s="216" t="s">
        <v>22</v>
      </c>
      <c r="F282" s="217" t="s">
        <v>295</v>
      </c>
      <c r="G282" s="215"/>
      <c r="H282" s="218">
        <v>4.0430000000000001</v>
      </c>
      <c r="I282" s="219"/>
      <c r="J282" s="215"/>
      <c r="K282" s="215"/>
      <c r="L282" s="220"/>
      <c r="M282" s="221"/>
      <c r="N282" s="222"/>
      <c r="O282" s="222"/>
      <c r="P282" s="222"/>
      <c r="Q282" s="222"/>
      <c r="R282" s="222"/>
      <c r="S282" s="222"/>
      <c r="T282" s="223"/>
      <c r="AT282" s="224" t="s">
        <v>144</v>
      </c>
      <c r="AU282" s="224" t="s">
        <v>86</v>
      </c>
      <c r="AV282" s="12" t="s">
        <v>86</v>
      </c>
      <c r="AW282" s="12" t="s">
        <v>41</v>
      </c>
      <c r="AX282" s="12" t="s">
        <v>77</v>
      </c>
      <c r="AY282" s="224" t="s">
        <v>135</v>
      </c>
    </row>
    <row r="283" spans="2:65" s="11" customFormat="1" ht="13.5">
      <c r="B283" s="203"/>
      <c r="C283" s="204"/>
      <c r="D283" s="205" t="s">
        <v>144</v>
      </c>
      <c r="E283" s="206" t="s">
        <v>22</v>
      </c>
      <c r="F283" s="207" t="s">
        <v>238</v>
      </c>
      <c r="G283" s="204"/>
      <c r="H283" s="206" t="s">
        <v>22</v>
      </c>
      <c r="I283" s="208"/>
      <c r="J283" s="204"/>
      <c r="K283" s="204"/>
      <c r="L283" s="209"/>
      <c r="M283" s="210"/>
      <c r="N283" s="211"/>
      <c r="O283" s="211"/>
      <c r="P283" s="211"/>
      <c r="Q283" s="211"/>
      <c r="R283" s="211"/>
      <c r="S283" s="211"/>
      <c r="T283" s="212"/>
      <c r="AT283" s="213" t="s">
        <v>144</v>
      </c>
      <c r="AU283" s="213" t="s">
        <v>86</v>
      </c>
      <c r="AV283" s="11" t="s">
        <v>24</v>
      </c>
      <c r="AW283" s="11" t="s">
        <v>41</v>
      </c>
      <c r="AX283" s="11" t="s">
        <v>77</v>
      </c>
      <c r="AY283" s="213" t="s">
        <v>135</v>
      </c>
    </row>
    <row r="284" spans="2:65" s="12" customFormat="1" ht="13.5">
      <c r="B284" s="214"/>
      <c r="C284" s="215"/>
      <c r="D284" s="205" t="s">
        <v>144</v>
      </c>
      <c r="E284" s="216" t="s">
        <v>22</v>
      </c>
      <c r="F284" s="217" t="s">
        <v>296</v>
      </c>
      <c r="G284" s="215"/>
      <c r="H284" s="218">
        <v>3.468</v>
      </c>
      <c r="I284" s="219"/>
      <c r="J284" s="215"/>
      <c r="K284" s="215"/>
      <c r="L284" s="220"/>
      <c r="M284" s="221"/>
      <c r="N284" s="222"/>
      <c r="O284" s="222"/>
      <c r="P284" s="222"/>
      <c r="Q284" s="222"/>
      <c r="R284" s="222"/>
      <c r="S284" s="222"/>
      <c r="T284" s="223"/>
      <c r="AT284" s="224" t="s">
        <v>144</v>
      </c>
      <c r="AU284" s="224" t="s">
        <v>86</v>
      </c>
      <c r="AV284" s="12" t="s">
        <v>86</v>
      </c>
      <c r="AW284" s="12" t="s">
        <v>41</v>
      </c>
      <c r="AX284" s="12" t="s">
        <v>77</v>
      </c>
      <c r="AY284" s="224" t="s">
        <v>135</v>
      </c>
    </row>
    <row r="285" spans="2:65" s="11" customFormat="1" ht="13.5">
      <c r="B285" s="203"/>
      <c r="C285" s="204"/>
      <c r="D285" s="205" t="s">
        <v>144</v>
      </c>
      <c r="E285" s="206" t="s">
        <v>22</v>
      </c>
      <c r="F285" s="207" t="s">
        <v>155</v>
      </c>
      <c r="G285" s="204"/>
      <c r="H285" s="206" t="s">
        <v>22</v>
      </c>
      <c r="I285" s="208"/>
      <c r="J285" s="204"/>
      <c r="K285" s="204"/>
      <c r="L285" s="209"/>
      <c r="M285" s="210"/>
      <c r="N285" s="211"/>
      <c r="O285" s="211"/>
      <c r="P285" s="211"/>
      <c r="Q285" s="211"/>
      <c r="R285" s="211"/>
      <c r="S285" s="211"/>
      <c r="T285" s="212"/>
      <c r="AT285" s="213" t="s">
        <v>144</v>
      </c>
      <c r="AU285" s="213" t="s">
        <v>86</v>
      </c>
      <c r="AV285" s="11" t="s">
        <v>24</v>
      </c>
      <c r="AW285" s="11" t="s">
        <v>41</v>
      </c>
      <c r="AX285" s="11" t="s">
        <v>77</v>
      </c>
      <c r="AY285" s="213" t="s">
        <v>135</v>
      </c>
    </row>
    <row r="286" spans="2:65" s="12" customFormat="1" ht="13.5">
      <c r="B286" s="214"/>
      <c r="C286" s="215"/>
      <c r="D286" s="205" t="s">
        <v>144</v>
      </c>
      <c r="E286" s="216" t="s">
        <v>22</v>
      </c>
      <c r="F286" s="217" t="s">
        <v>297</v>
      </c>
      <c r="G286" s="215"/>
      <c r="H286" s="218">
        <v>8.1999999999999993</v>
      </c>
      <c r="I286" s="219"/>
      <c r="J286" s="215"/>
      <c r="K286" s="215"/>
      <c r="L286" s="220"/>
      <c r="M286" s="221"/>
      <c r="N286" s="222"/>
      <c r="O286" s="222"/>
      <c r="P286" s="222"/>
      <c r="Q286" s="222"/>
      <c r="R286" s="222"/>
      <c r="S286" s="222"/>
      <c r="T286" s="223"/>
      <c r="AT286" s="224" t="s">
        <v>144</v>
      </c>
      <c r="AU286" s="224" t="s">
        <v>86</v>
      </c>
      <c r="AV286" s="12" t="s">
        <v>86</v>
      </c>
      <c r="AW286" s="12" t="s">
        <v>41</v>
      </c>
      <c r="AX286" s="12" t="s">
        <v>77</v>
      </c>
      <c r="AY286" s="224" t="s">
        <v>135</v>
      </c>
    </row>
    <row r="287" spans="2:65" s="11" customFormat="1" ht="13.5">
      <c r="B287" s="203"/>
      <c r="C287" s="204"/>
      <c r="D287" s="205" t="s">
        <v>144</v>
      </c>
      <c r="E287" s="206" t="s">
        <v>22</v>
      </c>
      <c r="F287" s="207" t="s">
        <v>157</v>
      </c>
      <c r="G287" s="204"/>
      <c r="H287" s="206" t="s">
        <v>22</v>
      </c>
      <c r="I287" s="208"/>
      <c r="J287" s="204"/>
      <c r="K287" s="204"/>
      <c r="L287" s="209"/>
      <c r="M287" s="210"/>
      <c r="N287" s="211"/>
      <c r="O287" s="211"/>
      <c r="P287" s="211"/>
      <c r="Q287" s="211"/>
      <c r="R287" s="211"/>
      <c r="S287" s="211"/>
      <c r="T287" s="212"/>
      <c r="AT287" s="213" t="s">
        <v>144</v>
      </c>
      <c r="AU287" s="213" t="s">
        <v>86</v>
      </c>
      <c r="AV287" s="11" t="s">
        <v>24</v>
      </c>
      <c r="AW287" s="11" t="s">
        <v>41</v>
      </c>
      <c r="AX287" s="11" t="s">
        <v>77</v>
      </c>
      <c r="AY287" s="213" t="s">
        <v>135</v>
      </c>
    </row>
    <row r="288" spans="2:65" s="12" customFormat="1" ht="13.5">
      <c r="B288" s="214"/>
      <c r="C288" s="215"/>
      <c r="D288" s="205" t="s">
        <v>144</v>
      </c>
      <c r="E288" s="216" t="s">
        <v>22</v>
      </c>
      <c r="F288" s="217" t="s">
        <v>298</v>
      </c>
      <c r="G288" s="215"/>
      <c r="H288" s="218">
        <v>8.6</v>
      </c>
      <c r="I288" s="219"/>
      <c r="J288" s="215"/>
      <c r="K288" s="215"/>
      <c r="L288" s="220"/>
      <c r="M288" s="221"/>
      <c r="N288" s="222"/>
      <c r="O288" s="222"/>
      <c r="P288" s="222"/>
      <c r="Q288" s="222"/>
      <c r="R288" s="222"/>
      <c r="S288" s="222"/>
      <c r="T288" s="223"/>
      <c r="AT288" s="224" t="s">
        <v>144</v>
      </c>
      <c r="AU288" s="224" t="s">
        <v>86</v>
      </c>
      <c r="AV288" s="12" t="s">
        <v>86</v>
      </c>
      <c r="AW288" s="12" t="s">
        <v>41</v>
      </c>
      <c r="AX288" s="12" t="s">
        <v>77</v>
      </c>
      <c r="AY288" s="224" t="s">
        <v>135</v>
      </c>
    </row>
    <row r="289" spans="2:51" s="11" customFormat="1" ht="13.5">
      <c r="B289" s="203"/>
      <c r="C289" s="204"/>
      <c r="D289" s="205" t="s">
        <v>144</v>
      </c>
      <c r="E289" s="206" t="s">
        <v>22</v>
      </c>
      <c r="F289" s="207" t="s">
        <v>159</v>
      </c>
      <c r="G289" s="204"/>
      <c r="H289" s="206" t="s">
        <v>22</v>
      </c>
      <c r="I289" s="208"/>
      <c r="J289" s="204"/>
      <c r="K289" s="204"/>
      <c r="L289" s="209"/>
      <c r="M289" s="210"/>
      <c r="N289" s="211"/>
      <c r="O289" s="211"/>
      <c r="P289" s="211"/>
      <c r="Q289" s="211"/>
      <c r="R289" s="211"/>
      <c r="S289" s="211"/>
      <c r="T289" s="212"/>
      <c r="AT289" s="213" t="s">
        <v>144</v>
      </c>
      <c r="AU289" s="213" t="s">
        <v>86</v>
      </c>
      <c r="AV289" s="11" t="s">
        <v>24</v>
      </c>
      <c r="AW289" s="11" t="s">
        <v>41</v>
      </c>
      <c r="AX289" s="11" t="s">
        <v>77</v>
      </c>
      <c r="AY289" s="213" t="s">
        <v>135</v>
      </c>
    </row>
    <row r="290" spans="2:51" s="12" customFormat="1" ht="13.5">
      <c r="B290" s="214"/>
      <c r="C290" s="215"/>
      <c r="D290" s="205" t="s">
        <v>144</v>
      </c>
      <c r="E290" s="216" t="s">
        <v>22</v>
      </c>
      <c r="F290" s="217" t="s">
        <v>299</v>
      </c>
      <c r="G290" s="215"/>
      <c r="H290" s="218">
        <v>8.6</v>
      </c>
      <c r="I290" s="219"/>
      <c r="J290" s="215"/>
      <c r="K290" s="215"/>
      <c r="L290" s="220"/>
      <c r="M290" s="221"/>
      <c r="N290" s="222"/>
      <c r="O290" s="222"/>
      <c r="P290" s="222"/>
      <c r="Q290" s="222"/>
      <c r="R290" s="222"/>
      <c r="S290" s="222"/>
      <c r="T290" s="223"/>
      <c r="AT290" s="224" t="s">
        <v>144</v>
      </c>
      <c r="AU290" s="224" t="s">
        <v>86</v>
      </c>
      <c r="AV290" s="12" t="s">
        <v>86</v>
      </c>
      <c r="AW290" s="12" t="s">
        <v>41</v>
      </c>
      <c r="AX290" s="12" t="s">
        <v>77</v>
      </c>
      <c r="AY290" s="224" t="s">
        <v>135</v>
      </c>
    </row>
    <row r="291" spans="2:51" s="11" customFormat="1" ht="13.5">
      <c r="B291" s="203"/>
      <c r="C291" s="204"/>
      <c r="D291" s="205" t="s">
        <v>144</v>
      </c>
      <c r="E291" s="206" t="s">
        <v>22</v>
      </c>
      <c r="F291" s="207" t="s">
        <v>161</v>
      </c>
      <c r="G291" s="204"/>
      <c r="H291" s="206" t="s">
        <v>22</v>
      </c>
      <c r="I291" s="208"/>
      <c r="J291" s="204"/>
      <c r="K291" s="204"/>
      <c r="L291" s="209"/>
      <c r="M291" s="210"/>
      <c r="N291" s="211"/>
      <c r="O291" s="211"/>
      <c r="P291" s="211"/>
      <c r="Q291" s="211"/>
      <c r="R291" s="211"/>
      <c r="S291" s="211"/>
      <c r="T291" s="212"/>
      <c r="AT291" s="213" t="s">
        <v>144</v>
      </c>
      <c r="AU291" s="213" t="s">
        <v>86</v>
      </c>
      <c r="AV291" s="11" t="s">
        <v>24</v>
      </c>
      <c r="AW291" s="11" t="s">
        <v>41</v>
      </c>
      <c r="AX291" s="11" t="s">
        <v>77</v>
      </c>
      <c r="AY291" s="213" t="s">
        <v>135</v>
      </c>
    </row>
    <row r="292" spans="2:51" s="12" customFormat="1" ht="13.5">
      <c r="B292" s="214"/>
      <c r="C292" s="215"/>
      <c r="D292" s="205" t="s">
        <v>144</v>
      </c>
      <c r="E292" s="216" t="s">
        <v>22</v>
      </c>
      <c r="F292" s="217" t="s">
        <v>300</v>
      </c>
      <c r="G292" s="215"/>
      <c r="H292" s="218">
        <v>8.6999999999999993</v>
      </c>
      <c r="I292" s="219"/>
      <c r="J292" s="215"/>
      <c r="K292" s="215"/>
      <c r="L292" s="220"/>
      <c r="M292" s="221"/>
      <c r="N292" s="222"/>
      <c r="O292" s="222"/>
      <c r="P292" s="222"/>
      <c r="Q292" s="222"/>
      <c r="R292" s="222"/>
      <c r="S292" s="222"/>
      <c r="T292" s="223"/>
      <c r="AT292" s="224" t="s">
        <v>144</v>
      </c>
      <c r="AU292" s="224" t="s">
        <v>86</v>
      </c>
      <c r="AV292" s="12" t="s">
        <v>86</v>
      </c>
      <c r="AW292" s="12" t="s">
        <v>41</v>
      </c>
      <c r="AX292" s="12" t="s">
        <v>77</v>
      </c>
      <c r="AY292" s="224" t="s">
        <v>135</v>
      </c>
    </row>
    <row r="293" spans="2:51" s="11" customFormat="1" ht="13.5">
      <c r="B293" s="203"/>
      <c r="C293" s="204"/>
      <c r="D293" s="205" t="s">
        <v>144</v>
      </c>
      <c r="E293" s="206" t="s">
        <v>22</v>
      </c>
      <c r="F293" s="207" t="s">
        <v>163</v>
      </c>
      <c r="G293" s="204"/>
      <c r="H293" s="206" t="s">
        <v>22</v>
      </c>
      <c r="I293" s="208"/>
      <c r="J293" s="204"/>
      <c r="K293" s="204"/>
      <c r="L293" s="209"/>
      <c r="M293" s="210"/>
      <c r="N293" s="211"/>
      <c r="O293" s="211"/>
      <c r="P293" s="211"/>
      <c r="Q293" s="211"/>
      <c r="R293" s="211"/>
      <c r="S293" s="211"/>
      <c r="T293" s="212"/>
      <c r="AT293" s="213" t="s">
        <v>144</v>
      </c>
      <c r="AU293" s="213" t="s">
        <v>86</v>
      </c>
      <c r="AV293" s="11" t="s">
        <v>24</v>
      </c>
      <c r="AW293" s="11" t="s">
        <v>41</v>
      </c>
      <c r="AX293" s="11" t="s">
        <v>77</v>
      </c>
      <c r="AY293" s="213" t="s">
        <v>135</v>
      </c>
    </row>
    <row r="294" spans="2:51" s="12" customFormat="1" ht="13.5">
      <c r="B294" s="214"/>
      <c r="C294" s="215"/>
      <c r="D294" s="205" t="s">
        <v>144</v>
      </c>
      <c r="E294" s="216" t="s">
        <v>22</v>
      </c>
      <c r="F294" s="217" t="s">
        <v>301</v>
      </c>
      <c r="G294" s="215"/>
      <c r="H294" s="218">
        <v>8.8000000000000007</v>
      </c>
      <c r="I294" s="219"/>
      <c r="J294" s="215"/>
      <c r="K294" s="215"/>
      <c r="L294" s="220"/>
      <c r="M294" s="221"/>
      <c r="N294" s="222"/>
      <c r="O294" s="222"/>
      <c r="P294" s="222"/>
      <c r="Q294" s="222"/>
      <c r="R294" s="222"/>
      <c r="S294" s="222"/>
      <c r="T294" s="223"/>
      <c r="AT294" s="224" t="s">
        <v>144</v>
      </c>
      <c r="AU294" s="224" t="s">
        <v>86</v>
      </c>
      <c r="AV294" s="12" t="s">
        <v>86</v>
      </c>
      <c r="AW294" s="12" t="s">
        <v>41</v>
      </c>
      <c r="AX294" s="12" t="s">
        <v>77</v>
      </c>
      <c r="AY294" s="224" t="s">
        <v>135</v>
      </c>
    </row>
    <row r="295" spans="2:51" s="11" customFormat="1" ht="13.5">
      <c r="B295" s="203"/>
      <c r="C295" s="204"/>
      <c r="D295" s="205" t="s">
        <v>144</v>
      </c>
      <c r="E295" s="206" t="s">
        <v>22</v>
      </c>
      <c r="F295" s="207" t="s">
        <v>165</v>
      </c>
      <c r="G295" s="204"/>
      <c r="H295" s="206" t="s">
        <v>22</v>
      </c>
      <c r="I295" s="208"/>
      <c r="J295" s="204"/>
      <c r="K295" s="204"/>
      <c r="L295" s="209"/>
      <c r="M295" s="210"/>
      <c r="N295" s="211"/>
      <c r="O295" s="211"/>
      <c r="P295" s="211"/>
      <c r="Q295" s="211"/>
      <c r="R295" s="211"/>
      <c r="S295" s="211"/>
      <c r="T295" s="212"/>
      <c r="AT295" s="213" t="s">
        <v>144</v>
      </c>
      <c r="AU295" s="213" t="s">
        <v>86</v>
      </c>
      <c r="AV295" s="11" t="s">
        <v>24</v>
      </c>
      <c r="AW295" s="11" t="s">
        <v>41</v>
      </c>
      <c r="AX295" s="11" t="s">
        <v>77</v>
      </c>
      <c r="AY295" s="213" t="s">
        <v>135</v>
      </c>
    </row>
    <row r="296" spans="2:51" s="12" customFormat="1" ht="13.5">
      <c r="B296" s="214"/>
      <c r="C296" s="215"/>
      <c r="D296" s="205" t="s">
        <v>144</v>
      </c>
      <c r="E296" s="216" t="s">
        <v>22</v>
      </c>
      <c r="F296" s="217" t="s">
        <v>302</v>
      </c>
      <c r="G296" s="215"/>
      <c r="H296" s="218">
        <v>8.6999999999999993</v>
      </c>
      <c r="I296" s="219"/>
      <c r="J296" s="215"/>
      <c r="K296" s="215"/>
      <c r="L296" s="220"/>
      <c r="M296" s="221"/>
      <c r="N296" s="222"/>
      <c r="O296" s="222"/>
      <c r="P296" s="222"/>
      <c r="Q296" s="222"/>
      <c r="R296" s="222"/>
      <c r="S296" s="222"/>
      <c r="T296" s="223"/>
      <c r="AT296" s="224" t="s">
        <v>144</v>
      </c>
      <c r="AU296" s="224" t="s">
        <v>86</v>
      </c>
      <c r="AV296" s="12" t="s">
        <v>86</v>
      </c>
      <c r="AW296" s="12" t="s">
        <v>41</v>
      </c>
      <c r="AX296" s="12" t="s">
        <v>77</v>
      </c>
      <c r="AY296" s="224" t="s">
        <v>135</v>
      </c>
    </row>
    <row r="297" spans="2:51" s="11" customFormat="1" ht="13.5">
      <c r="B297" s="203"/>
      <c r="C297" s="204"/>
      <c r="D297" s="205" t="s">
        <v>144</v>
      </c>
      <c r="E297" s="206" t="s">
        <v>22</v>
      </c>
      <c r="F297" s="207" t="s">
        <v>303</v>
      </c>
      <c r="G297" s="204"/>
      <c r="H297" s="206" t="s">
        <v>22</v>
      </c>
      <c r="I297" s="208"/>
      <c r="J297" s="204"/>
      <c r="K297" s="204"/>
      <c r="L297" s="209"/>
      <c r="M297" s="210"/>
      <c r="N297" s="211"/>
      <c r="O297" s="211"/>
      <c r="P297" s="211"/>
      <c r="Q297" s="211"/>
      <c r="R297" s="211"/>
      <c r="S297" s="211"/>
      <c r="T297" s="212"/>
      <c r="AT297" s="213" t="s">
        <v>144</v>
      </c>
      <c r="AU297" s="213" t="s">
        <v>86</v>
      </c>
      <c r="AV297" s="11" t="s">
        <v>24</v>
      </c>
      <c r="AW297" s="11" t="s">
        <v>41</v>
      </c>
      <c r="AX297" s="11" t="s">
        <v>77</v>
      </c>
      <c r="AY297" s="213" t="s">
        <v>135</v>
      </c>
    </row>
    <row r="298" spans="2:51" s="12" customFormat="1" ht="13.5">
      <c r="B298" s="214"/>
      <c r="C298" s="215"/>
      <c r="D298" s="205" t="s">
        <v>144</v>
      </c>
      <c r="E298" s="216" t="s">
        <v>22</v>
      </c>
      <c r="F298" s="217" t="s">
        <v>304</v>
      </c>
      <c r="G298" s="215"/>
      <c r="H298" s="218">
        <v>8.3000000000000007</v>
      </c>
      <c r="I298" s="219"/>
      <c r="J298" s="215"/>
      <c r="K298" s="215"/>
      <c r="L298" s="220"/>
      <c r="M298" s="221"/>
      <c r="N298" s="222"/>
      <c r="O298" s="222"/>
      <c r="P298" s="222"/>
      <c r="Q298" s="222"/>
      <c r="R298" s="222"/>
      <c r="S298" s="222"/>
      <c r="T298" s="223"/>
      <c r="AT298" s="224" t="s">
        <v>144</v>
      </c>
      <c r="AU298" s="224" t="s">
        <v>86</v>
      </c>
      <c r="AV298" s="12" t="s">
        <v>86</v>
      </c>
      <c r="AW298" s="12" t="s">
        <v>41</v>
      </c>
      <c r="AX298" s="12" t="s">
        <v>77</v>
      </c>
      <c r="AY298" s="224" t="s">
        <v>135</v>
      </c>
    </row>
    <row r="299" spans="2:51" s="11" customFormat="1" ht="13.5">
      <c r="B299" s="203"/>
      <c r="C299" s="204"/>
      <c r="D299" s="205" t="s">
        <v>144</v>
      </c>
      <c r="E299" s="206" t="s">
        <v>22</v>
      </c>
      <c r="F299" s="207" t="s">
        <v>305</v>
      </c>
      <c r="G299" s="204"/>
      <c r="H299" s="206" t="s">
        <v>22</v>
      </c>
      <c r="I299" s="208"/>
      <c r="J299" s="204"/>
      <c r="K299" s="204"/>
      <c r="L299" s="209"/>
      <c r="M299" s="210"/>
      <c r="N299" s="211"/>
      <c r="O299" s="211"/>
      <c r="P299" s="211"/>
      <c r="Q299" s="211"/>
      <c r="R299" s="211"/>
      <c r="S299" s="211"/>
      <c r="T299" s="212"/>
      <c r="AT299" s="213" t="s">
        <v>144</v>
      </c>
      <c r="AU299" s="213" t="s">
        <v>86</v>
      </c>
      <c r="AV299" s="11" t="s">
        <v>24</v>
      </c>
      <c r="AW299" s="11" t="s">
        <v>41</v>
      </c>
      <c r="AX299" s="11" t="s">
        <v>77</v>
      </c>
      <c r="AY299" s="213" t="s">
        <v>135</v>
      </c>
    </row>
    <row r="300" spans="2:51" s="12" customFormat="1" ht="13.5">
      <c r="B300" s="214"/>
      <c r="C300" s="215"/>
      <c r="D300" s="205" t="s">
        <v>144</v>
      </c>
      <c r="E300" s="216" t="s">
        <v>22</v>
      </c>
      <c r="F300" s="217" t="s">
        <v>306</v>
      </c>
      <c r="G300" s="215"/>
      <c r="H300" s="218">
        <v>16.600000000000001</v>
      </c>
      <c r="I300" s="219"/>
      <c r="J300" s="215"/>
      <c r="K300" s="215"/>
      <c r="L300" s="220"/>
      <c r="M300" s="221"/>
      <c r="N300" s="222"/>
      <c r="O300" s="222"/>
      <c r="P300" s="222"/>
      <c r="Q300" s="222"/>
      <c r="R300" s="222"/>
      <c r="S300" s="222"/>
      <c r="T300" s="223"/>
      <c r="AT300" s="224" t="s">
        <v>144</v>
      </c>
      <c r="AU300" s="224" t="s">
        <v>86</v>
      </c>
      <c r="AV300" s="12" t="s">
        <v>86</v>
      </c>
      <c r="AW300" s="12" t="s">
        <v>41</v>
      </c>
      <c r="AX300" s="12" t="s">
        <v>77</v>
      </c>
      <c r="AY300" s="224" t="s">
        <v>135</v>
      </c>
    </row>
    <row r="301" spans="2:51" s="11" customFormat="1" ht="13.5">
      <c r="B301" s="203"/>
      <c r="C301" s="204"/>
      <c r="D301" s="205" t="s">
        <v>144</v>
      </c>
      <c r="E301" s="206" t="s">
        <v>22</v>
      </c>
      <c r="F301" s="207" t="s">
        <v>169</v>
      </c>
      <c r="G301" s="204"/>
      <c r="H301" s="206" t="s">
        <v>22</v>
      </c>
      <c r="I301" s="208"/>
      <c r="J301" s="204"/>
      <c r="K301" s="204"/>
      <c r="L301" s="209"/>
      <c r="M301" s="210"/>
      <c r="N301" s="211"/>
      <c r="O301" s="211"/>
      <c r="P301" s="211"/>
      <c r="Q301" s="211"/>
      <c r="R301" s="211"/>
      <c r="S301" s="211"/>
      <c r="T301" s="212"/>
      <c r="AT301" s="213" t="s">
        <v>144</v>
      </c>
      <c r="AU301" s="213" t="s">
        <v>86</v>
      </c>
      <c r="AV301" s="11" t="s">
        <v>24</v>
      </c>
      <c r="AW301" s="11" t="s">
        <v>41</v>
      </c>
      <c r="AX301" s="11" t="s">
        <v>77</v>
      </c>
      <c r="AY301" s="213" t="s">
        <v>135</v>
      </c>
    </row>
    <row r="302" spans="2:51" s="12" customFormat="1" ht="13.5">
      <c r="B302" s="214"/>
      <c r="C302" s="215"/>
      <c r="D302" s="205" t="s">
        <v>144</v>
      </c>
      <c r="E302" s="216" t="s">
        <v>22</v>
      </c>
      <c r="F302" s="217" t="s">
        <v>307</v>
      </c>
      <c r="G302" s="215"/>
      <c r="H302" s="218">
        <v>8.6</v>
      </c>
      <c r="I302" s="219"/>
      <c r="J302" s="215"/>
      <c r="K302" s="215"/>
      <c r="L302" s="220"/>
      <c r="M302" s="221"/>
      <c r="N302" s="222"/>
      <c r="O302" s="222"/>
      <c r="P302" s="222"/>
      <c r="Q302" s="222"/>
      <c r="R302" s="222"/>
      <c r="S302" s="222"/>
      <c r="T302" s="223"/>
      <c r="AT302" s="224" t="s">
        <v>144</v>
      </c>
      <c r="AU302" s="224" t="s">
        <v>86</v>
      </c>
      <c r="AV302" s="12" t="s">
        <v>86</v>
      </c>
      <c r="AW302" s="12" t="s">
        <v>41</v>
      </c>
      <c r="AX302" s="12" t="s">
        <v>77</v>
      </c>
      <c r="AY302" s="224" t="s">
        <v>135</v>
      </c>
    </row>
    <row r="303" spans="2:51" s="11" customFormat="1" ht="13.5">
      <c r="B303" s="203"/>
      <c r="C303" s="204"/>
      <c r="D303" s="205" t="s">
        <v>144</v>
      </c>
      <c r="E303" s="206" t="s">
        <v>22</v>
      </c>
      <c r="F303" s="207" t="s">
        <v>255</v>
      </c>
      <c r="G303" s="204"/>
      <c r="H303" s="206" t="s">
        <v>22</v>
      </c>
      <c r="I303" s="208"/>
      <c r="J303" s="204"/>
      <c r="K303" s="204"/>
      <c r="L303" s="209"/>
      <c r="M303" s="210"/>
      <c r="N303" s="211"/>
      <c r="O303" s="211"/>
      <c r="P303" s="211"/>
      <c r="Q303" s="211"/>
      <c r="R303" s="211"/>
      <c r="S303" s="211"/>
      <c r="T303" s="212"/>
      <c r="AT303" s="213" t="s">
        <v>144</v>
      </c>
      <c r="AU303" s="213" t="s">
        <v>86</v>
      </c>
      <c r="AV303" s="11" t="s">
        <v>24</v>
      </c>
      <c r="AW303" s="11" t="s">
        <v>41</v>
      </c>
      <c r="AX303" s="11" t="s">
        <v>77</v>
      </c>
      <c r="AY303" s="213" t="s">
        <v>135</v>
      </c>
    </row>
    <row r="304" spans="2:51" s="12" customFormat="1" ht="13.5">
      <c r="B304" s="214"/>
      <c r="C304" s="215"/>
      <c r="D304" s="205" t="s">
        <v>144</v>
      </c>
      <c r="E304" s="216" t="s">
        <v>22</v>
      </c>
      <c r="F304" s="217" t="s">
        <v>308</v>
      </c>
      <c r="G304" s="215"/>
      <c r="H304" s="218">
        <v>8.6</v>
      </c>
      <c r="I304" s="219"/>
      <c r="J304" s="215"/>
      <c r="K304" s="215"/>
      <c r="L304" s="220"/>
      <c r="M304" s="221"/>
      <c r="N304" s="222"/>
      <c r="O304" s="222"/>
      <c r="P304" s="222"/>
      <c r="Q304" s="222"/>
      <c r="R304" s="222"/>
      <c r="S304" s="222"/>
      <c r="T304" s="223"/>
      <c r="AT304" s="224" t="s">
        <v>144</v>
      </c>
      <c r="AU304" s="224" t="s">
        <v>86</v>
      </c>
      <c r="AV304" s="12" t="s">
        <v>86</v>
      </c>
      <c r="AW304" s="12" t="s">
        <v>41</v>
      </c>
      <c r="AX304" s="12" t="s">
        <v>77</v>
      </c>
      <c r="AY304" s="224" t="s">
        <v>135</v>
      </c>
    </row>
    <row r="305" spans="2:65" s="11" customFormat="1" ht="13.5">
      <c r="B305" s="203"/>
      <c r="C305" s="204"/>
      <c r="D305" s="205" t="s">
        <v>144</v>
      </c>
      <c r="E305" s="206" t="s">
        <v>22</v>
      </c>
      <c r="F305" s="207" t="s">
        <v>257</v>
      </c>
      <c r="G305" s="204"/>
      <c r="H305" s="206" t="s">
        <v>22</v>
      </c>
      <c r="I305" s="208"/>
      <c r="J305" s="204"/>
      <c r="K305" s="204"/>
      <c r="L305" s="209"/>
      <c r="M305" s="210"/>
      <c r="N305" s="211"/>
      <c r="O305" s="211"/>
      <c r="P305" s="211"/>
      <c r="Q305" s="211"/>
      <c r="R305" s="211"/>
      <c r="S305" s="211"/>
      <c r="T305" s="212"/>
      <c r="AT305" s="213" t="s">
        <v>144</v>
      </c>
      <c r="AU305" s="213" t="s">
        <v>86</v>
      </c>
      <c r="AV305" s="11" t="s">
        <v>24</v>
      </c>
      <c r="AW305" s="11" t="s">
        <v>41</v>
      </c>
      <c r="AX305" s="11" t="s">
        <v>77</v>
      </c>
      <c r="AY305" s="213" t="s">
        <v>135</v>
      </c>
    </row>
    <row r="306" spans="2:65" s="12" customFormat="1" ht="13.5">
      <c r="B306" s="214"/>
      <c r="C306" s="215"/>
      <c r="D306" s="205" t="s">
        <v>144</v>
      </c>
      <c r="E306" s="216" t="s">
        <v>22</v>
      </c>
      <c r="F306" s="217" t="s">
        <v>309</v>
      </c>
      <c r="G306" s="215"/>
      <c r="H306" s="218">
        <v>5.9050000000000002</v>
      </c>
      <c r="I306" s="219"/>
      <c r="J306" s="215"/>
      <c r="K306" s="215"/>
      <c r="L306" s="220"/>
      <c r="M306" s="221"/>
      <c r="N306" s="222"/>
      <c r="O306" s="222"/>
      <c r="P306" s="222"/>
      <c r="Q306" s="222"/>
      <c r="R306" s="222"/>
      <c r="S306" s="222"/>
      <c r="T306" s="223"/>
      <c r="AT306" s="224" t="s">
        <v>144</v>
      </c>
      <c r="AU306" s="224" t="s">
        <v>86</v>
      </c>
      <c r="AV306" s="12" t="s">
        <v>86</v>
      </c>
      <c r="AW306" s="12" t="s">
        <v>41</v>
      </c>
      <c r="AX306" s="12" t="s">
        <v>77</v>
      </c>
      <c r="AY306" s="224" t="s">
        <v>135</v>
      </c>
    </row>
    <row r="307" spans="2:65" s="13" customFormat="1" ht="13.5">
      <c r="B307" s="225"/>
      <c r="C307" s="226"/>
      <c r="D307" s="205" t="s">
        <v>144</v>
      </c>
      <c r="E307" s="227" t="s">
        <v>22</v>
      </c>
      <c r="F307" s="228" t="s">
        <v>173</v>
      </c>
      <c r="G307" s="226"/>
      <c r="H307" s="229">
        <v>124.316</v>
      </c>
      <c r="I307" s="230"/>
      <c r="J307" s="226"/>
      <c r="K307" s="226"/>
      <c r="L307" s="231"/>
      <c r="M307" s="232"/>
      <c r="N307" s="233"/>
      <c r="O307" s="233"/>
      <c r="P307" s="233"/>
      <c r="Q307" s="233"/>
      <c r="R307" s="233"/>
      <c r="S307" s="233"/>
      <c r="T307" s="234"/>
      <c r="AT307" s="235" t="s">
        <v>144</v>
      </c>
      <c r="AU307" s="235" t="s">
        <v>86</v>
      </c>
      <c r="AV307" s="13" t="s">
        <v>142</v>
      </c>
      <c r="AW307" s="13" t="s">
        <v>41</v>
      </c>
      <c r="AX307" s="13" t="s">
        <v>24</v>
      </c>
      <c r="AY307" s="235" t="s">
        <v>135</v>
      </c>
    </row>
    <row r="308" spans="2:65" s="1" customFormat="1" ht="25.5" customHeight="1">
      <c r="B308" s="40"/>
      <c r="C308" s="191" t="s">
        <v>310</v>
      </c>
      <c r="D308" s="191" t="s">
        <v>137</v>
      </c>
      <c r="E308" s="192" t="s">
        <v>311</v>
      </c>
      <c r="F308" s="193" t="s">
        <v>312</v>
      </c>
      <c r="G308" s="194" t="s">
        <v>229</v>
      </c>
      <c r="H308" s="195">
        <v>13.779</v>
      </c>
      <c r="I308" s="196"/>
      <c r="J308" s="197">
        <f>ROUND(I308*H308,2)</f>
        <v>0</v>
      </c>
      <c r="K308" s="193" t="s">
        <v>141</v>
      </c>
      <c r="L308" s="60"/>
      <c r="M308" s="198" t="s">
        <v>22</v>
      </c>
      <c r="N308" s="199" t="s">
        <v>48</v>
      </c>
      <c r="O308" s="41"/>
      <c r="P308" s="200">
        <f>O308*H308</f>
        <v>0</v>
      </c>
      <c r="Q308" s="200">
        <v>0</v>
      </c>
      <c r="R308" s="200">
        <f>Q308*H308</f>
        <v>0</v>
      </c>
      <c r="S308" s="200">
        <v>0</v>
      </c>
      <c r="T308" s="201">
        <f>S308*H308</f>
        <v>0</v>
      </c>
      <c r="AR308" s="23" t="s">
        <v>142</v>
      </c>
      <c r="AT308" s="23" t="s">
        <v>137</v>
      </c>
      <c r="AU308" s="23" t="s">
        <v>86</v>
      </c>
      <c r="AY308" s="23" t="s">
        <v>135</v>
      </c>
      <c r="BE308" s="202">
        <f>IF(N308="základní",J308,0)</f>
        <v>0</v>
      </c>
      <c r="BF308" s="202">
        <f>IF(N308="snížená",J308,0)</f>
        <v>0</v>
      </c>
      <c r="BG308" s="202">
        <f>IF(N308="zákl. přenesená",J308,0)</f>
        <v>0</v>
      </c>
      <c r="BH308" s="202">
        <f>IF(N308="sníž. přenesená",J308,0)</f>
        <v>0</v>
      </c>
      <c r="BI308" s="202">
        <f>IF(N308="nulová",J308,0)</f>
        <v>0</v>
      </c>
      <c r="BJ308" s="23" t="s">
        <v>24</v>
      </c>
      <c r="BK308" s="202">
        <f>ROUND(I308*H308,2)</f>
        <v>0</v>
      </c>
      <c r="BL308" s="23" t="s">
        <v>142</v>
      </c>
      <c r="BM308" s="23" t="s">
        <v>313</v>
      </c>
    </row>
    <row r="309" spans="2:65" s="11" customFormat="1" ht="13.5">
      <c r="B309" s="203"/>
      <c r="C309" s="204"/>
      <c r="D309" s="205" t="s">
        <v>144</v>
      </c>
      <c r="E309" s="206" t="s">
        <v>22</v>
      </c>
      <c r="F309" s="207" t="s">
        <v>314</v>
      </c>
      <c r="G309" s="204"/>
      <c r="H309" s="206" t="s">
        <v>22</v>
      </c>
      <c r="I309" s="208"/>
      <c r="J309" s="204"/>
      <c r="K309" s="204"/>
      <c r="L309" s="209"/>
      <c r="M309" s="210"/>
      <c r="N309" s="211"/>
      <c r="O309" s="211"/>
      <c r="P309" s="211"/>
      <c r="Q309" s="211"/>
      <c r="R309" s="211"/>
      <c r="S309" s="211"/>
      <c r="T309" s="212"/>
      <c r="AT309" s="213" t="s">
        <v>144</v>
      </c>
      <c r="AU309" s="213" t="s">
        <v>86</v>
      </c>
      <c r="AV309" s="11" t="s">
        <v>24</v>
      </c>
      <c r="AW309" s="11" t="s">
        <v>41</v>
      </c>
      <c r="AX309" s="11" t="s">
        <v>77</v>
      </c>
      <c r="AY309" s="213" t="s">
        <v>135</v>
      </c>
    </row>
    <row r="310" spans="2:65" s="11" customFormat="1" ht="13.5">
      <c r="B310" s="203"/>
      <c r="C310" s="204"/>
      <c r="D310" s="205" t="s">
        <v>144</v>
      </c>
      <c r="E310" s="206" t="s">
        <v>22</v>
      </c>
      <c r="F310" s="207" t="s">
        <v>315</v>
      </c>
      <c r="G310" s="204"/>
      <c r="H310" s="206" t="s">
        <v>22</v>
      </c>
      <c r="I310" s="208"/>
      <c r="J310" s="204"/>
      <c r="K310" s="204"/>
      <c r="L310" s="209"/>
      <c r="M310" s="210"/>
      <c r="N310" s="211"/>
      <c r="O310" s="211"/>
      <c r="P310" s="211"/>
      <c r="Q310" s="211"/>
      <c r="R310" s="211"/>
      <c r="S310" s="211"/>
      <c r="T310" s="212"/>
      <c r="AT310" s="213" t="s">
        <v>144</v>
      </c>
      <c r="AU310" s="213" t="s">
        <v>86</v>
      </c>
      <c r="AV310" s="11" t="s">
        <v>24</v>
      </c>
      <c r="AW310" s="11" t="s">
        <v>41</v>
      </c>
      <c r="AX310" s="11" t="s">
        <v>77</v>
      </c>
      <c r="AY310" s="213" t="s">
        <v>135</v>
      </c>
    </row>
    <row r="311" spans="2:65" s="11" customFormat="1" ht="13.5">
      <c r="B311" s="203"/>
      <c r="C311" s="204"/>
      <c r="D311" s="205" t="s">
        <v>144</v>
      </c>
      <c r="E311" s="206" t="s">
        <v>22</v>
      </c>
      <c r="F311" s="207" t="s">
        <v>316</v>
      </c>
      <c r="G311" s="204"/>
      <c r="H311" s="206" t="s">
        <v>22</v>
      </c>
      <c r="I311" s="208"/>
      <c r="J311" s="204"/>
      <c r="K311" s="204"/>
      <c r="L311" s="209"/>
      <c r="M311" s="210"/>
      <c r="N311" s="211"/>
      <c r="O311" s="211"/>
      <c r="P311" s="211"/>
      <c r="Q311" s="211"/>
      <c r="R311" s="211"/>
      <c r="S311" s="211"/>
      <c r="T311" s="212"/>
      <c r="AT311" s="213" t="s">
        <v>144</v>
      </c>
      <c r="AU311" s="213" t="s">
        <v>86</v>
      </c>
      <c r="AV311" s="11" t="s">
        <v>24</v>
      </c>
      <c r="AW311" s="11" t="s">
        <v>41</v>
      </c>
      <c r="AX311" s="11" t="s">
        <v>77</v>
      </c>
      <c r="AY311" s="213" t="s">
        <v>135</v>
      </c>
    </row>
    <row r="312" spans="2:65" s="12" customFormat="1" ht="13.5">
      <c r="B312" s="214"/>
      <c r="C312" s="215"/>
      <c r="D312" s="205" t="s">
        <v>144</v>
      </c>
      <c r="E312" s="216" t="s">
        <v>22</v>
      </c>
      <c r="F312" s="217" t="s">
        <v>317</v>
      </c>
      <c r="G312" s="215"/>
      <c r="H312" s="218">
        <v>0.5</v>
      </c>
      <c r="I312" s="219"/>
      <c r="J312" s="215"/>
      <c r="K312" s="215"/>
      <c r="L312" s="220"/>
      <c r="M312" s="221"/>
      <c r="N312" s="222"/>
      <c r="O312" s="222"/>
      <c r="P312" s="222"/>
      <c r="Q312" s="222"/>
      <c r="R312" s="222"/>
      <c r="S312" s="222"/>
      <c r="T312" s="223"/>
      <c r="AT312" s="224" t="s">
        <v>144</v>
      </c>
      <c r="AU312" s="224" t="s">
        <v>86</v>
      </c>
      <c r="AV312" s="12" t="s">
        <v>86</v>
      </c>
      <c r="AW312" s="12" t="s">
        <v>41</v>
      </c>
      <c r="AX312" s="12" t="s">
        <v>77</v>
      </c>
      <c r="AY312" s="224" t="s">
        <v>135</v>
      </c>
    </row>
    <row r="313" spans="2:65" s="11" customFormat="1" ht="13.5">
      <c r="B313" s="203"/>
      <c r="C313" s="204"/>
      <c r="D313" s="205" t="s">
        <v>144</v>
      </c>
      <c r="E313" s="206" t="s">
        <v>22</v>
      </c>
      <c r="F313" s="207" t="s">
        <v>318</v>
      </c>
      <c r="G313" s="204"/>
      <c r="H313" s="206" t="s">
        <v>22</v>
      </c>
      <c r="I313" s="208"/>
      <c r="J313" s="204"/>
      <c r="K313" s="204"/>
      <c r="L313" s="209"/>
      <c r="M313" s="210"/>
      <c r="N313" s="211"/>
      <c r="O313" s="211"/>
      <c r="P313" s="211"/>
      <c r="Q313" s="211"/>
      <c r="R313" s="211"/>
      <c r="S313" s="211"/>
      <c r="T313" s="212"/>
      <c r="AT313" s="213" t="s">
        <v>144</v>
      </c>
      <c r="AU313" s="213" t="s">
        <v>86</v>
      </c>
      <c r="AV313" s="11" t="s">
        <v>24</v>
      </c>
      <c r="AW313" s="11" t="s">
        <v>41</v>
      </c>
      <c r="AX313" s="11" t="s">
        <v>77</v>
      </c>
      <c r="AY313" s="213" t="s">
        <v>135</v>
      </c>
    </row>
    <row r="314" spans="2:65" s="12" customFormat="1" ht="13.5">
      <c r="B314" s="214"/>
      <c r="C314" s="215"/>
      <c r="D314" s="205" t="s">
        <v>144</v>
      </c>
      <c r="E314" s="216" t="s">
        <v>22</v>
      </c>
      <c r="F314" s="217" t="s">
        <v>319</v>
      </c>
      <c r="G314" s="215"/>
      <c r="H314" s="218">
        <v>3.96</v>
      </c>
      <c r="I314" s="219"/>
      <c r="J314" s="215"/>
      <c r="K314" s="215"/>
      <c r="L314" s="220"/>
      <c r="M314" s="221"/>
      <c r="N314" s="222"/>
      <c r="O314" s="222"/>
      <c r="P314" s="222"/>
      <c r="Q314" s="222"/>
      <c r="R314" s="222"/>
      <c r="S314" s="222"/>
      <c r="T314" s="223"/>
      <c r="AT314" s="224" t="s">
        <v>144</v>
      </c>
      <c r="AU314" s="224" t="s">
        <v>86</v>
      </c>
      <c r="AV314" s="12" t="s">
        <v>86</v>
      </c>
      <c r="AW314" s="12" t="s">
        <v>41</v>
      </c>
      <c r="AX314" s="12" t="s">
        <v>77</v>
      </c>
      <c r="AY314" s="224" t="s">
        <v>135</v>
      </c>
    </row>
    <row r="315" spans="2:65" s="11" customFormat="1" ht="13.5">
      <c r="B315" s="203"/>
      <c r="C315" s="204"/>
      <c r="D315" s="205" t="s">
        <v>144</v>
      </c>
      <c r="E315" s="206" t="s">
        <v>22</v>
      </c>
      <c r="F315" s="207" t="s">
        <v>320</v>
      </c>
      <c r="G315" s="204"/>
      <c r="H315" s="206" t="s">
        <v>22</v>
      </c>
      <c r="I315" s="208"/>
      <c r="J315" s="204"/>
      <c r="K315" s="204"/>
      <c r="L315" s="209"/>
      <c r="M315" s="210"/>
      <c r="N315" s="211"/>
      <c r="O315" s="211"/>
      <c r="P315" s="211"/>
      <c r="Q315" s="211"/>
      <c r="R315" s="211"/>
      <c r="S315" s="211"/>
      <c r="T315" s="212"/>
      <c r="AT315" s="213" t="s">
        <v>144</v>
      </c>
      <c r="AU315" s="213" t="s">
        <v>86</v>
      </c>
      <c r="AV315" s="11" t="s">
        <v>24</v>
      </c>
      <c r="AW315" s="11" t="s">
        <v>41</v>
      </c>
      <c r="AX315" s="11" t="s">
        <v>77</v>
      </c>
      <c r="AY315" s="213" t="s">
        <v>135</v>
      </c>
    </row>
    <row r="316" spans="2:65" s="12" customFormat="1" ht="13.5">
      <c r="B316" s="214"/>
      <c r="C316" s="215"/>
      <c r="D316" s="205" t="s">
        <v>144</v>
      </c>
      <c r="E316" s="216" t="s">
        <v>22</v>
      </c>
      <c r="F316" s="217" t="s">
        <v>321</v>
      </c>
      <c r="G316" s="215"/>
      <c r="H316" s="218">
        <v>1.4490000000000001</v>
      </c>
      <c r="I316" s="219"/>
      <c r="J316" s="215"/>
      <c r="K316" s="215"/>
      <c r="L316" s="220"/>
      <c r="M316" s="221"/>
      <c r="N316" s="222"/>
      <c r="O316" s="222"/>
      <c r="P316" s="222"/>
      <c r="Q316" s="222"/>
      <c r="R316" s="222"/>
      <c r="S316" s="222"/>
      <c r="T316" s="223"/>
      <c r="AT316" s="224" t="s">
        <v>144</v>
      </c>
      <c r="AU316" s="224" t="s">
        <v>86</v>
      </c>
      <c r="AV316" s="12" t="s">
        <v>86</v>
      </c>
      <c r="AW316" s="12" t="s">
        <v>41</v>
      </c>
      <c r="AX316" s="12" t="s">
        <v>77</v>
      </c>
      <c r="AY316" s="224" t="s">
        <v>135</v>
      </c>
    </row>
    <row r="317" spans="2:65" s="11" customFormat="1" ht="13.5">
      <c r="B317" s="203"/>
      <c r="C317" s="204"/>
      <c r="D317" s="205" t="s">
        <v>144</v>
      </c>
      <c r="E317" s="206" t="s">
        <v>22</v>
      </c>
      <c r="F317" s="207" t="s">
        <v>322</v>
      </c>
      <c r="G317" s="204"/>
      <c r="H317" s="206" t="s">
        <v>22</v>
      </c>
      <c r="I317" s="208"/>
      <c r="J317" s="204"/>
      <c r="K317" s="204"/>
      <c r="L317" s="209"/>
      <c r="M317" s="210"/>
      <c r="N317" s="211"/>
      <c r="O317" s="211"/>
      <c r="P317" s="211"/>
      <c r="Q317" s="211"/>
      <c r="R317" s="211"/>
      <c r="S317" s="211"/>
      <c r="T317" s="212"/>
      <c r="AT317" s="213" t="s">
        <v>144</v>
      </c>
      <c r="AU317" s="213" t="s">
        <v>86</v>
      </c>
      <c r="AV317" s="11" t="s">
        <v>24</v>
      </c>
      <c r="AW317" s="11" t="s">
        <v>41</v>
      </c>
      <c r="AX317" s="11" t="s">
        <v>77</v>
      </c>
      <c r="AY317" s="213" t="s">
        <v>135</v>
      </c>
    </row>
    <row r="318" spans="2:65" s="12" customFormat="1" ht="13.5">
      <c r="B318" s="214"/>
      <c r="C318" s="215"/>
      <c r="D318" s="205" t="s">
        <v>144</v>
      </c>
      <c r="E318" s="216" t="s">
        <v>22</v>
      </c>
      <c r="F318" s="217" t="s">
        <v>323</v>
      </c>
      <c r="G318" s="215"/>
      <c r="H318" s="218">
        <v>1.05</v>
      </c>
      <c r="I318" s="219"/>
      <c r="J318" s="215"/>
      <c r="K318" s="215"/>
      <c r="L318" s="220"/>
      <c r="M318" s="221"/>
      <c r="N318" s="222"/>
      <c r="O318" s="222"/>
      <c r="P318" s="222"/>
      <c r="Q318" s="222"/>
      <c r="R318" s="222"/>
      <c r="S318" s="222"/>
      <c r="T318" s="223"/>
      <c r="AT318" s="224" t="s">
        <v>144</v>
      </c>
      <c r="AU318" s="224" t="s">
        <v>86</v>
      </c>
      <c r="AV318" s="12" t="s">
        <v>86</v>
      </c>
      <c r="AW318" s="12" t="s">
        <v>41</v>
      </c>
      <c r="AX318" s="12" t="s">
        <v>77</v>
      </c>
      <c r="AY318" s="224" t="s">
        <v>135</v>
      </c>
    </row>
    <row r="319" spans="2:65" s="11" customFormat="1" ht="13.5">
      <c r="B319" s="203"/>
      <c r="C319" s="204"/>
      <c r="D319" s="205" t="s">
        <v>144</v>
      </c>
      <c r="E319" s="206" t="s">
        <v>22</v>
      </c>
      <c r="F319" s="207" t="s">
        <v>324</v>
      </c>
      <c r="G319" s="204"/>
      <c r="H319" s="206" t="s">
        <v>22</v>
      </c>
      <c r="I319" s="208"/>
      <c r="J319" s="204"/>
      <c r="K319" s="204"/>
      <c r="L319" s="209"/>
      <c r="M319" s="210"/>
      <c r="N319" s="211"/>
      <c r="O319" s="211"/>
      <c r="P319" s="211"/>
      <c r="Q319" s="211"/>
      <c r="R319" s="211"/>
      <c r="S319" s="211"/>
      <c r="T319" s="212"/>
      <c r="AT319" s="213" t="s">
        <v>144</v>
      </c>
      <c r="AU319" s="213" t="s">
        <v>86</v>
      </c>
      <c r="AV319" s="11" t="s">
        <v>24</v>
      </c>
      <c r="AW319" s="11" t="s">
        <v>41</v>
      </c>
      <c r="AX319" s="11" t="s">
        <v>77</v>
      </c>
      <c r="AY319" s="213" t="s">
        <v>135</v>
      </c>
    </row>
    <row r="320" spans="2:65" s="12" customFormat="1" ht="13.5">
      <c r="B320" s="214"/>
      <c r="C320" s="215"/>
      <c r="D320" s="205" t="s">
        <v>144</v>
      </c>
      <c r="E320" s="216" t="s">
        <v>22</v>
      </c>
      <c r="F320" s="217" t="s">
        <v>325</v>
      </c>
      <c r="G320" s="215"/>
      <c r="H320" s="218">
        <v>0.31</v>
      </c>
      <c r="I320" s="219"/>
      <c r="J320" s="215"/>
      <c r="K320" s="215"/>
      <c r="L320" s="220"/>
      <c r="M320" s="221"/>
      <c r="N320" s="222"/>
      <c r="O320" s="222"/>
      <c r="P320" s="222"/>
      <c r="Q320" s="222"/>
      <c r="R320" s="222"/>
      <c r="S320" s="222"/>
      <c r="T320" s="223"/>
      <c r="AT320" s="224" t="s">
        <v>144</v>
      </c>
      <c r="AU320" s="224" t="s">
        <v>86</v>
      </c>
      <c r="AV320" s="12" t="s">
        <v>86</v>
      </c>
      <c r="AW320" s="12" t="s">
        <v>41</v>
      </c>
      <c r="AX320" s="12" t="s">
        <v>77</v>
      </c>
      <c r="AY320" s="224" t="s">
        <v>135</v>
      </c>
    </row>
    <row r="321" spans="2:65" s="11" customFormat="1" ht="13.5">
      <c r="B321" s="203"/>
      <c r="C321" s="204"/>
      <c r="D321" s="205" t="s">
        <v>144</v>
      </c>
      <c r="E321" s="206" t="s">
        <v>22</v>
      </c>
      <c r="F321" s="207" t="s">
        <v>326</v>
      </c>
      <c r="G321" s="204"/>
      <c r="H321" s="206" t="s">
        <v>22</v>
      </c>
      <c r="I321" s="208"/>
      <c r="J321" s="204"/>
      <c r="K321" s="204"/>
      <c r="L321" s="209"/>
      <c r="M321" s="210"/>
      <c r="N321" s="211"/>
      <c r="O321" s="211"/>
      <c r="P321" s="211"/>
      <c r="Q321" s="211"/>
      <c r="R321" s="211"/>
      <c r="S321" s="211"/>
      <c r="T321" s="212"/>
      <c r="AT321" s="213" t="s">
        <v>144</v>
      </c>
      <c r="AU321" s="213" t="s">
        <v>86</v>
      </c>
      <c r="AV321" s="11" t="s">
        <v>24</v>
      </c>
      <c r="AW321" s="11" t="s">
        <v>41</v>
      </c>
      <c r="AX321" s="11" t="s">
        <v>77</v>
      </c>
      <c r="AY321" s="213" t="s">
        <v>135</v>
      </c>
    </row>
    <row r="322" spans="2:65" s="12" customFormat="1" ht="13.5">
      <c r="B322" s="214"/>
      <c r="C322" s="215"/>
      <c r="D322" s="205" t="s">
        <v>144</v>
      </c>
      <c r="E322" s="216" t="s">
        <v>22</v>
      </c>
      <c r="F322" s="217" t="s">
        <v>327</v>
      </c>
      <c r="G322" s="215"/>
      <c r="H322" s="218">
        <v>3.101</v>
      </c>
      <c r="I322" s="219"/>
      <c r="J322" s="215"/>
      <c r="K322" s="215"/>
      <c r="L322" s="220"/>
      <c r="M322" s="221"/>
      <c r="N322" s="222"/>
      <c r="O322" s="222"/>
      <c r="P322" s="222"/>
      <c r="Q322" s="222"/>
      <c r="R322" s="222"/>
      <c r="S322" s="222"/>
      <c r="T322" s="223"/>
      <c r="AT322" s="224" t="s">
        <v>144</v>
      </c>
      <c r="AU322" s="224" t="s">
        <v>86</v>
      </c>
      <c r="AV322" s="12" t="s">
        <v>86</v>
      </c>
      <c r="AW322" s="12" t="s">
        <v>41</v>
      </c>
      <c r="AX322" s="12" t="s">
        <v>77</v>
      </c>
      <c r="AY322" s="224" t="s">
        <v>135</v>
      </c>
    </row>
    <row r="323" spans="2:65" s="11" customFormat="1" ht="13.5">
      <c r="B323" s="203"/>
      <c r="C323" s="204"/>
      <c r="D323" s="205" t="s">
        <v>144</v>
      </c>
      <c r="E323" s="206" t="s">
        <v>22</v>
      </c>
      <c r="F323" s="207" t="s">
        <v>328</v>
      </c>
      <c r="G323" s="204"/>
      <c r="H323" s="206" t="s">
        <v>22</v>
      </c>
      <c r="I323" s="208"/>
      <c r="J323" s="204"/>
      <c r="K323" s="204"/>
      <c r="L323" s="209"/>
      <c r="M323" s="210"/>
      <c r="N323" s="211"/>
      <c r="O323" s="211"/>
      <c r="P323" s="211"/>
      <c r="Q323" s="211"/>
      <c r="R323" s="211"/>
      <c r="S323" s="211"/>
      <c r="T323" s="212"/>
      <c r="AT323" s="213" t="s">
        <v>144</v>
      </c>
      <c r="AU323" s="213" t="s">
        <v>86</v>
      </c>
      <c r="AV323" s="11" t="s">
        <v>24</v>
      </c>
      <c r="AW323" s="11" t="s">
        <v>41</v>
      </c>
      <c r="AX323" s="11" t="s">
        <v>77</v>
      </c>
      <c r="AY323" s="213" t="s">
        <v>135</v>
      </c>
    </row>
    <row r="324" spans="2:65" s="12" customFormat="1" ht="13.5">
      <c r="B324" s="214"/>
      <c r="C324" s="215"/>
      <c r="D324" s="205" t="s">
        <v>144</v>
      </c>
      <c r="E324" s="216" t="s">
        <v>22</v>
      </c>
      <c r="F324" s="217" t="s">
        <v>329</v>
      </c>
      <c r="G324" s="215"/>
      <c r="H324" s="218">
        <v>0.56000000000000005</v>
      </c>
      <c r="I324" s="219"/>
      <c r="J324" s="215"/>
      <c r="K324" s="215"/>
      <c r="L324" s="220"/>
      <c r="M324" s="221"/>
      <c r="N324" s="222"/>
      <c r="O324" s="222"/>
      <c r="P324" s="222"/>
      <c r="Q324" s="222"/>
      <c r="R324" s="222"/>
      <c r="S324" s="222"/>
      <c r="T324" s="223"/>
      <c r="AT324" s="224" t="s">
        <v>144</v>
      </c>
      <c r="AU324" s="224" t="s">
        <v>86</v>
      </c>
      <c r="AV324" s="12" t="s">
        <v>86</v>
      </c>
      <c r="AW324" s="12" t="s">
        <v>41</v>
      </c>
      <c r="AX324" s="12" t="s">
        <v>77</v>
      </c>
      <c r="AY324" s="224" t="s">
        <v>135</v>
      </c>
    </row>
    <row r="325" spans="2:65" s="11" customFormat="1" ht="13.5">
      <c r="B325" s="203"/>
      <c r="C325" s="204"/>
      <c r="D325" s="205" t="s">
        <v>144</v>
      </c>
      <c r="E325" s="206" t="s">
        <v>22</v>
      </c>
      <c r="F325" s="207" t="s">
        <v>330</v>
      </c>
      <c r="G325" s="204"/>
      <c r="H325" s="206" t="s">
        <v>22</v>
      </c>
      <c r="I325" s="208"/>
      <c r="J325" s="204"/>
      <c r="K325" s="204"/>
      <c r="L325" s="209"/>
      <c r="M325" s="210"/>
      <c r="N325" s="211"/>
      <c r="O325" s="211"/>
      <c r="P325" s="211"/>
      <c r="Q325" s="211"/>
      <c r="R325" s="211"/>
      <c r="S325" s="211"/>
      <c r="T325" s="212"/>
      <c r="AT325" s="213" t="s">
        <v>144</v>
      </c>
      <c r="AU325" s="213" t="s">
        <v>86</v>
      </c>
      <c r="AV325" s="11" t="s">
        <v>24</v>
      </c>
      <c r="AW325" s="11" t="s">
        <v>41</v>
      </c>
      <c r="AX325" s="11" t="s">
        <v>77</v>
      </c>
      <c r="AY325" s="213" t="s">
        <v>135</v>
      </c>
    </row>
    <row r="326" spans="2:65" s="12" customFormat="1" ht="13.5">
      <c r="B326" s="214"/>
      <c r="C326" s="215"/>
      <c r="D326" s="205" t="s">
        <v>144</v>
      </c>
      <c r="E326" s="216" t="s">
        <v>22</v>
      </c>
      <c r="F326" s="217" t="s">
        <v>331</v>
      </c>
      <c r="G326" s="215"/>
      <c r="H326" s="218">
        <v>2.8490000000000002</v>
      </c>
      <c r="I326" s="219"/>
      <c r="J326" s="215"/>
      <c r="K326" s="215"/>
      <c r="L326" s="220"/>
      <c r="M326" s="221"/>
      <c r="N326" s="222"/>
      <c r="O326" s="222"/>
      <c r="P326" s="222"/>
      <c r="Q326" s="222"/>
      <c r="R326" s="222"/>
      <c r="S326" s="222"/>
      <c r="T326" s="223"/>
      <c r="AT326" s="224" t="s">
        <v>144</v>
      </c>
      <c r="AU326" s="224" t="s">
        <v>86</v>
      </c>
      <c r="AV326" s="12" t="s">
        <v>86</v>
      </c>
      <c r="AW326" s="12" t="s">
        <v>41</v>
      </c>
      <c r="AX326" s="12" t="s">
        <v>77</v>
      </c>
      <c r="AY326" s="224" t="s">
        <v>135</v>
      </c>
    </row>
    <row r="327" spans="2:65" s="13" customFormat="1" ht="13.5">
      <c r="B327" s="225"/>
      <c r="C327" s="226"/>
      <c r="D327" s="205" t="s">
        <v>144</v>
      </c>
      <c r="E327" s="227" t="s">
        <v>22</v>
      </c>
      <c r="F327" s="228" t="s">
        <v>173</v>
      </c>
      <c r="G327" s="226"/>
      <c r="H327" s="229">
        <v>13.779</v>
      </c>
      <c r="I327" s="230"/>
      <c r="J327" s="226"/>
      <c r="K327" s="226"/>
      <c r="L327" s="231"/>
      <c r="M327" s="232"/>
      <c r="N327" s="233"/>
      <c r="O327" s="233"/>
      <c r="P327" s="233"/>
      <c r="Q327" s="233"/>
      <c r="R327" s="233"/>
      <c r="S327" s="233"/>
      <c r="T327" s="234"/>
      <c r="AT327" s="235" t="s">
        <v>144</v>
      </c>
      <c r="AU327" s="235" t="s">
        <v>86</v>
      </c>
      <c r="AV327" s="13" t="s">
        <v>142</v>
      </c>
      <c r="AW327" s="13" t="s">
        <v>41</v>
      </c>
      <c r="AX327" s="13" t="s">
        <v>24</v>
      </c>
      <c r="AY327" s="235" t="s">
        <v>135</v>
      </c>
    </row>
    <row r="328" spans="2:65" s="1" customFormat="1" ht="38.25" customHeight="1">
      <c r="B328" s="40"/>
      <c r="C328" s="191" t="s">
        <v>332</v>
      </c>
      <c r="D328" s="191" t="s">
        <v>137</v>
      </c>
      <c r="E328" s="192" t="s">
        <v>333</v>
      </c>
      <c r="F328" s="193" t="s">
        <v>334</v>
      </c>
      <c r="G328" s="194" t="s">
        <v>229</v>
      </c>
      <c r="H328" s="195">
        <v>666.99300000000005</v>
      </c>
      <c r="I328" s="196"/>
      <c r="J328" s="197">
        <f>ROUND(I328*H328,2)</f>
        <v>0</v>
      </c>
      <c r="K328" s="193" t="s">
        <v>141</v>
      </c>
      <c r="L328" s="60"/>
      <c r="M328" s="198" t="s">
        <v>22</v>
      </c>
      <c r="N328" s="199" t="s">
        <v>48</v>
      </c>
      <c r="O328" s="41"/>
      <c r="P328" s="200">
        <f>O328*H328</f>
        <v>0</v>
      </c>
      <c r="Q328" s="200">
        <v>0</v>
      </c>
      <c r="R328" s="200">
        <f>Q328*H328</f>
        <v>0</v>
      </c>
      <c r="S328" s="200">
        <v>0</v>
      </c>
      <c r="T328" s="201">
        <f>S328*H328</f>
        <v>0</v>
      </c>
      <c r="AR328" s="23" t="s">
        <v>142</v>
      </c>
      <c r="AT328" s="23" t="s">
        <v>137</v>
      </c>
      <c r="AU328" s="23" t="s">
        <v>86</v>
      </c>
      <c r="AY328" s="23" t="s">
        <v>135</v>
      </c>
      <c r="BE328" s="202">
        <f>IF(N328="základní",J328,0)</f>
        <v>0</v>
      </c>
      <c r="BF328" s="202">
        <f>IF(N328="snížená",J328,0)</f>
        <v>0</v>
      </c>
      <c r="BG328" s="202">
        <f>IF(N328="zákl. přenesená",J328,0)</f>
        <v>0</v>
      </c>
      <c r="BH328" s="202">
        <f>IF(N328="sníž. přenesená",J328,0)</f>
        <v>0</v>
      </c>
      <c r="BI328" s="202">
        <f>IF(N328="nulová",J328,0)</f>
        <v>0</v>
      </c>
      <c r="BJ328" s="23" t="s">
        <v>24</v>
      </c>
      <c r="BK328" s="202">
        <f>ROUND(I328*H328,2)</f>
        <v>0</v>
      </c>
      <c r="BL328" s="23" t="s">
        <v>142</v>
      </c>
      <c r="BM328" s="23" t="s">
        <v>335</v>
      </c>
    </row>
    <row r="329" spans="2:65" s="11" customFormat="1" ht="13.5">
      <c r="B329" s="203"/>
      <c r="C329" s="204"/>
      <c r="D329" s="205" t="s">
        <v>144</v>
      </c>
      <c r="E329" s="206" t="s">
        <v>22</v>
      </c>
      <c r="F329" s="207" t="s">
        <v>336</v>
      </c>
      <c r="G329" s="204"/>
      <c r="H329" s="206" t="s">
        <v>22</v>
      </c>
      <c r="I329" s="208"/>
      <c r="J329" s="204"/>
      <c r="K329" s="204"/>
      <c r="L329" s="209"/>
      <c r="M329" s="210"/>
      <c r="N329" s="211"/>
      <c r="O329" s="211"/>
      <c r="P329" s="211"/>
      <c r="Q329" s="211"/>
      <c r="R329" s="211"/>
      <c r="S329" s="211"/>
      <c r="T329" s="212"/>
      <c r="AT329" s="213" t="s">
        <v>144</v>
      </c>
      <c r="AU329" s="213" t="s">
        <v>86</v>
      </c>
      <c r="AV329" s="11" t="s">
        <v>24</v>
      </c>
      <c r="AW329" s="11" t="s">
        <v>41</v>
      </c>
      <c r="AX329" s="11" t="s">
        <v>77</v>
      </c>
      <c r="AY329" s="213" t="s">
        <v>135</v>
      </c>
    </row>
    <row r="330" spans="2:65" s="11" customFormat="1" ht="13.5">
      <c r="B330" s="203"/>
      <c r="C330" s="204"/>
      <c r="D330" s="205" t="s">
        <v>144</v>
      </c>
      <c r="E330" s="206" t="s">
        <v>22</v>
      </c>
      <c r="F330" s="207" t="s">
        <v>337</v>
      </c>
      <c r="G330" s="204"/>
      <c r="H330" s="206" t="s">
        <v>22</v>
      </c>
      <c r="I330" s="208"/>
      <c r="J330" s="204"/>
      <c r="K330" s="204"/>
      <c r="L330" s="209"/>
      <c r="M330" s="210"/>
      <c r="N330" s="211"/>
      <c r="O330" s="211"/>
      <c r="P330" s="211"/>
      <c r="Q330" s="211"/>
      <c r="R330" s="211"/>
      <c r="S330" s="211"/>
      <c r="T330" s="212"/>
      <c r="AT330" s="213" t="s">
        <v>144</v>
      </c>
      <c r="AU330" s="213" t="s">
        <v>86</v>
      </c>
      <c r="AV330" s="11" t="s">
        <v>24</v>
      </c>
      <c r="AW330" s="11" t="s">
        <v>41</v>
      </c>
      <c r="AX330" s="11" t="s">
        <v>77</v>
      </c>
      <c r="AY330" s="213" t="s">
        <v>135</v>
      </c>
    </row>
    <row r="331" spans="2:65" s="11" customFormat="1" ht="13.5">
      <c r="B331" s="203"/>
      <c r="C331" s="204"/>
      <c r="D331" s="205" t="s">
        <v>144</v>
      </c>
      <c r="E331" s="206" t="s">
        <v>22</v>
      </c>
      <c r="F331" s="207" t="s">
        <v>338</v>
      </c>
      <c r="G331" s="204"/>
      <c r="H331" s="206" t="s">
        <v>22</v>
      </c>
      <c r="I331" s="208"/>
      <c r="J331" s="204"/>
      <c r="K331" s="204"/>
      <c r="L331" s="209"/>
      <c r="M331" s="210"/>
      <c r="N331" s="211"/>
      <c r="O331" s="211"/>
      <c r="P331" s="211"/>
      <c r="Q331" s="211"/>
      <c r="R331" s="211"/>
      <c r="S331" s="211"/>
      <c r="T331" s="212"/>
      <c r="AT331" s="213" t="s">
        <v>144</v>
      </c>
      <c r="AU331" s="213" t="s">
        <v>86</v>
      </c>
      <c r="AV331" s="11" t="s">
        <v>24</v>
      </c>
      <c r="AW331" s="11" t="s">
        <v>41</v>
      </c>
      <c r="AX331" s="11" t="s">
        <v>77</v>
      </c>
      <c r="AY331" s="213" t="s">
        <v>135</v>
      </c>
    </row>
    <row r="332" spans="2:65" s="12" customFormat="1" ht="13.5">
      <c r="B332" s="214"/>
      <c r="C332" s="215"/>
      <c r="D332" s="205" t="s">
        <v>144</v>
      </c>
      <c r="E332" s="216" t="s">
        <v>22</v>
      </c>
      <c r="F332" s="217" t="s">
        <v>339</v>
      </c>
      <c r="G332" s="215"/>
      <c r="H332" s="218">
        <v>542.67700000000002</v>
      </c>
      <c r="I332" s="219"/>
      <c r="J332" s="215"/>
      <c r="K332" s="215"/>
      <c r="L332" s="220"/>
      <c r="M332" s="221"/>
      <c r="N332" s="222"/>
      <c r="O332" s="222"/>
      <c r="P332" s="222"/>
      <c r="Q332" s="222"/>
      <c r="R332" s="222"/>
      <c r="S332" s="222"/>
      <c r="T332" s="223"/>
      <c r="AT332" s="224" t="s">
        <v>144</v>
      </c>
      <c r="AU332" s="224" t="s">
        <v>86</v>
      </c>
      <c r="AV332" s="12" t="s">
        <v>86</v>
      </c>
      <c r="AW332" s="12" t="s">
        <v>41</v>
      </c>
      <c r="AX332" s="12" t="s">
        <v>77</v>
      </c>
      <c r="AY332" s="224" t="s">
        <v>135</v>
      </c>
    </row>
    <row r="333" spans="2:65" s="11" customFormat="1" ht="13.5">
      <c r="B333" s="203"/>
      <c r="C333" s="204"/>
      <c r="D333" s="205" t="s">
        <v>144</v>
      </c>
      <c r="E333" s="206" t="s">
        <v>22</v>
      </c>
      <c r="F333" s="207" t="s">
        <v>340</v>
      </c>
      <c r="G333" s="204"/>
      <c r="H333" s="206" t="s">
        <v>22</v>
      </c>
      <c r="I333" s="208"/>
      <c r="J333" s="204"/>
      <c r="K333" s="204"/>
      <c r="L333" s="209"/>
      <c r="M333" s="210"/>
      <c r="N333" s="211"/>
      <c r="O333" s="211"/>
      <c r="P333" s="211"/>
      <c r="Q333" s="211"/>
      <c r="R333" s="211"/>
      <c r="S333" s="211"/>
      <c r="T333" s="212"/>
      <c r="AT333" s="213" t="s">
        <v>144</v>
      </c>
      <c r="AU333" s="213" t="s">
        <v>86</v>
      </c>
      <c r="AV333" s="11" t="s">
        <v>24</v>
      </c>
      <c r="AW333" s="11" t="s">
        <v>41</v>
      </c>
      <c r="AX333" s="11" t="s">
        <v>77</v>
      </c>
      <c r="AY333" s="213" t="s">
        <v>135</v>
      </c>
    </row>
    <row r="334" spans="2:65" s="12" customFormat="1" ht="13.5">
      <c r="B334" s="214"/>
      <c r="C334" s="215"/>
      <c r="D334" s="205" t="s">
        <v>144</v>
      </c>
      <c r="E334" s="216" t="s">
        <v>22</v>
      </c>
      <c r="F334" s="217" t="s">
        <v>341</v>
      </c>
      <c r="G334" s="215"/>
      <c r="H334" s="218">
        <v>124.316</v>
      </c>
      <c r="I334" s="219"/>
      <c r="J334" s="215"/>
      <c r="K334" s="215"/>
      <c r="L334" s="220"/>
      <c r="M334" s="221"/>
      <c r="N334" s="222"/>
      <c r="O334" s="222"/>
      <c r="P334" s="222"/>
      <c r="Q334" s="222"/>
      <c r="R334" s="222"/>
      <c r="S334" s="222"/>
      <c r="T334" s="223"/>
      <c r="AT334" s="224" t="s">
        <v>144</v>
      </c>
      <c r="AU334" s="224" t="s">
        <v>86</v>
      </c>
      <c r="AV334" s="12" t="s">
        <v>86</v>
      </c>
      <c r="AW334" s="12" t="s">
        <v>41</v>
      </c>
      <c r="AX334" s="12" t="s">
        <v>77</v>
      </c>
      <c r="AY334" s="224" t="s">
        <v>135</v>
      </c>
    </row>
    <row r="335" spans="2:65" s="13" customFormat="1" ht="13.5">
      <c r="B335" s="225"/>
      <c r="C335" s="226"/>
      <c r="D335" s="205" t="s">
        <v>144</v>
      </c>
      <c r="E335" s="227" t="s">
        <v>22</v>
      </c>
      <c r="F335" s="228" t="s">
        <v>173</v>
      </c>
      <c r="G335" s="226"/>
      <c r="H335" s="229">
        <v>666.99300000000005</v>
      </c>
      <c r="I335" s="230"/>
      <c r="J335" s="226"/>
      <c r="K335" s="226"/>
      <c r="L335" s="231"/>
      <c r="M335" s="232"/>
      <c r="N335" s="233"/>
      <c r="O335" s="233"/>
      <c r="P335" s="233"/>
      <c r="Q335" s="233"/>
      <c r="R335" s="233"/>
      <c r="S335" s="233"/>
      <c r="T335" s="234"/>
      <c r="AT335" s="235" t="s">
        <v>144</v>
      </c>
      <c r="AU335" s="235" t="s">
        <v>86</v>
      </c>
      <c r="AV335" s="13" t="s">
        <v>142</v>
      </c>
      <c r="AW335" s="13" t="s">
        <v>41</v>
      </c>
      <c r="AX335" s="13" t="s">
        <v>24</v>
      </c>
      <c r="AY335" s="235" t="s">
        <v>135</v>
      </c>
    </row>
    <row r="336" spans="2:65" s="1" customFormat="1" ht="38.25" customHeight="1">
      <c r="B336" s="40"/>
      <c r="C336" s="191" t="s">
        <v>342</v>
      </c>
      <c r="D336" s="191" t="s">
        <v>137</v>
      </c>
      <c r="E336" s="192" t="s">
        <v>343</v>
      </c>
      <c r="F336" s="193" t="s">
        <v>334</v>
      </c>
      <c r="G336" s="194" t="s">
        <v>229</v>
      </c>
      <c r="H336" s="195">
        <v>1015.967</v>
      </c>
      <c r="I336" s="196"/>
      <c r="J336" s="197">
        <f>ROUND(I336*H336,2)</f>
        <v>0</v>
      </c>
      <c r="K336" s="193" t="s">
        <v>22</v>
      </c>
      <c r="L336" s="60"/>
      <c r="M336" s="198" t="s">
        <v>22</v>
      </c>
      <c r="N336" s="199" t="s">
        <v>48</v>
      </c>
      <c r="O336" s="41"/>
      <c r="P336" s="200">
        <f>O336*H336</f>
        <v>0</v>
      </c>
      <c r="Q336" s="200">
        <v>0</v>
      </c>
      <c r="R336" s="200">
        <f>Q336*H336</f>
        <v>0</v>
      </c>
      <c r="S336" s="200">
        <v>0</v>
      </c>
      <c r="T336" s="201">
        <f>S336*H336</f>
        <v>0</v>
      </c>
      <c r="AR336" s="23" t="s">
        <v>142</v>
      </c>
      <c r="AT336" s="23" t="s">
        <v>137</v>
      </c>
      <c r="AU336" s="23" t="s">
        <v>86</v>
      </c>
      <c r="AY336" s="23" t="s">
        <v>135</v>
      </c>
      <c r="BE336" s="202">
        <f>IF(N336="základní",J336,0)</f>
        <v>0</v>
      </c>
      <c r="BF336" s="202">
        <f>IF(N336="snížená",J336,0)</f>
        <v>0</v>
      </c>
      <c r="BG336" s="202">
        <f>IF(N336="zákl. přenesená",J336,0)</f>
        <v>0</v>
      </c>
      <c r="BH336" s="202">
        <f>IF(N336="sníž. přenesená",J336,0)</f>
        <v>0</v>
      </c>
      <c r="BI336" s="202">
        <f>IF(N336="nulová",J336,0)</f>
        <v>0</v>
      </c>
      <c r="BJ336" s="23" t="s">
        <v>24</v>
      </c>
      <c r="BK336" s="202">
        <f>ROUND(I336*H336,2)</f>
        <v>0</v>
      </c>
      <c r="BL336" s="23" t="s">
        <v>142</v>
      </c>
      <c r="BM336" s="23" t="s">
        <v>344</v>
      </c>
    </row>
    <row r="337" spans="2:65" s="11" customFormat="1" ht="13.5">
      <c r="B337" s="203"/>
      <c r="C337" s="204"/>
      <c r="D337" s="205" t="s">
        <v>144</v>
      </c>
      <c r="E337" s="206" t="s">
        <v>22</v>
      </c>
      <c r="F337" s="207" t="s">
        <v>345</v>
      </c>
      <c r="G337" s="204"/>
      <c r="H337" s="206" t="s">
        <v>22</v>
      </c>
      <c r="I337" s="208"/>
      <c r="J337" s="204"/>
      <c r="K337" s="204"/>
      <c r="L337" s="209"/>
      <c r="M337" s="210"/>
      <c r="N337" s="211"/>
      <c r="O337" s="211"/>
      <c r="P337" s="211"/>
      <c r="Q337" s="211"/>
      <c r="R337" s="211"/>
      <c r="S337" s="211"/>
      <c r="T337" s="212"/>
      <c r="AT337" s="213" t="s">
        <v>144</v>
      </c>
      <c r="AU337" s="213" t="s">
        <v>86</v>
      </c>
      <c r="AV337" s="11" t="s">
        <v>24</v>
      </c>
      <c r="AW337" s="11" t="s">
        <v>41</v>
      </c>
      <c r="AX337" s="11" t="s">
        <v>77</v>
      </c>
      <c r="AY337" s="213" t="s">
        <v>135</v>
      </c>
    </row>
    <row r="338" spans="2:65" s="11" customFormat="1" ht="13.5">
      <c r="B338" s="203"/>
      <c r="C338" s="204"/>
      <c r="D338" s="205" t="s">
        <v>144</v>
      </c>
      <c r="E338" s="206" t="s">
        <v>22</v>
      </c>
      <c r="F338" s="207" t="s">
        <v>346</v>
      </c>
      <c r="G338" s="204"/>
      <c r="H338" s="206" t="s">
        <v>22</v>
      </c>
      <c r="I338" s="208"/>
      <c r="J338" s="204"/>
      <c r="K338" s="204"/>
      <c r="L338" s="209"/>
      <c r="M338" s="210"/>
      <c r="N338" s="211"/>
      <c r="O338" s="211"/>
      <c r="P338" s="211"/>
      <c r="Q338" s="211"/>
      <c r="R338" s="211"/>
      <c r="S338" s="211"/>
      <c r="T338" s="212"/>
      <c r="AT338" s="213" t="s">
        <v>144</v>
      </c>
      <c r="AU338" s="213" t="s">
        <v>86</v>
      </c>
      <c r="AV338" s="11" t="s">
        <v>24</v>
      </c>
      <c r="AW338" s="11" t="s">
        <v>41</v>
      </c>
      <c r="AX338" s="11" t="s">
        <v>77</v>
      </c>
      <c r="AY338" s="213" t="s">
        <v>135</v>
      </c>
    </row>
    <row r="339" spans="2:65" s="12" customFormat="1" ht="13.5">
      <c r="B339" s="214"/>
      <c r="C339" s="215"/>
      <c r="D339" s="205" t="s">
        <v>144</v>
      </c>
      <c r="E339" s="216" t="s">
        <v>22</v>
      </c>
      <c r="F339" s="217" t="s">
        <v>347</v>
      </c>
      <c r="G339" s="215"/>
      <c r="H339" s="218">
        <v>1015.967</v>
      </c>
      <c r="I339" s="219"/>
      <c r="J339" s="215"/>
      <c r="K339" s="215"/>
      <c r="L339" s="220"/>
      <c r="M339" s="221"/>
      <c r="N339" s="222"/>
      <c r="O339" s="222"/>
      <c r="P339" s="222"/>
      <c r="Q339" s="222"/>
      <c r="R339" s="222"/>
      <c r="S339" s="222"/>
      <c r="T339" s="223"/>
      <c r="AT339" s="224" t="s">
        <v>144</v>
      </c>
      <c r="AU339" s="224" t="s">
        <v>86</v>
      </c>
      <c r="AV339" s="12" t="s">
        <v>86</v>
      </c>
      <c r="AW339" s="12" t="s">
        <v>41</v>
      </c>
      <c r="AX339" s="12" t="s">
        <v>77</v>
      </c>
      <c r="AY339" s="224" t="s">
        <v>135</v>
      </c>
    </row>
    <row r="340" spans="2:65" s="13" customFormat="1" ht="13.5">
      <c r="B340" s="225"/>
      <c r="C340" s="226"/>
      <c r="D340" s="205" t="s">
        <v>144</v>
      </c>
      <c r="E340" s="227" t="s">
        <v>22</v>
      </c>
      <c r="F340" s="228" t="s">
        <v>173</v>
      </c>
      <c r="G340" s="226"/>
      <c r="H340" s="229">
        <v>1015.967</v>
      </c>
      <c r="I340" s="230"/>
      <c r="J340" s="226"/>
      <c r="K340" s="226"/>
      <c r="L340" s="231"/>
      <c r="M340" s="232"/>
      <c r="N340" s="233"/>
      <c r="O340" s="233"/>
      <c r="P340" s="233"/>
      <c r="Q340" s="233"/>
      <c r="R340" s="233"/>
      <c r="S340" s="233"/>
      <c r="T340" s="234"/>
      <c r="AT340" s="235" t="s">
        <v>144</v>
      </c>
      <c r="AU340" s="235" t="s">
        <v>86</v>
      </c>
      <c r="AV340" s="13" t="s">
        <v>142</v>
      </c>
      <c r="AW340" s="13" t="s">
        <v>41</v>
      </c>
      <c r="AX340" s="13" t="s">
        <v>24</v>
      </c>
      <c r="AY340" s="235" t="s">
        <v>135</v>
      </c>
    </row>
    <row r="341" spans="2:65" s="1" customFormat="1" ht="16.5" customHeight="1">
      <c r="B341" s="40"/>
      <c r="C341" s="191" t="s">
        <v>348</v>
      </c>
      <c r="D341" s="191" t="s">
        <v>137</v>
      </c>
      <c r="E341" s="192" t="s">
        <v>349</v>
      </c>
      <c r="F341" s="193" t="s">
        <v>350</v>
      </c>
      <c r="G341" s="194" t="s">
        <v>351</v>
      </c>
      <c r="H341" s="195">
        <v>1200.588</v>
      </c>
      <c r="I341" s="196"/>
      <c r="J341" s="197">
        <f>ROUND(I341*H341,2)</f>
        <v>0</v>
      </c>
      <c r="K341" s="193" t="s">
        <v>141</v>
      </c>
      <c r="L341" s="60"/>
      <c r="M341" s="198" t="s">
        <v>22</v>
      </c>
      <c r="N341" s="199" t="s">
        <v>48</v>
      </c>
      <c r="O341" s="41"/>
      <c r="P341" s="200">
        <f>O341*H341</f>
        <v>0</v>
      </c>
      <c r="Q341" s="200">
        <v>0</v>
      </c>
      <c r="R341" s="200">
        <f>Q341*H341</f>
        <v>0</v>
      </c>
      <c r="S341" s="200">
        <v>0</v>
      </c>
      <c r="T341" s="201">
        <f>S341*H341</f>
        <v>0</v>
      </c>
      <c r="AR341" s="23" t="s">
        <v>142</v>
      </c>
      <c r="AT341" s="23" t="s">
        <v>137</v>
      </c>
      <c r="AU341" s="23" t="s">
        <v>86</v>
      </c>
      <c r="AY341" s="23" t="s">
        <v>135</v>
      </c>
      <c r="BE341" s="202">
        <f>IF(N341="základní",J341,0)</f>
        <v>0</v>
      </c>
      <c r="BF341" s="202">
        <f>IF(N341="snížená",J341,0)</f>
        <v>0</v>
      </c>
      <c r="BG341" s="202">
        <f>IF(N341="zákl. přenesená",J341,0)</f>
        <v>0</v>
      </c>
      <c r="BH341" s="202">
        <f>IF(N341="sníž. přenesená",J341,0)</f>
        <v>0</v>
      </c>
      <c r="BI341" s="202">
        <f>IF(N341="nulová",J341,0)</f>
        <v>0</v>
      </c>
      <c r="BJ341" s="23" t="s">
        <v>24</v>
      </c>
      <c r="BK341" s="202">
        <f>ROUND(I341*H341,2)</f>
        <v>0</v>
      </c>
      <c r="BL341" s="23" t="s">
        <v>142</v>
      </c>
      <c r="BM341" s="23" t="s">
        <v>352</v>
      </c>
    </row>
    <row r="342" spans="2:65" s="11" customFormat="1" ht="13.5">
      <c r="B342" s="203"/>
      <c r="C342" s="204"/>
      <c r="D342" s="205" t="s">
        <v>144</v>
      </c>
      <c r="E342" s="206" t="s">
        <v>22</v>
      </c>
      <c r="F342" s="207" t="s">
        <v>353</v>
      </c>
      <c r="G342" s="204"/>
      <c r="H342" s="206" t="s">
        <v>22</v>
      </c>
      <c r="I342" s="208"/>
      <c r="J342" s="204"/>
      <c r="K342" s="204"/>
      <c r="L342" s="209"/>
      <c r="M342" s="210"/>
      <c r="N342" s="211"/>
      <c r="O342" s="211"/>
      <c r="P342" s="211"/>
      <c r="Q342" s="211"/>
      <c r="R342" s="211"/>
      <c r="S342" s="211"/>
      <c r="T342" s="212"/>
      <c r="AT342" s="213" t="s">
        <v>144</v>
      </c>
      <c r="AU342" s="213" t="s">
        <v>86</v>
      </c>
      <c r="AV342" s="11" t="s">
        <v>24</v>
      </c>
      <c r="AW342" s="11" t="s">
        <v>41</v>
      </c>
      <c r="AX342" s="11" t="s">
        <v>77</v>
      </c>
      <c r="AY342" s="213" t="s">
        <v>135</v>
      </c>
    </row>
    <row r="343" spans="2:65" s="11" customFormat="1" ht="13.5">
      <c r="B343" s="203"/>
      <c r="C343" s="204"/>
      <c r="D343" s="205" t="s">
        <v>144</v>
      </c>
      <c r="E343" s="206" t="s">
        <v>22</v>
      </c>
      <c r="F343" s="207" t="s">
        <v>354</v>
      </c>
      <c r="G343" s="204"/>
      <c r="H343" s="206" t="s">
        <v>22</v>
      </c>
      <c r="I343" s="208"/>
      <c r="J343" s="204"/>
      <c r="K343" s="204"/>
      <c r="L343" s="209"/>
      <c r="M343" s="210"/>
      <c r="N343" s="211"/>
      <c r="O343" s="211"/>
      <c r="P343" s="211"/>
      <c r="Q343" s="211"/>
      <c r="R343" s="211"/>
      <c r="S343" s="211"/>
      <c r="T343" s="212"/>
      <c r="AT343" s="213" t="s">
        <v>144</v>
      </c>
      <c r="AU343" s="213" t="s">
        <v>86</v>
      </c>
      <c r="AV343" s="11" t="s">
        <v>24</v>
      </c>
      <c r="AW343" s="11" t="s">
        <v>41</v>
      </c>
      <c r="AX343" s="11" t="s">
        <v>77</v>
      </c>
      <c r="AY343" s="213" t="s">
        <v>135</v>
      </c>
    </row>
    <row r="344" spans="2:65" s="12" customFormat="1" ht="13.5">
      <c r="B344" s="214"/>
      <c r="C344" s="215"/>
      <c r="D344" s="205" t="s">
        <v>144</v>
      </c>
      <c r="E344" s="216" t="s">
        <v>22</v>
      </c>
      <c r="F344" s="217" t="s">
        <v>355</v>
      </c>
      <c r="G344" s="215"/>
      <c r="H344" s="218">
        <v>976.81899999999996</v>
      </c>
      <c r="I344" s="219"/>
      <c r="J344" s="215"/>
      <c r="K344" s="215"/>
      <c r="L344" s="220"/>
      <c r="M344" s="221"/>
      <c r="N344" s="222"/>
      <c r="O344" s="222"/>
      <c r="P344" s="222"/>
      <c r="Q344" s="222"/>
      <c r="R344" s="222"/>
      <c r="S344" s="222"/>
      <c r="T344" s="223"/>
      <c r="AT344" s="224" t="s">
        <v>144</v>
      </c>
      <c r="AU344" s="224" t="s">
        <v>86</v>
      </c>
      <c r="AV344" s="12" t="s">
        <v>86</v>
      </c>
      <c r="AW344" s="12" t="s">
        <v>41</v>
      </c>
      <c r="AX344" s="12" t="s">
        <v>77</v>
      </c>
      <c r="AY344" s="224" t="s">
        <v>135</v>
      </c>
    </row>
    <row r="345" spans="2:65" s="11" customFormat="1" ht="13.5">
      <c r="B345" s="203"/>
      <c r="C345" s="204"/>
      <c r="D345" s="205" t="s">
        <v>144</v>
      </c>
      <c r="E345" s="206" t="s">
        <v>22</v>
      </c>
      <c r="F345" s="207" t="s">
        <v>356</v>
      </c>
      <c r="G345" s="204"/>
      <c r="H345" s="206" t="s">
        <v>22</v>
      </c>
      <c r="I345" s="208"/>
      <c r="J345" s="204"/>
      <c r="K345" s="204"/>
      <c r="L345" s="209"/>
      <c r="M345" s="210"/>
      <c r="N345" s="211"/>
      <c r="O345" s="211"/>
      <c r="P345" s="211"/>
      <c r="Q345" s="211"/>
      <c r="R345" s="211"/>
      <c r="S345" s="211"/>
      <c r="T345" s="212"/>
      <c r="AT345" s="213" t="s">
        <v>144</v>
      </c>
      <c r="AU345" s="213" t="s">
        <v>86</v>
      </c>
      <c r="AV345" s="11" t="s">
        <v>24</v>
      </c>
      <c r="AW345" s="11" t="s">
        <v>41</v>
      </c>
      <c r="AX345" s="11" t="s">
        <v>77</v>
      </c>
      <c r="AY345" s="213" t="s">
        <v>135</v>
      </c>
    </row>
    <row r="346" spans="2:65" s="12" customFormat="1" ht="13.5">
      <c r="B346" s="214"/>
      <c r="C346" s="215"/>
      <c r="D346" s="205" t="s">
        <v>144</v>
      </c>
      <c r="E346" s="216" t="s">
        <v>22</v>
      </c>
      <c r="F346" s="217" t="s">
        <v>357</v>
      </c>
      <c r="G346" s="215"/>
      <c r="H346" s="218">
        <v>223.76900000000001</v>
      </c>
      <c r="I346" s="219"/>
      <c r="J346" s="215"/>
      <c r="K346" s="215"/>
      <c r="L346" s="220"/>
      <c r="M346" s="221"/>
      <c r="N346" s="222"/>
      <c r="O346" s="222"/>
      <c r="P346" s="222"/>
      <c r="Q346" s="222"/>
      <c r="R346" s="222"/>
      <c r="S346" s="222"/>
      <c r="T346" s="223"/>
      <c r="AT346" s="224" t="s">
        <v>144</v>
      </c>
      <c r="AU346" s="224" t="s">
        <v>86</v>
      </c>
      <c r="AV346" s="12" t="s">
        <v>86</v>
      </c>
      <c r="AW346" s="12" t="s">
        <v>41</v>
      </c>
      <c r="AX346" s="12" t="s">
        <v>77</v>
      </c>
      <c r="AY346" s="224" t="s">
        <v>135</v>
      </c>
    </row>
    <row r="347" spans="2:65" s="13" customFormat="1" ht="13.5">
      <c r="B347" s="225"/>
      <c r="C347" s="226"/>
      <c r="D347" s="205" t="s">
        <v>144</v>
      </c>
      <c r="E347" s="227" t="s">
        <v>22</v>
      </c>
      <c r="F347" s="228" t="s">
        <v>173</v>
      </c>
      <c r="G347" s="226"/>
      <c r="H347" s="229">
        <v>1200.588</v>
      </c>
      <c r="I347" s="230"/>
      <c r="J347" s="226"/>
      <c r="K347" s="226"/>
      <c r="L347" s="231"/>
      <c r="M347" s="232"/>
      <c r="N347" s="233"/>
      <c r="O347" s="233"/>
      <c r="P347" s="233"/>
      <c r="Q347" s="233"/>
      <c r="R347" s="233"/>
      <c r="S347" s="233"/>
      <c r="T347" s="234"/>
      <c r="AT347" s="235" t="s">
        <v>144</v>
      </c>
      <c r="AU347" s="235" t="s">
        <v>86</v>
      </c>
      <c r="AV347" s="13" t="s">
        <v>142</v>
      </c>
      <c r="AW347" s="13" t="s">
        <v>41</v>
      </c>
      <c r="AX347" s="13" t="s">
        <v>24</v>
      </c>
      <c r="AY347" s="235" t="s">
        <v>135</v>
      </c>
    </row>
    <row r="348" spans="2:65" s="1" customFormat="1" ht="16.5" customHeight="1">
      <c r="B348" s="40"/>
      <c r="C348" s="191" t="s">
        <v>10</v>
      </c>
      <c r="D348" s="191" t="s">
        <v>137</v>
      </c>
      <c r="E348" s="192" t="s">
        <v>358</v>
      </c>
      <c r="F348" s="193" t="s">
        <v>350</v>
      </c>
      <c r="G348" s="194" t="s">
        <v>351</v>
      </c>
      <c r="H348" s="195">
        <v>1828.741</v>
      </c>
      <c r="I348" s="196"/>
      <c r="J348" s="197">
        <f>ROUND(I348*H348,2)</f>
        <v>0</v>
      </c>
      <c r="K348" s="193" t="s">
        <v>22</v>
      </c>
      <c r="L348" s="60"/>
      <c r="M348" s="198" t="s">
        <v>22</v>
      </c>
      <c r="N348" s="199" t="s">
        <v>48</v>
      </c>
      <c r="O348" s="41"/>
      <c r="P348" s="200">
        <f>O348*H348</f>
        <v>0</v>
      </c>
      <c r="Q348" s="200">
        <v>0</v>
      </c>
      <c r="R348" s="200">
        <f>Q348*H348</f>
        <v>0</v>
      </c>
      <c r="S348" s="200">
        <v>0</v>
      </c>
      <c r="T348" s="201">
        <f>S348*H348</f>
        <v>0</v>
      </c>
      <c r="AR348" s="23" t="s">
        <v>142</v>
      </c>
      <c r="AT348" s="23" t="s">
        <v>137</v>
      </c>
      <c r="AU348" s="23" t="s">
        <v>86</v>
      </c>
      <c r="AY348" s="23" t="s">
        <v>135</v>
      </c>
      <c r="BE348" s="202">
        <f>IF(N348="základní",J348,0)</f>
        <v>0</v>
      </c>
      <c r="BF348" s="202">
        <f>IF(N348="snížená",J348,0)</f>
        <v>0</v>
      </c>
      <c r="BG348" s="202">
        <f>IF(N348="zákl. přenesená",J348,0)</f>
        <v>0</v>
      </c>
      <c r="BH348" s="202">
        <f>IF(N348="sníž. přenesená",J348,0)</f>
        <v>0</v>
      </c>
      <c r="BI348" s="202">
        <f>IF(N348="nulová",J348,0)</f>
        <v>0</v>
      </c>
      <c r="BJ348" s="23" t="s">
        <v>24</v>
      </c>
      <c r="BK348" s="202">
        <f>ROUND(I348*H348,2)</f>
        <v>0</v>
      </c>
      <c r="BL348" s="23" t="s">
        <v>142</v>
      </c>
      <c r="BM348" s="23" t="s">
        <v>359</v>
      </c>
    </row>
    <row r="349" spans="2:65" s="11" customFormat="1" ht="13.5">
      <c r="B349" s="203"/>
      <c r="C349" s="204"/>
      <c r="D349" s="205" t="s">
        <v>144</v>
      </c>
      <c r="E349" s="206" t="s">
        <v>22</v>
      </c>
      <c r="F349" s="207" t="s">
        <v>360</v>
      </c>
      <c r="G349" s="204"/>
      <c r="H349" s="206" t="s">
        <v>22</v>
      </c>
      <c r="I349" s="208"/>
      <c r="J349" s="204"/>
      <c r="K349" s="204"/>
      <c r="L349" s="209"/>
      <c r="M349" s="210"/>
      <c r="N349" s="211"/>
      <c r="O349" s="211"/>
      <c r="P349" s="211"/>
      <c r="Q349" s="211"/>
      <c r="R349" s="211"/>
      <c r="S349" s="211"/>
      <c r="T349" s="212"/>
      <c r="AT349" s="213" t="s">
        <v>144</v>
      </c>
      <c r="AU349" s="213" t="s">
        <v>86</v>
      </c>
      <c r="AV349" s="11" t="s">
        <v>24</v>
      </c>
      <c r="AW349" s="11" t="s">
        <v>41</v>
      </c>
      <c r="AX349" s="11" t="s">
        <v>77</v>
      </c>
      <c r="AY349" s="213" t="s">
        <v>135</v>
      </c>
    </row>
    <row r="350" spans="2:65" s="11" customFormat="1" ht="13.5">
      <c r="B350" s="203"/>
      <c r="C350" s="204"/>
      <c r="D350" s="205" t="s">
        <v>144</v>
      </c>
      <c r="E350" s="206" t="s">
        <v>22</v>
      </c>
      <c r="F350" s="207" t="s">
        <v>361</v>
      </c>
      <c r="G350" s="204"/>
      <c r="H350" s="206" t="s">
        <v>22</v>
      </c>
      <c r="I350" s="208"/>
      <c r="J350" s="204"/>
      <c r="K350" s="204"/>
      <c r="L350" s="209"/>
      <c r="M350" s="210"/>
      <c r="N350" s="211"/>
      <c r="O350" s="211"/>
      <c r="P350" s="211"/>
      <c r="Q350" s="211"/>
      <c r="R350" s="211"/>
      <c r="S350" s="211"/>
      <c r="T350" s="212"/>
      <c r="AT350" s="213" t="s">
        <v>144</v>
      </c>
      <c r="AU350" s="213" t="s">
        <v>86</v>
      </c>
      <c r="AV350" s="11" t="s">
        <v>24</v>
      </c>
      <c r="AW350" s="11" t="s">
        <v>41</v>
      </c>
      <c r="AX350" s="11" t="s">
        <v>77</v>
      </c>
      <c r="AY350" s="213" t="s">
        <v>135</v>
      </c>
    </row>
    <row r="351" spans="2:65" s="12" customFormat="1" ht="13.5">
      <c r="B351" s="214"/>
      <c r="C351" s="215"/>
      <c r="D351" s="205" t="s">
        <v>144</v>
      </c>
      <c r="E351" s="216" t="s">
        <v>22</v>
      </c>
      <c r="F351" s="217" t="s">
        <v>362</v>
      </c>
      <c r="G351" s="215"/>
      <c r="H351" s="218">
        <v>1828.741</v>
      </c>
      <c r="I351" s="219"/>
      <c r="J351" s="215"/>
      <c r="K351" s="215"/>
      <c r="L351" s="220"/>
      <c r="M351" s="221"/>
      <c r="N351" s="222"/>
      <c r="O351" s="222"/>
      <c r="P351" s="222"/>
      <c r="Q351" s="222"/>
      <c r="R351" s="222"/>
      <c r="S351" s="222"/>
      <c r="T351" s="223"/>
      <c r="AT351" s="224" t="s">
        <v>144</v>
      </c>
      <c r="AU351" s="224" t="s">
        <v>86</v>
      </c>
      <c r="AV351" s="12" t="s">
        <v>86</v>
      </c>
      <c r="AW351" s="12" t="s">
        <v>41</v>
      </c>
      <c r="AX351" s="12" t="s">
        <v>24</v>
      </c>
      <c r="AY351" s="224" t="s">
        <v>135</v>
      </c>
    </row>
    <row r="352" spans="2:65" s="1" customFormat="1" ht="38.25" customHeight="1">
      <c r="B352" s="40"/>
      <c r="C352" s="191" t="s">
        <v>363</v>
      </c>
      <c r="D352" s="191" t="s">
        <v>137</v>
      </c>
      <c r="E352" s="192" t="s">
        <v>364</v>
      </c>
      <c r="F352" s="193" t="s">
        <v>365</v>
      </c>
      <c r="G352" s="194" t="s">
        <v>229</v>
      </c>
      <c r="H352" s="195">
        <v>39.786999999999999</v>
      </c>
      <c r="I352" s="196"/>
      <c r="J352" s="197">
        <f>ROUND(I352*H352,2)</f>
        <v>0</v>
      </c>
      <c r="K352" s="193" t="s">
        <v>141</v>
      </c>
      <c r="L352" s="60"/>
      <c r="M352" s="198" t="s">
        <v>22</v>
      </c>
      <c r="N352" s="199" t="s">
        <v>48</v>
      </c>
      <c r="O352" s="41"/>
      <c r="P352" s="200">
        <f>O352*H352</f>
        <v>0</v>
      </c>
      <c r="Q352" s="200">
        <v>0</v>
      </c>
      <c r="R352" s="200">
        <f>Q352*H352</f>
        <v>0</v>
      </c>
      <c r="S352" s="200">
        <v>0</v>
      </c>
      <c r="T352" s="201">
        <f>S352*H352</f>
        <v>0</v>
      </c>
      <c r="AR352" s="23" t="s">
        <v>142</v>
      </c>
      <c r="AT352" s="23" t="s">
        <v>137</v>
      </c>
      <c r="AU352" s="23" t="s">
        <v>86</v>
      </c>
      <c r="AY352" s="23" t="s">
        <v>135</v>
      </c>
      <c r="BE352" s="202">
        <f>IF(N352="základní",J352,0)</f>
        <v>0</v>
      </c>
      <c r="BF352" s="202">
        <f>IF(N352="snížená",J352,0)</f>
        <v>0</v>
      </c>
      <c r="BG352" s="202">
        <f>IF(N352="zákl. přenesená",J352,0)</f>
        <v>0</v>
      </c>
      <c r="BH352" s="202">
        <f>IF(N352="sníž. přenesená",J352,0)</f>
        <v>0</v>
      </c>
      <c r="BI352" s="202">
        <f>IF(N352="nulová",J352,0)</f>
        <v>0</v>
      </c>
      <c r="BJ352" s="23" t="s">
        <v>24</v>
      </c>
      <c r="BK352" s="202">
        <f>ROUND(I352*H352,2)</f>
        <v>0</v>
      </c>
      <c r="BL352" s="23" t="s">
        <v>142</v>
      </c>
      <c r="BM352" s="23" t="s">
        <v>366</v>
      </c>
    </row>
    <row r="353" spans="2:65" s="11" customFormat="1" ht="13.5">
      <c r="B353" s="203"/>
      <c r="C353" s="204"/>
      <c r="D353" s="205" t="s">
        <v>144</v>
      </c>
      <c r="E353" s="206" t="s">
        <v>22</v>
      </c>
      <c r="F353" s="207" t="s">
        <v>367</v>
      </c>
      <c r="G353" s="204"/>
      <c r="H353" s="206" t="s">
        <v>22</v>
      </c>
      <c r="I353" s="208"/>
      <c r="J353" s="204"/>
      <c r="K353" s="204"/>
      <c r="L353" s="209"/>
      <c r="M353" s="210"/>
      <c r="N353" s="211"/>
      <c r="O353" s="211"/>
      <c r="P353" s="211"/>
      <c r="Q353" s="211"/>
      <c r="R353" s="211"/>
      <c r="S353" s="211"/>
      <c r="T353" s="212"/>
      <c r="AT353" s="213" t="s">
        <v>144</v>
      </c>
      <c r="AU353" s="213" t="s">
        <v>86</v>
      </c>
      <c r="AV353" s="11" t="s">
        <v>24</v>
      </c>
      <c r="AW353" s="11" t="s">
        <v>41</v>
      </c>
      <c r="AX353" s="11" t="s">
        <v>77</v>
      </c>
      <c r="AY353" s="213" t="s">
        <v>135</v>
      </c>
    </row>
    <row r="354" spans="2:65" s="11" customFormat="1" ht="13.5">
      <c r="B354" s="203"/>
      <c r="C354" s="204"/>
      <c r="D354" s="205" t="s">
        <v>144</v>
      </c>
      <c r="E354" s="206" t="s">
        <v>22</v>
      </c>
      <c r="F354" s="207" t="s">
        <v>368</v>
      </c>
      <c r="G354" s="204"/>
      <c r="H354" s="206" t="s">
        <v>22</v>
      </c>
      <c r="I354" s="208"/>
      <c r="J354" s="204"/>
      <c r="K354" s="204"/>
      <c r="L354" s="209"/>
      <c r="M354" s="210"/>
      <c r="N354" s="211"/>
      <c r="O354" s="211"/>
      <c r="P354" s="211"/>
      <c r="Q354" s="211"/>
      <c r="R354" s="211"/>
      <c r="S354" s="211"/>
      <c r="T354" s="212"/>
      <c r="AT354" s="213" t="s">
        <v>144</v>
      </c>
      <c r="AU354" s="213" t="s">
        <v>86</v>
      </c>
      <c r="AV354" s="11" t="s">
        <v>24</v>
      </c>
      <c r="AW354" s="11" t="s">
        <v>41</v>
      </c>
      <c r="AX354" s="11" t="s">
        <v>77</v>
      </c>
      <c r="AY354" s="213" t="s">
        <v>135</v>
      </c>
    </row>
    <row r="355" spans="2:65" s="12" customFormat="1" ht="13.5">
      <c r="B355" s="214"/>
      <c r="C355" s="215"/>
      <c r="D355" s="205" t="s">
        <v>144</v>
      </c>
      <c r="E355" s="216" t="s">
        <v>22</v>
      </c>
      <c r="F355" s="217" t="s">
        <v>369</v>
      </c>
      <c r="G355" s="215"/>
      <c r="H355" s="218">
        <v>25.445</v>
      </c>
      <c r="I355" s="219"/>
      <c r="J355" s="215"/>
      <c r="K355" s="215"/>
      <c r="L355" s="220"/>
      <c r="M355" s="221"/>
      <c r="N355" s="222"/>
      <c r="O355" s="222"/>
      <c r="P355" s="222"/>
      <c r="Q355" s="222"/>
      <c r="R355" s="222"/>
      <c r="S355" s="222"/>
      <c r="T355" s="223"/>
      <c r="AT355" s="224" t="s">
        <v>144</v>
      </c>
      <c r="AU355" s="224" t="s">
        <v>86</v>
      </c>
      <c r="AV355" s="12" t="s">
        <v>86</v>
      </c>
      <c r="AW355" s="12" t="s">
        <v>41</v>
      </c>
      <c r="AX355" s="12" t="s">
        <v>77</v>
      </c>
      <c r="AY355" s="224" t="s">
        <v>135</v>
      </c>
    </row>
    <row r="356" spans="2:65" s="11" customFormat="1" ht="13.5">
      <c r="B356" s="203"/>
      <c r="C356" s="204"/>
      <c r="D356" s="205" t="s">
        <v>144</v>
      </c>
      <c r="E356" s="206" t="s">
        <v>22</v>
      </c>
      <c r="F356" s="207" t="s">
        <v>370</v>
      </c>
      <c r="G356" s="204"/>
      <c r="H356" s="206" t="s">
        <v>22</v>
      </c>
      <c r="I356" s="208"/>
      <c r="J356" s="204"/>
      <c r="K356" s="204"/>
      <c r="L356" s="209"/>
      <c r="M356" s="210"/>
      <c r="N356" s="211"/>
      <c r="O356" s="211"/>
      <c r="P356" s="211"/>
      <c r="Q356" s="211"/>
      <c r="R356" s="211"/>
      <c r="S356" s="211"/>
      <c r="T356" s="212"/>
      <c r="AT356" s="213" t="s">
        <v>144</v>
      </c>
      <c r="AU356" s="213" t="s">
        <v>86</v>
      </c>
      <c r="AV356" s="11" t="s">
        <v>24</v>
      </c>
      <c r="AW356" s="11" t="s">
        <v>41</v>
      </c>
      <c r="AX356" s="11" t="s">
        <v>77</v>
      </c>
      <c r="AY356" s="213" t="s">
        <v>135</v>
      </c>
    </row>
    <row r="357" spans="2:65" s="11" customFormat="1" ht="13.5">
      <c r="B357" s="203"/>
      <c r="C357" s="204"/>
      <c r="D357" s="205" t="s">
        <v>144</v>
      </c>
      <c r="E357" s="206" t="s">
        <v>22</v>
      </c>
      <c r="F357" s="207" t="s">
        <v>371</v>
      </c>
      <c r="G357" s="204"/>
      <c r="H357" s="206" t="s">
        <v>22</v>
      </c>
      <c r="I357" s="208"/>
      <c r="J357" s="204"/>
      <c r="K357" s="204"/>
      <c r="L357" s="209"/>
      <c r="M357" s="210"/>
      <c r="N357" s="211"/>
      <c r="O357" s="211"/>
      <c r="P357" s="211"/>
      <c r="Q357" s="211"/>
      <c r="R357" s="211"/>
      <c r="S357" s="211"/>
      <c r="T357" s="212"/>
      <c r="AT357" s="213" t="s">
        <v>144</v>
      </c>
      <c r="AU357" s="213" t="s">
        <v>86</v>
      </c>
      <c r="AV357" s="11" t="s">
        <v>24</v>
      </c>
      <c r="AW357" s="11" t="s">
        <v>41</v>
      </c>
      <c r="AX357" s="11" t="s">
        <v>77</v>
      </c>
      <c r="AY357" s="213" t="s">
        <v>135</v>
      </c>
    </row>
    <row r="358" spans="2:65" s="12" customFormat="1" ht="13.5">
      <c r="B358" s="214"/>
      <c r="C358" s="215"/>
      <c r="D358" s="205" t="s">
        <v>144</v>
      </c>
      <c r="E358" s="216" t="s">
        <v>22</v>
      </c>
      <c r="F358" s="217" t="s">
        <v>372</v>
      </c>
      <c r="G358" s="215"/>
      <c r="H358" s="218">
        <v>6.3220000000000001</v>
      </c>
      <c r="I358" s="219"/>
      <c r="J358" s="215"/>
      <c r="K358" s="215"/>
      <c r="L358" s="220"/>
      <c r="M358" s="221"/>
      <c r="N358" s="222"/>
      <c r="O358" s="222"/>
      <c r="P358" s="222"/>
      <c r="Q358" s="222"/>
      <c r="R358" s="222"/>
      <c r="S358" s="222"/>
      <c r="T358" s="223"/>
      <c r="AT358" s="224" t="s">
        <v>144</v>
      </c>
      <c r="AU358" s="224" t="s">
        <v>86</v>
      </c>
      <c r="AV358" s="12" t="s">
        <v>86</v>
      </c>
      <c r="AW358" s="12" t="s">
        <v>41</v>
      </c>
      <c r="AX358" s="12" t="s">
        <v>77</v>
      </c>
      <c r="AY358" s="224" t="s">
        <v>135</v>
      </c>
    </row>
    <row r="359" spans="2:65" s="11" customFormat="1" ht="13.5">
      <c r="B359" s="203"/>
      <c r="C359" s="204"/>
      <c r="D359" s="205" t="s">
        <v>144</v>
      </c>
      <c r="E359" s="206" t="s">
        <v>22</v>
      </c>
      <c r="F359" s="207" t="s">
        <v>373</v>
      </c>
      <c r="G359" s="204"/>
      <c r="H359" s="206" t="s">
        <v>22</v>
      </c>
      <c r="I359" s="208"/>
      <c r="J359" s="204"/>
      <c r="K359" s="204"/>
      <c r="L359" s="209"/>
      <c r="M359" s="210"/>
      <c r="N359" s="211"/>
      <c r="O359" s="211"/>
      <c r="P359" s="211"/>
      <c r="Q359" s="211"/>
      <c r="R359" s="211"/>
      <c r="S359" s="211"/>
      <c r="T359" s="212"/>
      <c r="AT359" s="213" t="s">
        <v>144</v>
      </c>
      <c r="AU359" s="213" t="s">
        <v>86</v>
      </c>
      <c r="AV359" s="11" t="s">
        <v>24</v>
      </c>
      <c r="AW359" s="11" t="s">
        <v>41</v>
      </c>
      <c r="AX359" s="11" t="s">
        <v>77</v>
      </c>
      <c r="AY359" s="213" t="s">
        <v>135</v>
      </c>
    </row>
    <row r="360" spans="2:65" s="11" customFormat="1" ht="13.5">
      <c r="B360" s="203"/>
      <c r="C360" s="204"/>
      <c r="D360" s="205" t="s">
        <v>144</v>
      </c>
      <c r="E360" s="206" t="s">
        <v>22</v>
      </c>
      <c r="F360" s="207" t="s">
        <v>374</v>
      </c>
      <c r="G360" s="204"/>
      <c r="H360" s="206" t="s">
        <v>22</v>
      </c>
      <c r="I360" s="208"/>
      <c r="J360" s="204"/>
      <c r="K360" s="204"/>
      <c r="L360" s="209"/>
      <c r="M360" s="210"/>
      <c r="N360" s="211"/>
      <c r="O360" s="211"/>
      <c r="P360" s="211"/>
      <c r="Q360" s="211"/>
      <c r="R360" s="211"/>
      <c r="S360" s="211"/>
      <c r="T360" s="212"/>
      <c r="AT360" s="213" t="s">
        <v>144</v>
      </c>
      <c r="AU360" s="213" t="s">
        <v>86</v>
      </c>
      <c r="AV360" s="11" t="s">
        <v>24</v>
      </c>
      <c r="AW360" s="11" t="s">
        <v>41</v>
      </c>
      <c r="AX360" s="11" t="s">
        <v>77</v>
      </c>
      <c r="AY360" s="213" t="s">
        <v>135</v>
      </c>
    </row>
    <row r="361" spans="2:65" s="12" customFormat="1" ht="13.5">
      <c r="B361" s="214"/>
      <c r="C361" s="215"/>
      <c r="D361" s="205" t="s">
        <v>144</v>
      </c>
      <c r="E361" s="216" t="s">
        <v>22</v>
      </c>
      <c r="F361" s="217" t="s">
        <v>375</v>
      </c>
      <c r="G361" s="215"/>
      <c r="H361" s="218">
        <v>8.02</v>
      </c>
      <c r="I361" s="219"/>
      <c r="J361" s="215"/>
      <c r="K361" s="215"/>
      <c r="L361" s="220"/>
      <c r="M361" s="221"/>
      <c r="N361" s="222"/>
      <c r="O361" s="222"/>
      <c r="P361" s="222"/>
      <c r="Q361" s="222"/>
      <c r="R361" s="222"/>
      <c r="S361" s="222"/>
      <c r="T361" s="223"/>
      <c r="AT361" s="224" t="s">
        <v>144</v>
      </c>
      <c r="AU361" s="224" t="s">
        <v>86</v>
      </c>
      <c r="AV361" s="12" t="s">
        <v>86</v>
      </c>
      <c r="AW361" s="12" t="s">
        <v>41</v>
      </c>
      <c r="AX361" s="12" t="s">
        <v>77</v>
      </c>
      <c r="AY361" s="224" t="s">
        <v>135</v>
      </c>
    </row>
    <row r="362" spans="2:65" s="13" customFormat="1" ht="13.5">
      <c r="B362" s="225"/>
      <c r="C362" s="226"/>
      <c r="D362" s="205" t="s">
        <v>144</v>
      </c>
      <c r="E362" s="227" t="s">
        <v>22</v>
      </c>
      <c r="F362" s="228" t="s">
        <v>173</v>
      </c>
      <c r="G362" s="226"/>
      <c r="H362" s="229">
        <v>39.786999999999999</v>
      </c>
      <c r="I362" s="230"/>
      <c r="J362" s="226"/>
      <c r="K362" s="226"/>
      <c r="L362" s="231"/>
      <c r="M362" s="232"/>
      <c r="N362" s="233"/>
      <c r="O362" s="233"/>
      <c r="P362" s="233"/>
      <c r="Q362" s="233"/>
      <c r="R362" s="233"/>
      <c r="S362" s="233"/>
      <c r="T362" s="234"/>
      <c r="AT362" s="235" t="s">
        <v>144</v>
      </c>
      <c r="AU362" s="235" t="s">
        <v>86</v>
      </c>
      <c r="AV362" s="13" t="s">
        <v>142</v>
      </c>
      <c r="AW362" s="13" t="s">
        <v>41</v>
      </c>
      <c r="AX362" s="13" t="s">
        <v>24</v>
      </c>
      <c r="AY362" s="235" t="s">
        <v>135</v>
      </c>
    </row>
    <row r="363" spans="2:65" s="1" customFormat="1" ht="16.5" customHeight="1">
      <c r="B363" s="40"/>
      <c r="C363" s="191" t="s">
        <v>376</v>
      </c>
      <c r="D363" s="191" t="s">
        <v>137</v>
      </c>
      <c r="E363" s="192" t="s">
        <v>377</v>
      </c>
      <c r="F363" s="193" t="s">
        <v>378</v>
      </c>
      <c r="G363" s="194" t="s">
        <v>140</v>
      </c>
      <c r="H363" s="195">
        <v>1831.7</v>
      </c>
      <c r="I363" s="196"/>
      <c r="J363" s="197">
        <f>ROUND(I363*H363,2)</f>
        <v>0</v>
      </c>
      <c r="K363" s="193" t="s">
        <v>141</v>
      </c>
      <c r="L363" s="60"/>
      <c r="M363" s="198" t="s">
        <v>22</v>
      </c>
      <c r="N363" s="199" t="s">
        <v>48</v>
      </c>
      <c r="O363" s="41"/>
      <c r="P363" s="200">
        <f>O363*H363</f>
        <v>0</v>
      </c>
      <c r="Q363" s="200">
        <v>0</v>
      </c>
      <c r="R363" s="200">
        <f>Q363*H363</f>
        <v>0</v>
      </c>
      <c r="S363" s="200">
        <v>0</v>
      </c>
      <c r="T363" s="201">
        <f>S363*H363</f>
        <v>0</v>
      </c>
      <c r="AR363" s="23" t="s">
        <v>142</v>
      </c>
      <c r="AT363" s="23" t="s">
        <v>137</v>
      </c>
      <c r="AU363" s="23" t="s">
        <v>86</v>
      </c>
      <c r="AY363" s="23" t="s">
        <v>135</v>
      </c>
      <c r="BE363" s="202">
        <f>IF(N363="základní",J363,0)</f>
        <v>0</v>
      </c>
      <c r="BF363" s="202">
        <f>IF(N363="snížená",J363,0)</f>
        <v>0</v>
      </c>
      <c r="BG363" s="202">
        <f>IF(N363="zákl. přenesená",J363,0)</f>
        <v>0</v>
      </c>
      <c r="BH363" s="202">
        <f>IF(N363="sníž. přenesená",J363,0)</f>
        <v>0</v>
      </c>
      <c r="BI363" s="202">
        <f>IF(N363="nulová",J363,0)</f>
        <v>0</v>
      </c>
      <c r="BJ363" s="23" t="s">
        <v>24</v>
      </c>
      <c r="BK363" s="202">
        <f>ROUND(I363*H363,2)</f>
        <v>0</v>
      </c>
      <c r="BL363" s="23" t="s">
        <v>142</v>
      </c>
      <c r="BM363" s="23" t="s">
        <v>379</v>
      </c>
    </row>
    <row r="364" spans="2:65" s="11" customFormat="1" ht="13.5">
      <c r="B364" s="203"/>
      <c r="C364" s="204"/>
      <c r="D364" s="205" t="s">
        <v>144</v>
      </c>
      <c r="E364" s="206" t="s">
        <v>22</v>
      </c>
      <c r="F364" s="207" t="s">
        <v>380</v>
      </c>
      <c r="G364" s="204"/>
      <c r="H364" s="206" t="s">
        <v>22</v>
      </c>
      <c r="I364" s="208"/>
      <c r="J364" s="204"/>
      <c r="K364" s="204"/>
      <c r="L364" s="209"/>
      <c r="M364" s="210"/>
      <c r="N364" s="211"/>
      <c r="O364" s="211"/>
      <c r="P364" s="211"/>
      <c r="Q364" s="211"/>
      <c r="R364" s="211"/>
      <c r="S364" s="211"/>
      <c r="T364" s="212"/>
      <c r="AT364" s="213" t="s">
        <v>144</v>
      </c>
      <c r="AU364" s="213" t="s">
        <v>86</v>
      </c>
      <c r="AV364" s="11" t="s">
        <v>24</v>
      </c>
      <c r="AW364" s="11" t="s">
        <v>41</v>
      </c>
      <c r="AX364" s="11" t="s">
        <v>77</v>
      </c>
      <c r="AY364" s="213" t="s">
        <v>135</v>
      </c>
    </row>
    <row r="365" spans="2:65" s="11" customFormat="1" ht="13.5">
      <c r="B365" s="203"/>
      <c r="C365" s="204"/>
      <c r="D365" s="205" t="s">
        <v>144</v>
      </c>
      <c r="E365" s="206" t="s">
        <v>22</v>
      </c>
      <c r="F365" s="207" t="s">
        <v>381</v>
      </c>
      <c r="G365" s="204"/>
      <c r="H365" s="206" t="s">
        <v>22</v>
      </c>
      <c r="I365" s="208"/>
      <c r="J365" s="204"/>
      <c r="K365" s="204"/>
      <c r="L365" s="209"/>
      <c r="M365" s="210"/>
      <c r="N365" s="211"/>
      <c r="O365" s="211"/>
      <c r="P365" s="211"/>
      <c r="Q365" s="211"/>
      <c r="R365" s="211"/>
      <c r="S365" s="211"/>
      <c r="T365" s="212"/>
      <c r="AT365" s="213" t="s">
        <v>144</v>
      </c>
      <c r="AU365" s="213" t="s">
        <v>86</v>
      </c>
      <c r="AV365" s="11" t="s">
        <v>24</v>
      </c>
      <c r="AW365" s="11" t="s">
        <v>41</v>
      </c>
      <c r="AX365" s="11" t="s">
        <v>77</v>
      </c>
      <c r="AY365" s="213" t="s">
        <v>135</v>
      </c>
    </row>
    <row r="366" spans="2:65" s="12" customFormat="1" ht="13.5">
      <c r="B366" s="214"/>
      <c r="C366" s="215"/>
      <c r="D366" s="205" t="s">
        <v>144</v>
      </c>
      <c r="E366" s="216" t="s">
        <v>22</v>
      </c>
      <c r="F366" s="217" t="s">
        <v>382</v>
      </c>
      <c r="G366" s="215"/>
      <c r="H366" s="218">
        <v>1831.7</v>
      </c>
      <c r="I366" s="219"/>
      <c r="J366" s="215"/>
      <c r="K366" s="215"/>
      <c r="L366" s="220"/>
      <c r="M366" s="221"/>
      <c r="N366" s="222"/>
      <c r="O366" s="222"/>
      <c r="P366" s="222"/>
      <c r="Q366" s="222"/>
      <c r="R366" s="222"/>
      <c r="S366" s="222"/>
      <c r="T366" s="223"/>
      <c r="AT366" s="224" t="s">
        <v>144</v>
      </c>
      <c r="AU366" s="224" t="s">
        <v>86</v>
      </c>
      <c r="AV366" s="12" t="s">
        <v>86</v>
      </c>
      <c r="AW366" s="12" t="s">
        <v>41</v>
      </c>
      <c r="AX366" s="12" t="s">
        <v>24</v>
      </c>
      <c r="AY366" s="224" t="s">
        <v>135</v>
      </c>
    </row>
    <row r="367" spans="2:65" s="1" customFormat="1" ht="16.5" customHeight="1">
      <c r="B367" s="40"/>
      <c r="C367" s="191" t="s">
        <v>383</v>
      </c>
      <c r="D367" s="191" t="s">
        <v>137</v>
      </c>
      <c r="E367" s="192" t="s">
        <v>384</v>
      </c>
      <c r="F367" s="193" t="s">
        <v>378</v>
      </c>
      <c r="G367" s="194" t="s">
        <v>140</v>
      </c>
      <c r="H367" s="195">
        <v>1750.7329999999999</v>
      </c>
      <c r="I367" s="196"/>
      <c r="J367" s="197">
        <f>ROUND(I367*H367,2)</f>
        <v>0</v>
      </c>
      <c r="K367" s="193" t="s">
        <v>22</v>
      </c>
      <c r="L367" s="60"/>
      <c r="M367" s="198" t="s">
        <v>22</v>
      </c>
      <c r="N367" s="199" t="s">
        <v>48</v>
      </c>
      <c r="O367" s="41"/>
      <c r="P367" s="200">
        <f>O367*H367</f>
        <v>0</v>
      </c>
      <c r="Q367" s="200">
        <v>0</v>
      </c>
      <c r="R367" s="200">
        <f>Q367*H367</f>
        <v>0</v>
      </c>
      <c r="S367" s="200">
        <v>0</v>
      </c>
      <c r="T367" s="201">
        <f>S367*H367</f>
        <v>0</v>
      </c>
      <c r="AR367" s="23" t="s">
        <v>142</v>
      </c>
      <c r="AT367" s="23" t="s">
        <v>137</v>
      </c>
      <c r="AU367" s="23" t="s">
        <v>86</v>
      </c>
      <c r="AY367" s="23" t="s">
        <v>135</v>
      </c>
      <c r="BE367" s="202">
        <f>IF(N367="základní",J367,0)</f>
        <v>0</v>
      </c>
      <c r="BF367" s="202">
        <f>IF(N367="snížená",J367,0)</f>
        <v>0</v>
      </c>
      <c r="BG367" s="202">
        <f>IF(N367="zákl. přenesená",J367,0)</f>
        <v>0</v>
      </c>
      <c r="BH367" s="202">
        <f>IF(N367="sníž. přenesená",J367,0)</f>
        <v>0</v>
      </c>
      <c r="BI367" s="202">
        <f>IF(N367="nulová",J367,0)</f>
        <v>0</v>
      </c>
      <c r="BJ367" s="23" t="s">
        <v>24</v>
      </c>
      <c r="BK367" s="202">
        <f>ROUND(I367*H367,2)</f>
        <v>0</v>
      </c>
      <c r="BL367" s="23" t="s">
        <v>142</v>
      </c>
      <c r="BM367" s="23" t="s">
        <v>385</v>
      </c>
    </row>
    <row r="368" spans="2:65" s="11" customFormat="1" ht="13.5">
      <c r="B368" s="203"/>
      <c r="C368" s="204"/>
      <c r="D368" s="205" t="s">
        <v>144</v>
      </c>
      <c r="E368" s="206" t="s">
        <v>22</v>
      </c>
      <c r="F368" s="207" t="s">
        <v>386</v>
      </c>
      <c r="G368" s="204"/>
      <c r="H368" s="206" t="s">
        <v>22</v>
      </c>
      <c r="I368" s="208"/>
      <c r="J368" s="204"/>
      <c r="K368" s="204"/>
      <c r="L368" s="209"/>
      <c r="M368" s="210"/>
      <c r="N368" s="211"/>
      <c r="O368" s="211"/>
      <c r="P368" s="211"/>
      <c r="Q368" s="211"/>
      <c r="R368" s="211"/>
      <c r="S368" s="211"/>
      <c r="T368" s="212"/>
      <c r="AT368" s="213" t="s">
        <v>144</v>
      </c>
      <c r="AU368" s="213" t="s">
        <v>86</v>
      </c>
      <c r="AV368" s="11" t="s">
        <v>24</v>
      </c>
      <c r="AW368" s="11" t="s">
        <v>41</v>
      </c>
      <c r="AX368" s="11" t="s">
        <v>77</v>
      </c>
      <c r="AY368" s="213" t="s">
        <v>135</v>
      </c>
    </row>
    <row r="369" spans="2:51" s="11" customFormat="1" ht="13.5">
      <c r="B369" s="203"/>
      <c r="C369" s="204"/>
      <c r="D369" s="205" t="s">
        <v>144</v>
      </c>
      <c r="E369" s="206" t="s">
        <v>22</v>
      </c>
      <c r="F369" s="207" t="s">
        <v>387</v>
      </c>
      <c r="G369" s="204"/>
      <c r="H369" s="206" t="s">
        <v>22</v>
      </c>
      <c r="I369" s="208"/>
      <c r="J369" s="204"/>
      <c r="K369" s="204"/>
      <c r="L369" s="209"/>
      <c r="M369" s="210"/>
      <c r="N369" s="211"/>
      <c r="O369" s="211"/>
      <c r="P369" s="211"/>
      <c r="Q369" s="211"/>
      <c r="R369" s="211"/>
      <c r="S369" s="211"/>
      <c r="T369" s="212"/>
      <c r="AT369" s="213" t="s">
        <v>144</v>
      </c>
      <c r="AU369" s="213" t="s">
        <v>86</v>
      </c>
      <c r="AV369" s="11" t="s">
        <v>24</v>
      </c>
      <c r="AW369" s="11" t="s">
        <v>41</v>
      </c>
      <c r="AX369" s="11" t="s">
        <v>77</v>
      </c>
      <c r="AY369" s="213" t="s">
        <v>135</v>
      </c>
    </row>
    <row r="370" spans="2:51" s="11" customFormat="1" ht="13.5">
      <c r="B370" s="203"/>
      <c r="C370" s="204"/>
      <c r="D370" s="205" t="s">
        <v>144</v>
      </c>
      <c r="E370" s="206" t="s">
        <v>22</v>
      </c>
      <c r="F370" s="207" t="s">
        <v>388</v>
      </c>
      <c r="G370" s="204"/>
      <c r="H370" s="206" t="s">
        <v>22</v>
      </c>
      <c r="I370" s="208"/>
      <c r="J370" s="204"/>
      <c r="K370" s="204"/>
      <c r="L370" s="209"/>
      <c r="M370" s="210"/>
      <c r="N370" s="211"/>
      <c r="O370" s="211"/>
      <c r="P370" s="211"/>
      <c r="Q370" s="211"/>
      <c r="R370" s="211"/>
      <c r="S370" s="211"/>
      <c r="T370" s="212"/>
      <c r="AT370" s="213" t="s">
        <v>144</v>
      </c>
      <c r="AU370" s="213" t="s">
        <v>86</v>
      </c>
      <c r="AV370" s="11" t="s">
        <v>24</v>
      </c>
      <c r="AW370" s="11" t="s">
        <v>41</v>
      </c>
      <c r="AX370" s="11" t="s">
        <v>77</v>
      </c>
      <c r="AY370" s="213" t="s">
        <v>135</v>
      </c>
    </row>
    <row r="371" spans="2:51" s="11" customFormat="1" ht="13.5">
      <c r="B371" s="203"/>
      <c r="C371" s="204"/>
      <c r="D371" s="205" t="s">
        <v>144</v>
      </c>
      <c r="E371" s="206" t="s">
        <v>22</v>
      </c>
      <c r="F371" s="207" t="s">
        <v>149</v>
      </c>
      <c r="G371" s="204"/>
      <c r="H371" s="206" t="s">
        <v>22</v>
      </c>
      <c r="I371" s="208"/>
      <c r="J371" s="204"/>
      <c r="K371" s="204"/>
      <c r="L371" s="209"/>
      <c r="M371" s="210"/>
      <c r="N371" s="211"/>
      <c r="O371" s="211"/>
      <c r="P371" s="211"/>
      <c r="Q371" s="211"/>
      <c r="R371" s="211"/>
      <c r="S371" s="211"/>
      <c r="T371" s="212"/>
      <c r="AT371" s="213" t="s">
        <v>144</v>
      </c>
      <c r="AU371" s="213" t="s">
        <v>86</v>
      </c>
      <c r="AV371" s="11" t="s">
        <v>24</v>
      </c>
      <c r="AW371" s="11" t="s">
        <v>41</v>
      </c>
      <c r="AX371" s="11" t="s">
        <v>77</v>
      </c>
      <c r="AY371" s="213" t="s">
        <v>135</v>
      </c>
    </row>
    <row r="372" spans="2:51" s="12" customFormat="1" ht="13.5">
      <c r="B372" s="214"/>
      <c r="C372" s="215"/>
      <c r="D372" s="205" t="s">
        <v>144</v>
      </c>
      <c r="E372" s="216" t="s">
        <v>22</v>
      </c>
      <c r="F372" s="217" t="s">
        <v>389</v>
      </c>
      <c r="G372" s="215"/>
      <c r="H372" s="218">
        <v>120</v>
      </c>
      <c r="I372" s="219"/>
      <c r="J372" s="215"/>
      <c r="K372" s="215"/>
      <c r="L372" s="220"/>
      <c r="M372" s="221"/>
      <c r="N372" s="222"/>
      <c r="O372" s="222"/>
      <c r="P372" s="222"/>
      <c r="Q372" s="222"/>
      <c r="R372" s="222"/>
      <c r="S372" s="222"/>
      <c r="T372" s="223"/>
      <c r="AT372" s="224" t="s">
        <v>144</v>
      </c>
      <c r="AU372" s="224" t="s">
        <v>86</v>
      </c>
      <c r="AV372" s="12" t="s">
        <v>86</v>
      </c>
      <c r="AW372" s="12" t="s">
        <v>41</v>
      </c>
      <c r="AX372" s="12" t="s">
        <v>77</v>
      </c>
      <c r="AY372" s="224" t="s">
        <v>135</v>
      </c>
    </row>
    <row r="373" spans="2:51" s="11" customFormat="1" ht="13.5">
      <c r="B373" s="203"/>
      <c r="C373" s="204"/>
      <c r="D373" s="205" t="s">
        <v>144</v>
      </c>
      <c r="E373" s="206" t="s">
        <v>22</v>
      </c>
      <c r="F373" s="207" t="s">
        <v>151</v>
      </c>
      <c r="G373" s="204"/>
      <c r="H373" s="206" t="s">
        <v>22</v>
      </c>
      <c r="I373" s="208"/>
      <c r="J373" s="204"/>
      <c r="K373" s="204"/>
      <c r="L373" s="209"/>
      <c r="M373" s="210"/>
      <c r="N373" s="211"/>
      <c r="O373" s="211"/>
      <c r="P373" s="211"/>
      <c r="Q373" s="211"/>
      <c r="R373" s="211"/>
      <c r="S373" s="211"/>
      <c r="T373" s="212"/>
      <c r="AT373" s="213" t="s">
        <v>144</v>
      </c>
      <c r="AU373" s="213" t="s">
        <v>86</v>
      </c>
      <c r="AV373" s="11" t="s">
        <v>24</v>
      </c>
      <c r="AW373" s="11" t="s">
        <v>41</v>
      </c>
      <c r="AX373" s="11" t="s">
        <v>77</v>
      </c>
      <c r="AY373" s="213" t="s">
        <v>135</v>
      </c>
    </row>
    <row r="374" spans="2:51" s="12" customFormat="1" ht="13.5">
      <c r="B374" s="214"/>
      <c r="C374" s="215"/>
      <c r="D374" s="205" t="s">
        <v>144</v>
      </c>
      <c r="E374" s="216" t="s">
        <v>22</v>
      </c>
      <c r="F374" s="217" t="s">
        <v>390</v>
      </c>
      <c r="G374" s="215"/>
      <c r="H374" s="218">
        <v>119.2</v>
      </c>
      <c r="I374" s="219"/>
      <c r="J374" s="215"/>
      <c r="K374" s="215"/>
      <c r="L374" s="220"/>
      <c r="M374" s="221"/>
      <c r="N374" s="222"/>
      <c r="O374" s="222"/>
      <c r="P374" s="222"/>
      <c r="Q374" s="222"/>
      <c r="R374" s="222"/>
      <c r="S374" s="222"/>
      <c r="T374" s="223"/>
      <c r="AT374" s="224" t="s">
        <v>144</v>
      </c>
      <c r="AU374" s="224" t="s">
        <v>86</v>
      </c>
      <c r="AV374" s="12" t="s">
        <v>86</v>
      </c>
      <c r="AW374" s="12" t="s">
        <v>41</v>
      </c>
      <c r="AX374" s="12" t="s">
        <v>77</v>
      </c>
      <c r="AY374" s="224" t="s">
        <v>135</v>
      </c>
    </row>
    <row r="375" spans="2:51" s="11" customFormat="1" ht="13.5">
      <c r="B375" s="203"/>
      <c r="C375" s="204"/>
      <c r="D375" s="205" t="s">
        <v>144</v>
      </c>
      <c r="E375" s="206" t="s">
        <v>22</v>
      </c>
      <c r="F375" s="207" t="s">
        <v>236</v>
      </c>
      <c r="G375" s="204"/>
      <c r="H375" s="206" t="s">
        <v>22</v>
      </c>
      <c r="I375" s="208"/>
      <c r="J375" s="204"/>
      <c r="K375" s="204"/>
      <c r="L375" s="209"/>
      <c r="M375" s="210"/>
      <c r="N375" s="211"/>
      <c r="O375" s="211"/>
      <c r="P375" s="211"/>
      <c r="Q375" s="211"/>
      <c r="R375" s="211"/>
      <c r="S375" s="211"/>
      <c r="T375" s="212"/>
      <c r="AT375" s="213" t="s">
        <v>144</v>
      </c>
      <c r="AU375" s="213" t="s">
        <v>86</v>
      </c>
      <c r="AV375" s="11" t="s">
        <v>24</v>
      </c>
      <c r="AW375" s="11" t="s">
        <v>41</v>
      </c>
      <c r="AX375" s="11" t="s">
        <v>77</v>
      </c>
      <c r="AY375" s="213" t="s">
        <v>135</v>
      </c>
    </row>
    <row r="376" spans="2:51" s="12" customFormat="1" ht="13.5">
      <c r="B376" s="214"/>
      <c r="C376" s="215"/>
      <c r="D376" s="205" t="s">
        <v>144</v>
      </c>
      <c r="E376" s="216" t="s">
        <v>22</v>
      </c>
      <c r="F376" s="217" t="s">
        <v>391</v>
      </c>
      <c r="G376" s="215"/>
      <c r="H376" s="218">
        <v>63.787999999999997</v>
      </c>
      <c r="I376" s="219"/>
      <c r="J376" s="215"/>
      <c r="K376" s="215"/>
      <c r="L376" s="220"/>
      <c r="M376" s="221"/>
      <c r="N376" s="222"/>
      <c r="O376" s="222"/>
      <c r="P376" s="222"/>
      <c r="Q376" s="222"/>
      <c r="R376" s="222"/>
      <c r="S376" s="222"/>
      <c r="T376" s="223"/>
      <c r="AT376" s="224" t="s">
        <v>144</v>
      </c>
      <c r="AU376" s="224" t="s">
        <v>86</v>
      </c>
      <c r="AV376" s="12" t="s">
        <v>86</v>
      </c>
      <c r="AW376" s="12" t="s">
        <v>41</v>
      </c>
      <c r="AX376" s="12" t="s">
        <v>77</v>
      </c>
      <c r="AY376" s="224" t="s">
        <v>135</v>
      </c>
    </row>
    <row r="377" spans="2:51" s="11" customFormat="1" ht="13.5">
      <c r="B377" s="203"/>
      <c r="C377" s="204"/>
      <c r="D377" s="205" t="s">
        <v>144</v>
      </c>
      <c r="E377" s="206" t="s">
        <v>22</v>
      </c>
      <c r="F377" s="207" t="s">
        <v>238</v>
      </c>
      <c r="G377" s="204"/>
      <c r="H377" s="206" t="s">
        <v>22</v>
      </c>
      <c r="I377" s="208"/>
      <c r="J377" s="204"/>
      <c r="K377" s="204"/>
      <c r="L377" s="209"/>
      <c r="M377" s="210"/>
      <c r="N377" s="211"/>
      <c r="O377" s="211"/>
      <c r="P377" s="211"/>
      <c r="Q377" s="211"/>
      <c r="R377" s="211"/>
      <c r="S377" s="211"/>
      <c r="T377" s="212"/>
      <c r="AT377" s="213" t="s">
        <v>144</v>
      </c>
      <c r="AU377" s="213" t="s">
        <v>86</v>
      </c>
      <c r="AV377" s="11" t="s">
        <v>24</v>
      </c>
      <c r="AW377" s="11" t="s">
        <v>41</v>
      </c>
      <c r="AX377" s="11" t="s">
        <v>77</v>
      </c>
      <c r="AY377" s="213" t="s">
        <v>135</v>
      </c>
    </row>
    <row r="378" spans="2:51" s="12" customFormat="1" ht="13.5">
      <c r="B378" s="214"/>
      <c r="C378" s="215"/>
      <c r="D378" s="205" t="s">
        <v>144</v>
      </c>
      <c r="E378" s="216" t="s">
        <v>22</v>
      </c>
      <c r="F378" s="217" t="s">
        <v>392</v>
      </c>
      <c r="G378" s="215"/>
      <c r="H378" s="218">
        <v>58.805</v>
      </c>
      <c r="I378" s="219"/>
      <c r="J378" s="215"/>
      <c r="K378" s="215"/>
      <c r="L378" s="220"/>
      <c r="M378" s="221"/>
      <c r="N378" s="222"/>
      <c r="O378" s="222"/>
      <c r="P378" s="222"/>
      <c r="Q378" s="222"/>
      <c r="R378" s="222"/>
      <c r="S378" s="222"/>
      <c r="T378" s="223"/>
      <c r="AT378" s="224" t="s">
        <v>144</v>
      </c>
      <c r="AU378" s="224" t="s">
        <v>86</v>
      </c>
      <c r="AV378" s="12" t="s">
        <v>86</v>
      </c>
      <c r="AW378" s="12" t="s">
        <v>41</v>
      </c>
      <c r="AX378" s="12" t="s">
        <v>77</v>
      </c>
      <c r="AY378" s="224" t="s">
        <v>135</v>
      </c>
    </row>
    <row r="379" spans="2:51" s="11" customFormat="1" ht="13.5">
      <c r="B379" s="203"/>
      <c r="C379" s="204"/>
      <c r="D379" s="205" t="s">
        <v>144</v>
      </c>
      <c r="E379" s="206" t="s">
        <v>22</v>
      </c>
      <c r="F379" s="207" t="s">
        <v>155</v>
      </c>
      <c r="G379" s="204"/>
      <c r="H379" s="206" t="s">
        <v>22</v>
      </c>
      <c r="I379" s="208"/>
      <c r="J379" s="204"/>
      <c r="K379" s="204"/>
      <c r="L379" s="209"/>
      <c r="M379" s="210"/>
      <c r="N379" s="211"/>
      <c r="O379" s="211"/>
      <c r="P379" s="211"/>
      <c r="Q379" s="211"/>
      <c r="R379" s="211"/>
      <c r="S379" s="211"/>
      <c r="T379" s="212"/>
      <c r="AT379" s="213" t="s">
        <v>144</v>
      </c>
      <c r="AU379" s="213" t="s">
        <v>86</v>
      </c>
      <c r="AV379" s="11" t="s">
        <v>24</v>
      </c>
      <c r="AW379" s="11" t="s">
        <v>41</v>
      </c>
      <c r="AX379" s="11" t="s">
        <v>77</v>
      </c>
      <c r="AY379" s="213" t="s">
        <v>135</v>
      </c>
    </row>
    <row r="380" spans="2:51" s="12" customFormat="1" ht="13.5">
      <c r="B380" s="214"/>
      <c r="C380" s="215"/>
      <c r="D380" s="205" t="s">
        <v>144</v>
      </c>
      <c r="E380" s="216" t="s">
        <v>22</v>
      </c>
      <c r="F380" s="217" t="s">
        <v>393</v>
      </c>
      <c r="G380" s="215"/>
      <c r="H380" s="218">
        <v>123</v>
      </c>
      <c r="I380" s="219"/>
      <c r="J380" s="215"/>
      <c r="K380" s="215"/>
      <c r="L380" s="220"/>
      <c r="M380" s="221"/>
      <c r="N380" s="222"/>
      <c r="O380" s="222"/>
      <c r="P380" s="222"/>
      <c r="Q380" s="222"/>
      <c r="R380" s="222"/>
      <c r="S380" s="222"/>
      <c r="T380" s="223"/>
      <c r="AT380" s="224" t="s">
        <v>144</v>
      </c>
      <c r="AU380" s="224" t="s">
        <v>86</v>
      </c>
      <c r="AV380" s="12" t="s">
        <v>86</v>
      </c>
      <c r="AW380" s="12" t="s">
        <v>41</v>
      </c>
      <c r="AX380" s="12" t="s">
        <v>77</v>
      </c>
      <c r="AY380" s="224" t="s">
        <v>135</v>
      </c>
    </row>
    <row r="381" spans="2:51" s="11" customFormat="1" ht="13.5">
      <c r="B381" s="203"/>
      <c r="C381" s="204"/>
      <c r="D381" s="205" t="s">
        <v>144</v>
      </c>
      <c r="E381" s="206" t="s">
        <v>22</v>
      </c>
      <c r="F381" s="207" t="s">
        <v>157</v>
      </c>
      <c r="G381" s="204"/>
      <c r="H381" s="206" t="s">
        <v>22</v>
      </c>
      <c r="I381" s="208"/>
      <c r="J381" s="204"/>
      <c r="K381" s="204"/>
      <c r="L381" s="209"/>
      <c r="M381" s="210"/>
      <c r="N381" s="211"/>
      <c r="O381" s="211"/>
      <c r="P381" s="211"/>
      <c r="Q381" s="211"/>
      <c r="R381" s="211"/>
      <c r="S381" s="211"/>
      <c r="T381" s="212"/>
      <c r="AT381" s="213" t="s">
        <v>144</v>
      </c>
      <c r="AU381" s="213" t="s">
        <v>86</v>
      </c>
      <c r="AV381" s="11" t="s">
        <v>24</v>
      </c>
      <c r="AW381" s="11" t="s">
        <v>41</v>
      </c>
      <c r="AX381" s="11" t="s">
        <v>77</v>
      </c>
      <c r="AY381" s="213" t="s">
        <v>135</v>
      </c>
    </row>
    <row r="382" spans="2:51" s="12" customFormat="1" ht="13.5">
      <c r="B382" s="214"/>
      <c r="C382" s="215"/>
      <c r="D382" s="205" t="s">
        <v>144</v>
      </c>
      <c r="E382" s="216" t="s">
        <v>22</v>
      </c>
      <c r="F382" s="217" t="s">
        <v>394</v>
      </c>
      <c r="G382" s="215"/>
      <c r="H382" s="218">
        <v>121.8</v>
      </c>
      <c r="I382" s="219"/>
      <c r="J382" s="215"/>
      <c r="K382" s="215"/>
      <c r="L382" s="220"/>
      <c r="M382" s="221"/>
      <c r="N382" s="222"/>
      <c r="O382" s="222"/>
      <c r="P382" s="222"/>
      <c r="Q382" s="222"/>
      <c r="R382" s="222"/>
      <c r="S382" s="222"/>
      <c r="T382" s="223"/>
      <c r="AT382" s="224" t="s">
        <v>144</v>
      </c>
      <c r="AU382" s="224" t="s">
        <v>86</v>
      </c>
      <c r="AV382" s="12" t="s">
        <v>86</v>
      </c>
      <c r="AW382" s="12" t="s">
        <v>41</v>
      </c>
      <c r="AX382" s="12" t="s">
        <v>77</v>
      </c>
      <c r="AY382" s="224" t="s">
        <v>135</v>
      </c>
    </row>
    <row r="383" spans="2:51" s="11" customFormat="1" ht="13.5">
      <c r="B383" s="203"/>
      <c r="C383" s="204"/>
      <c r="D383" s="205" t="s">
        <v>144</v>
      </c>
      <c r="E383" s="206" t="s">
        <v>22</v>
      </c>
      <c r="F383" s="207" t="s">
        <v>159</v>
      </c>
      <c r="G383" s="204"/>
      <c r="H383" s="206" t="s">
        <v>22</v>
      </c>
      <c r="I383" s="208"/>
      <c r="J383" s="204"/>
      <c r="K383" s="204"/>
      <c r="L383" s="209"/>
      <c r="M383" s="210"/>
      <c r="N383" s="211"/>
      <c r="O383" s="211"/>
      <c r="P383" s="211"/>
      <c r="Q383" s="211"/>
      <c r="R383" s="211"/>
      <c r="S383" s="211"/>
      <c r="T383" s="212"/>
      <c r="AT383" s="213" t="s">
        <v>144</v>
      </c>
      <c r="AU383" s="213" t="s">
        <v>86</v>
      </c>
      <c r="AV383" s="11" t="s">
        <v>24</v>
      </c>
      <c r="AW383" s="11" t="s">
        <v>41</v>
      </c>
      <c r="AX383" s="11" t="s">
        <v>77</v>
      </c>
      <c r="AY383" s="213" t="s">
        <v>135</v>
      </c>
    </row>
    <row r="384" spans="2:51" s="12" customFormat="1" ht="13.5">
      <c r="B384" s="214"/>
      <c r="C384" s="215"/>
      <c r="D384" s="205" t="s">
        <v>144</v>
      </c>
      <c r="E384" s="216" t="s">
        <v>22</v>
      </c>
      <c r="F384" s="217" t="s">
        <v>395</v>
      </c>
      <c r="G384" s="215"/>
      <c r="H384" s="218">
        <v>119.5</v>
      </c>
      <c r="I384" s="219"/>
      <c r="J384" s="215"/>
      <c r="K384" s="215"/>
      <c r="L384" s="220"/>
      <c r="M384" s="221"/>
      <c r="N384" s="222"/>
      <c r="O384" s="222"/>
      <c r="P384" s="222"/>
      <c r="Q384" s="222"/>
      <c r="R384" s="222"/>
      <c r="S384" s="222"/>
      <c r="T384" s="223"/>
      <c r="AT384" s="224" t="s">
        <v>144</v>
      </c>
      <c r="AU384" s="224" t="s">
        <v>86</v>
      </c>
      <c r="AV384" s="12" t="s">
        <v>86</v>
      </c>
      <c r="AW384" s="12" t="s">
        <v>41</v>
      </c>
      <c r="AX384" s="12" t="s">
        <v>77</v>
      </c>
      <c r="AY384" s="224" t="s">
        <v>135</v>
      </c>
    </row>
    <row r="385" spans="2:65" s="11" customFormat="1" ht="13.5">
      <c r="B385" s="203"/>
      <c r="C385" s="204"/>
      <c r="D385" s="205" t="s">
        <v>144</v>
      </c>
      <c r="E385" s="206" t="s">
        <v>22</v>
      </c>
      <c r="F385" s="207" t="s">
        <v>161</v>
      </c>
      <c r="G385" s="204"/>
      <c r="H385" s="206" t="s">
        <v>22</v>
      </c>
      <c r="I385" s="208"/>
      <c r="J385" s="204"/>
      <c r="K385" s="204"/>
      <c r="L385" s="209"/>
      <c r="M385" s="210"/>
      <c r="N385" s="211"/>
      <c r="O385" s="211"/>
      <c r="P385" s="211"/>
      <c r="Q385" s="211"/>
      <c r="R385" s="211"/>
      <c r="S385" s="211"/>
      <c r="T385" s="212"/>
      <c r="AT385" s="213" t="s">
        <v>144</v>
      </c>
      <c r="AU385" s="213" t="s">
        <v>86</v>
      </c>
      <c r="AV385" s="11" t="s">
        <v>24</v>
      </c>
      <c r="AW385" s="11" t="s">
        <v>41</v>
      </c>
      <c r="AX385" s="11" t="s">
        <v>77</v>
      </c>
      <c r="AY385" s="213" t="s">
        <v>135</v>
      </c>
    </row>
    <row r="386" spans="2:65" s="12" customFormat="1" ht="13.5">
      <c r="B386" s="214"/>
      <c r="C386" s="215"/>
      <c r="D386" s="205" t="s">
        <v>144</v>
      </c>
      <c r="E386" s="216" t="s">
        <v>22</v>
      </c>
      <c r="F386" s="217" t="s">
        <v>396</v>
      </c>
      <c r="G386" s="215"/>
      <c r="H386" s="218">
        <v>120.3</v>
      </c>
      <c r="I386" s="219"/>
      <c r="J386" s="215"/>
      <c r="K386" s="215"/>
      <c r="L386" s="220"/>
      <c r="M386" s="221"/>
      <c r="N386" s="222"/>
      <c r="O386" s="222"/>
      <c r="P386" s="222"/>
      <c r="Q386" s="222"/>
      <c r="R386" s="222"/>
      <c r="S386" s="222"/>
      <c r="T386" s="223"/>
      <c r="AT386" s="224" t="s">
        <v>144</v>
      </c>
      <c r="AU386" s="224" t="s">
        <v>86</v>
      </c>
      <c r="AV386" s="12" t="s">
        <v>86</v>
      </c>
      <c r="AW386" s="12" t="s">
        <v>41</v>
      </c>
      <c r="AX386" s="12" t="s">
        <v>77</v>
      </c>
      <c r="AY386" s="224" t="s">
        <v>135</v>
      </c>
    </row>
    <row r="387" spans="2:65" s="11" customFormat="1" ht="13.5">
      <c r="B387" s="203"/>
      <c r="C387" s="204"/>
      <c r="D387" s="205" t="s">
        <v>144</v>
      </c>
      <c r="E387" s="206" t="s">
        <v>22</v>
      </c>
      <c r="F387" s="207" t="s">
        <v>163</v>
      </c>
      <c r="G387" s="204"/>
      <c r="H387" s="206" t="s">
        <v>22</v>
      </c>
      <c r="I387" s="208"/>
      <c r="J387" s="204"/>
      <c r="K387" s="204"/>
      <c r="L387" s="209"/>
      <c r="M387" s="210"/>
      <c r="N387" s="211"/>
      <c r="O387" s="211"/>
      <c r="P387" s="211"/>
      <c r="Q387" s="211"/>
      <c r="R387" s="211"/>
      <c r="S387" s="211"/>
      <c r="T387" s="212"/>
      <c r="AT387" s="213" t="s">
        <v>144</v>
      </c>
      <c r="AU387" s="213" t="s">
        <v>86</v>
      </c>
      <c r="AV387" s="11" t="s">
        <v>24</v>
      </c>
      <c r="AW387" s="11" t="s">
        <v>41</v>
      </c>
      <c r="AX387" s="11" t="s">
        <v>77</v>
      </c>
      <c r="AY387" s="213" t="s">
        <v>135</v>
      </c>
    </row>
    <row r="388" spans="2:65" s="12" customFormat="1" ht="13.5">
      <c r="B388" s="214"/>
      <c r="C388" s="215"/>
      <c r="D388" s="205" t="s">
        <v>144</v>
      </c>
      <c r="E388" s="216" t="s">
        <v>22</v>
      </c>
      <c r="F388" s="217" t="s">
        <v>397</v>
      </c>
      <c r="G388" s="215"/>
      <c r="H388" s="218">
        <v>120.3</v>
      </c>
      <c r="I388" s="219"/>
      <c r="J388" s="215"/>
      <c r="K388" s="215"/>
      <c r="L388" s="220"/>
      <c r="M388" s="221"/>
      <c r="N388" s="222"/>
      <c r="O388" s="222"/>
      <c r="P388" s="222"/>
      <c r="Q388" s="222"/>
      <c r="R388" s="222"/>
      <c r="S388" s="222"/>
      <c r="T388" s="223"/>
      <c r="AT388" s="224" t="s">
        <v>144</v>
      </c>
      <c r="AU388" s="224" t="s">
        <v>86</v>
      </c>
      <c r="AV388" s="12" t="s">
        <v>86</v>
      </c>
      <c r="AW388" s="12" t="s">
        <v>41</v>
      </c>
      <c r="AX388" s="12" t="s">
        <v>77</v>
      </c>
      <c r="AY388" s="224" t="s">
        <v>135</v>
      </c>
    </row>
    <row r="389" spans="2:65" s="11" customFormat="1" ht="13.5">
      <c r="B389" s="203"/>
      <c r="C389" s="204"/>
      <c r="D389" s="205" t="s">
        <v>144</v>
      </c>
      <c r="E389" s="206" t="s">
        <v>22</v>
      </c>
      <c r="F389" s="207" t="s">
        <v>165</v>
      </c>
      <c r="G389" s="204"/>
      <c r="H389" s="206" t="s">
        <v>22</v>
      </c>
      <c r="I389" s="208"/>
      <c r="J389" s="204"/>
      <c r="K389" s="204"/>
      <c r="L389" s="209"/>
      <c r="M389" s="210"/>
      <c r="N389" s="211"/>
      <c r="O389" s="211"/>
      <c r="P389" s="211"/>
      <c r="Q389" s="211"/>
      <c r="R389" s="211"/>
      <c r="S389" s="211"/>
      <c r="T389" s="212"/>
      <c r="AT389" s="213" t="s">
        <v>144</v>
      </c>
      <c r="AU389" s="213" t="s">
        <v>86</v>
      </c>
      <c r="AV389" s="11" t="s">
        <v>24</v>
      </c>
      <c r="AW389" s="11" t="s">
        <v>41</v>
      </c>
      <c r="AX389" s="11" t="s">
        <v>77</v>
      </c>
      <c r="AY389" s="213" t="s">
        <v>135</v>
      </c>
    </row>
    <row r="390" spans="2:65" s="12" customFormat="1" ht="13.5">
      <c r="B390" s="214"/>
      <c r="C390" s="215"/>
      <c r="D390" s="205" t="s">
        <v>144</v>
      </c>
      <c r="E390" s="216" t="s">
        <v>22</v>
      </c>
      <c r="F390" s="217" t="s">
        <v>398</v>
      </c>
      <c r="G390" s="215"/>
      <c r="H390" s="218">
        <v>118.4</v>
      </c>
      <c r="I390" s="219"/>
      <c r="J390" s="215"/>
      <c r="K390" s="215"/>
      <c r="L390" s="220"/>
      <c r="M390" s="221"/>
      <c r="N390" s="222"/>
      <c r="O390" s="222"/>
      <c r="P390" s="222"/>
      <c r="Q390" s="222"/>
      <c r="R390" s="222"/>
      <c r="S390" s="222"/>
      <c r="T390" s="223"/>
      <c r="AT390" s="224" t="s">
        <v>144</v>
      </c>
      <c r="AU390" s="224" t="s">
        <v>86</v>
      </c>
      <c r="AV390" s="12" t="s">
        <v>86</v>
      </c>
      <c r="AW390" s="12" t="s">
        <v>41</v>
      </c>
      <c r="AX390" s="12" t="s">
        <v>77</v>
      </c>
      <c r="AY390" s="224" t="s">
        <v>135</v>
      </c>
    </row>
    <row r="391" spans="2:65" s="11" customFormat="1" ht="13.5">
      <c r="B391" s="203"/>
      <c r="C391" s="204"/>
      <c r="D391" s="205" t="s">
        <v>144</v>
      </c>
      <c r="E391" s="206" t="s">
        <v>22</v>
      </c>
      <c r="F391" s="207" t="s">
        <v>399</v>
      </c>
      <c r="G391" s="204"/>
      <c r="H391" s="206" t="s">
        <v>22</v>
      </c>
      <c r="I391" s="208"/>
      <c r="J391" s="204"/>
      <c r="K391" s="204"/>
      <c r="L391" s="209"/>
      <c r="M391" s="210"/>
      <c r="N391" s="211"/>
      <c r="O391" s="211"/>
      <c r="P391" s="211"/>
      <c r="Q391" s="211"/>
      <c r="R391" s="211"/>
      <c r="S391" s="211"/>
      <c r="T391" s="212"/>
      <c r="AT391" s="213" t="s">
        <v>144</v>
      </c>
      <c r="AU391" s="213" t="s">
        <v>86</v>
      </c>
      <c r="AV391" s="11" t="s">
        <v>24</v>
      </c>
      <c r="AW391" s="11" t="s">
        <v>41</v>
      </c>
      <c r="AX391" s="11" t="s">
        <v>77</v>
      </c>
      <c r="AY391" s="213" t="s">
        <v>135</v>
      </c>
    </row>
    <row r="392" spans="2:65" s="12" customFormat="1" ht="13.5">
      <c r="B392" s="214"/>
      <c r="C392" s="215"/>
      <c r="D392" s="205" t="s">
        <v>144</v>
      </c>
      <c r="E392" s="216" t="s">
        <v>22</v>
      </c>
      <c r="F392" s="217" t="s">
        <v>400</v>
      </c>
      <c r="G392" s="215"/>
      <c r="H392" s="218">
        <v>280.44</v>
      </c>
      <c r="I392" s="219"/>
      <c r="J392" s="215"/>
      <c r="K392" s="215"/>
      <c r="L392" s="220"/>
      <c r="M392" s="221"/>
      <c r="N392" s="222"/>
      <c r="O392" s="222"/>
      <c r="P392" s="222"/>
      <c r="Q392" s="222"/>
      <c r="R392" s="222"/>
      <c r="S392" s="222"/>
      <c r="T392" s="223"/>
      <c r="AT392" s="224" t="s">
        <v>144</v>
      </c>
      <c r="AU392" s="224" t="s">
        <v>86</v>
      </c>
      <c r="AV392" s="12" t="s">
        <v>86</v>
      </c>
      <c r="AW392" s="12" t="s">
        <v>41</v>
      </c>
      <c r="AX392" s="12" t="s">
        <v>77</v>
      </c>
      <c r="AY392" s="224" t="s">
        <v>135</v>
      </c>
    </row>
    <row r="393" spans="2:65" s="11" customFormat="1" ht="13.5">
      <c r="B393" s="203"/>
      <c r="C393" s="204"/>
      <c r="D393" s="205" t="s">
        <v>144</v>
      </c>
      <c r="E393" s="206" t="s">
        <v>22</v>
      </c>
      <c r="F393" s="207" t="s">
        <v>169</v>
      </c>
      <c r="G393" s="204"/>
      <c r="H393" s="206" t="s">
        <v>22</v>
      </c>
      <c r="I393" s="208"/>
      <c r="J393" s="204"/>
      <c r="K393" s="204"/>
      <c r="L393" s="209"/>
      <c r="M393" s="210"/>
      <c r="N393" s="211"/>
      <c r="O393" s="211"/>
      <c r="P393" s="211"/>
      <c r="Q393" s="211"/>
      <c r="R393" s="211"/>
      <c r="S393" s="211"/>
      <c r="T393" s="212"/>
      <c r="AT393" s="213" t="s">
        <v>144</v>
      </c>
      <c r="AU393" s="213" t="s">
        <v>86</v>
      </c>
      <c r="AV393" s="11" t="s">
        <v>24</v>
      </c>
      <c r="AW393" s="11" t="s">
        <v>41</v>
      </c>
      <c r="AX393" s="11" t="s">
        <v>77</v>
      </c>
      <c r="AY393" s="213" t="s">
        <v>135</v>
      </c>
    </row>
    <row r="394" spans="2:65" s="12" customFormat="1" ht="13.5">
      <c r="B394" s="214"/>
      <c r="C394" s="215"/>
      <c r="D394" s="205" t="s">
        <v>144</v>
      </c>
      <c r="E394" s="216" t="s">
        <v>22</v>
      </c>
      <c r="F394" s="217" t="s">
        <v>401</v>
      </c>
      <c r="G394" s="215"/>
      <c r="H394" s="218">
        <v>120.5</v>
      </c>
      <c r="I394" s="219"/>
      <c r="J394" s="215"/>
      <c r="K394" s="215"/>
      <c r="L394" s="220"/>
      <c r="M394" s="221"/>
      <c r="N394" s="222"/>
      <c r="O394" s="222"/>
      <c r="P394" s="222"/>
      <c r="Q394" s="222"/>
      <c r="R394" s="222"/>
      <c r="S394" s="222"/>
      <c r="T394" s="223"/>
      <c r="AT394" s="224" t="s">
        <v>144</v>
      </c>
      <c r="AU394" s="224" t="s">
        <v>86</v>
      </c>
      <c r="AV394" s="12" t="s">
        <v>86</v>
      </c>
      <c r="AW394" s="12" t="s">
        <v>41</v>
      </c>
      <c r="AX394" s="12" t="s">
        <v>77</v>
      </c>
      <c r="AY394" s="224" t="s">
        <v>135</v>
      </c>
    </row>
    <row r="395" spans="2:65" s="11" customFormat="1" ht="13.5">
      <c r="B395" s="203"/>
      <c r="C395" s="204"/>
      <c r="D395" s="205" t="s">
        <v>144</v>
      </c>
      <c r="E395" s="206" t="s">
        <v>22</v>
      </c>
      <c r="F395" s="207" t="s">
        <v>255</v>
      </c>
      <c r="G395" s="204"/>
      <c r="H395" s="206" t="s">
        <v>22</v>
      </c>
      <c r="I395" s="208"/>
      <c r="J395" s="204"/>
      <c r="K395" s="204"/>
      <c r="L395" s="209"/>
      <c r="M395" s="210"/>
      <c r="N395" s="211"/>
      <c r="O395" s="211"/>
      <c r="P395" s="211"/>
      <c r="Q395" s="211"/>
      <c r="R395" s="211"/>
      <c r="S395" s="211"/>
      <c r="T395" s="212"/>
      <c r="AT395" s="213" t="s">
        <v>144</v>
      </c>
      <c r="AU395" s="213" t="s">
        <v>86</v>
      </c>
      <c r="AV395" s="11" t="s">
        <v>24</v>
      </c>
      <c r="AW395" s="11" t="s">
        <v>41</v>
      </c>
      <c r="AX395" s="11" t="s">
        <v>77</v>
      </c>
      <c r="AY395" s="213" t="s">
        <v>135</v>
      </c>
    </row>
    <row r="396" spans="2:65" s="12" customFormat="1" ht="13.5">
      <c r="B396" s="214"/>
      <c r="C396" s="215"/>
      <c r="D396" s="205" t="s">
        <v>144</v>
      </c>
      <c r="E396" s="216" t="s">
        <v>22</v>
      </c>
      <c r="F396" s="217" t="s">
        <v>402</v>
      </c>
      <c r="G396" s="215"/>
      <c r="H396" s="218">
        <v>160.69999999999999</v>
      </c>
      <c r="I396" s="219"/>
      <c r="J396" s="215"/>
      <c r="K396" s="215"/>
      <c r="L396" s="220"/>
      <c r="M396" s="221"/>
      <c r="N396" s="222"/>
      <c r="O396" s="222"/>
      <c r="P396" s="222"/>
      <c r="Q396" s="222"/>
      <c r="R396" s="222"/>
      <c r="S396" s="222"/>
      <c r="T396" s="223"/>
      <c r="AT396" s="224" t="s">
        <v>144</v>
      </c>
      <c r="AU396" s="224" t="s">
        <v>86</v>
      </c>
      <c r="AV396" s="12" t="s">
        <v>86</v>
      </c>
      <c r="AW396" s="12" t="s">
        <v>41</v>
      </c>
      <c r="AX396" s="12" t="s">
        <v>77</v>
      </c>
      <c r="AY396" s="224" t="s">
        <v>135</v>
      </c>
    </row>
    <row r="397" spans="2:65" s="11" customFormat="1" ht="13.5">
      <c r="B397" s="203"/>
      <c r="C397" s="204"/>
      <c r="D397" s="205" t="s">
        <v>144</v>
      </c>
      <c r="E397" s="206" t="s">
        <v>22</v>
      </c>
      <c r="F397" s="207" t="s">
        <v>403</v>
      </c>
      <c r="G397" s="204"/>
      <c r="H397" s="206" t="s">
        <v>22</v>
      </c>
      <c r="I397" s="208"/>
      <c r="J397" s="204"/>
      <c r="K397" s="204"/>
      <c r="L397" s="209"/>
      <c r="M397" s="210"/>
      <c r="N397" s="211"/>
      <c r="O397" s="211"/>
      <c r="P397" s="211"/>
      <c r="Q397" s="211"/>
      <c r="R397" s="211"/>
      <c r="S397" s="211"/>
      <c r="T397" s="212"/>
      <c r="AT397" s="213" t="s">
        <v>144</v>
      </c>
      <c r="AU397" s="213" t="s">
        <v>86</v>
      </c>
      <c r="AV397" s="11" t="s">
        <v>24</v>
      </c>
      <c r="AW397" s="11" t="s">
        <v>41</v>
      </c>
      <c r="AX397" s="11" t="s">
        <v>77</v>
      </c>
      <c r="AY397" s="213" t="s">
        <v>135</v>
      </c>
    </row>
    <row r="398" spans="2:65" s="12" customFormat="1" ht="13.5">
      <c r="B398" s="214"/>
      <c r="C398" s="215"/>
      <c r="D398" s="205" t="s">
        <v>144</v>
      </c>
      <c r="E398" s="216" t="s">
        <v>22</v>
      </c>
      <c r="F398" s="217" t="s">
        <v>404</v>
      </c>
      <c r="G398" s="215"/>
      <c r="H398" s="218">
        <v>104</v>
      </c>
      <c r="I398" s="219"/>
      <c r="J398" s="215"/>
      <c r="K398" s="215"/>
      <c r="L398" s="220"/>
      <c r="M398" s="221"/>
      <c r="N398" s="222"/>
      <c r="O398" s="222"/>
      <c r="P398" s="222"/>
      <c r="Q398" s="222"/>
      <c r="R398" s="222"/>
      <c r="S398" s="222"/>
      <c r="T398" s="223"/>
      <c r="AT398" s="224" t="s">
        <v>144</v>
      </c>
      <c r="AU398" s="224" t="s">
        <v>86</v>
      </c>
      <c r="AV398" s="12" t="s">
        <v>86</v>
      </c>
      <c r="AW398" s="12" t="s">
        <v>41</v>
      </c>
      <c r="AX398" s="12" t="s">
        <v>77</v>
      </c>
      <c r="AY398" s="224" t="s">
        <v>135</v>
      </c>
    </row>
    <row r="399" spans="2:65" s="13" customFormat="1" ht="13.5">
      <c r="B399" s="225"/>
      <c r="C399" s="226"/>
      <c r="D399" s="205" t="s">
        <v>144</v>
      </c>
      <c r="E399" s="227" t="s">
        <v>22</v>
      </c>
      <c r="F399" s="228" t="s">
        <v>173</v>
      </c>
      <c r="G399" s="226"/>
      <c r="H399" s="229">
        <v>1750.7329999999999</v>
      </c>
      <c r="I399" s="230"/>
      <c r="J399" s="226"/>
      <c r="K399" s="226"/>
      <c r="L399" s="231"/>
      <c r="M399" s="232"/>
      <c r="N399" s="233"/>
      <c r="O399" s="233"/>
      <c r="P399" s="233"/>
      <c r="Q399" s="233"/>
      <c r="R399" s="233"/>
      <c r="S399" s="233"/>
      <c r="T399" s="234"/>
      <c r="AT399" s="235" t="s">
        <v>144</v>
      </c>
      <c r="AU399" s="235" t="s">
        <v>86</v>
      </c>
      <c r="AV399" s="13" t="s">
        <v>142</v>
      </c>
      <c r="AW399" s="13" t="s">
        <v>41</v>
      </c>
      <c r="AX399" s="13" t="s">
        <v>24</v>
      </c>
      <c r="AY399" s="235" t="s">
        <v>135</v>
      </c>
    </row>
    <row r="400" spans="2:65" s="1" customFormat="1" ht="25.5" customHeight="1">
      <c r="B400" s="40"/>
      <c r="C400" s="191" t="s">
        <v>405</v>
      </c>
      <c r="D400" s="191" t="s">
        <v>137</v>
      </c>
      <c r="E400" s="192" t="s">
        <v>406</v>
      </c>
      <c r="F400" s="193" t="s">
        <v>407</v>
      </c>
      <c r="G400" s="194" t="s">
        <v>140</v>
      </c>
      <c r="H400" s="195">
        <v>32.08</v>
      </c>
      <c r="I400" s="196"/>
      <c r="J400" s="197">
        <f>ROUND(I400*H400,2)</f>
        <v>0</v>
      </c>
      <c r="K400" s="193" t="s">
        <v>141</v>
      </c>
      <c r="L400" s="60"/>
      <c r="M400" s="198" t="s">
        <v>22</v>
      </c>
      <c r="N400" s="199" t="s">
        <v>48</v>
      </c>
      <c r="O400" s="41"/>
      <c r="P400" s="200">
        <f>O400*H400</f>
        <v>0</v>
      </c>
      <c r="Q400" s="200">
        <v>0</v>
      </c>
      <c r="R400" s="200">
        <f>Q400*H400</f>
        <v>0</v>
      </c>
      <c r="S400" s="200">
        <v>0</v>
      </c>
      <c r="T400" s="201">
        <f>S400*H400</f>
        <v>0</v>
      </c>
      <c r="AR400" s="23" t="s">
        <v>142</v>
      </c>
      <c r="AT400" s="23" t="s">
        <v>137</v>
      </c>
      <c r="AU400" s="23" t="s">
        <v>86</v>
      </c>
      <c r="AY400" s="23" t="s">
        <v>135</v>
      </c>
      <c r="BE400" s="202">
        <f>IF(N400="základní",J400,0)</f>
        <v>0</v>
      </c>
      <c r="BF400" s="202">
        <f>IF(N400="snížená",J400,0)</f>
        <v>0</v>
      </c>
      <c r="BG400" s="202">
        <f>IF(N400="zákl. přenesená",J400,0)</f>
        <v>0</v>
      </c>
      <c r="BH400" s="202">
        <f>IF(N400="sníž. přenesená",J400,0)</f>
        <v>0</v>
      </c>
      <c r="BI400" s="202">
        <f>IF(N400="nulová",J400,0)</f>
        <v>0</v>
      </c>
      <c r="BJ400" s="23" t="s">
        <v>24</v>
      </c>
      <c r="BK400" s="202">
        <f>ROUND(I400*H400,2)</f>
        <v>0</v>
      </c>
      <c r="BL400" s="23" t="s">
        <v>142</v>
      </c>
      <c r="BM400" s="23" t="s">
        <v>408</v>
      </c>
    </row>
    <row r="401" spans="2:65" s="11" customFormat="1" ht="13.5">
      <c r="B401" s="203"/>
      <c r="C401" s="204"/>
      <c r="D401" s="205" t="s">
        <v>144</v>
      </c>
      <c r="E401" s="206" t="s">
        <v>22</v>
      </c>
      <c r="F401" s="207" t="s">
        <v>409</v>
      </c>
      <c r="G401" s="204"/>
      <c r="H401" s="206" t="s">
        <v>22</v>
      </c>
      <c r="I401" s="208"/>
      <c r="J401" s="204"/>
      <c r="K401" s="204"/>
      <c r="L401" s="209"/>
      <c r="M401" s="210"/>
      <c r="N401" s="211"/>
      <c r="O401" s="211"/>
      <c r="P401" s="211"/>
      <c r="Q401" s="211"/>
      <c r="R401" s="211"/>
      <c r="S401" s="211"/>
      <c r="T401" s="212"/>
      <c r="AT401" s="213" t="s">
        <v>144</v>
      </c>
      <c r="AU401" s="213" t="s">
        <v>86</v>
      </c>
      <c r="AV401" s="11" t="s">
        <v>24</v>
      </c>
      <c r="AW401" s="11" t="s">
        <v>41</v>
      </c>
      <c r="AX401" s="11" t="s">
        <v>77</v>
      </c>
      <c r="AY401" s="213" t="s">
        <v>135</v>
      </c>
    </row>
    <row r="402" spans="2:65" s="11" customFormat="1" ht="13.5">
      <c r="B402" s="203"/>
      <c r="C402" s="204"/>
      <c r="D402" s="205" t="s">
        <v>144</v>
      </c>
      <c r="E402" s="206" t="s">
        <v>22</v>
      </c>
      <c r="F402" s="207" t="s">
        <v>410</v>
      </c>
      <c r="G402" s="204"/>
      <c r="H402" s="206" t="s">
        <v>22</v>
      </c>
      <c r="I402" s="208"/>
      <c r="J402" s="204"/>
      <c r="K402" s="204"/>
      <c r="L402" s="209"/>
      <c r="M402" s="210"/>
      <c r="N402" s="211"/>
      <c r="O402" s="211"/>
      <c r="P402" s="211"/>
      <c r="Q402" s="211"/>
      <c r="R402" s="211"/>
      <c r="S402" s="211"/>
      <c r="T402" s="212"/>
      <c r="AT402" s="213" t="s">
        <v>144</v>
      </c>
      <c r="AU402" s="213" t="s">
        <v>86</v>
      </c>
      <c r="AV402" s="11" t="s">
        <v>24</v>
      </c>
      <c r="AW402" s="11" t="s">
        <v>41</v>
      </c>
      <c r="AX402" s="11" t="s">
        <v>77</v>
      </c>
      <c r="AY402" s="213" t="s">
        <v>135</v>
      </c>
    </row>
    <row r="403" spans="2:65" s="12" customFormat="1" ht="13.5">
      <c r="B403" s="214"/>
      <c r="C403" s="215"/>
      <c r="D403" s="205" t="s">
        <v>144</v>
      </c>
      <c r="E403" s="216" t="s">
        <v>22</v>
      </c>
      <c r="F403" s="217" t="s">
        <v>411</v>
      </c>
      <c r="G403" s="215"/>
      <c r="H403" s="218">
        <v>32.08</v>
      </c>
      <c r="I403" s="219"/>
      <c r="J403" s="215"/>
      <c r="K403" s="215"/>
      <c r="L403" s="220"/>
      <c r="M403" s="221"/>
      <c r="N403" s="222"/>
      <c r="O403" s="222"/>
      <c r="P403" s="222"/>
      <c r="Q403" s="222"/>
      <c r="R403" s="222"/>
      <c r="S403" s="222"/>
      <c r="T403" s="223"/>
      <c r="AT403" s="224" t="s">
        <v>144</v>
      </c>
      <c r="AU403" s="224" t="s">
        <v>86</v>
      </c>
      <c r="AV403" s="12" t="s">
        <v>86</v>
      </c>
      <c r="AW403" s="12" t="s">
        <v>41</v>
      </c>
      <c r="AX403" s="12" t="s">
        <v>77</v>
      </c>
      <c r="AY403" s="224" t="s">
        <v>135</v>
      </c>
    </row>
    <row r="404" spans="2:65" s="13" customFormat="1" ht="13.5">
      <c r="B404" s="225"/>
      <c r="C404" s="226"/>
      <c r="D404" s="205" t="s">
        <v>144</v>
      </c>
      <c r="E404" s="227" t="s">
        <v>22</v>
      </c>
      <c r="F404" s="228" t="s">
        <v>173</v>
      </c>
      <c r="G404" s="226"/>
      <c r="H404" s="229">
        <v>32.08</v>
      </c>
      <c r="I404" s="230"/>
      <c r="J404" s="226"/>
      <c r="K404" s="226"/>
      <c r="L404" s="231"/>
      <c r="M404" s="232"/>
      <c r="N404" s="233"/>
      <c r="O404" s="233"/>
      <c r="P404" s="233"/>
      <c r="Q404" s="233"/>
      <c r="R404" s="233"/>
      <c r="S404" s="233"/>
      <c r="T404" s="234"/>
      <c r="AT404" s="235" t="s">
        <v>144</v>
      </c>
      <c r="AU404" s="235" t="s">
        <v>86</v>
      </c>
      <c r="AV404" s="13" t="s">
        <v>142</v>
      </c>
      <c r="AW404" s="13" t="s">
        <v>41</v>
      </c>
      <c r="AX404" s="13" t="s">
        <v>24</v>
      </c>
      <c r="AY404" s="235" t="s">
        <v>135</v>
      </c>
    </row>
    <row r="405" spans="2:65" s="1" customFormat="1" ht="16.5" customHeight="1">
      <c r="B405" s="40"/>
      <c r="C405" s="191" t="s">
        <v>412</v>
      </c>
      <c r="D405" s="191" t="s">
        <v>137</v>
      </c>
      <c r="E405" s="192" t="s">
        <v>413</v>
      </c>
      <c r="F405" s="193" t="s">
        <v>414</v>
      </c>
      <c r="G405" s="194" t="s">
        <v>351</v>
      </c>
      <c r="H405" s="195">
        <v>5.774</v>
      </c>
      <c r="I405" s="196"/>
      <c r="J405" s="197">
        <f>ROUND(I405*H405,2)</f>
        <v>0</v>
      </c>
      <c r="K405" s="193" t="s">
        <v>22</v>
      </c>
      <c r="L405" s="60"/>
      <c r="M405" s="198" t="s">
        <v>22</v>
      </c>
      <c r="N405" s="199" t="s">
        <v>48</v>
      </c>
      <c r="O405" s="41"/>
      <c r="P405" s="200">
        <f>O405*H405</f>
        <v>0</v>
      </c>
      <c r="Q405" s="200">
        <v>1</v>
      </c>
      <c r="R405" s="200">
        <f>Q405*H405</f>
        <v>5.774</v>
      </c>
      <c r="S405" s="200">
        <v>0</v>
      </c>
      <c r="T405" s="201">
        <f>S405*H405</f>
        <v>0</v>
      </c>
      <c r="AR405" s="23" t="s">
        <v>142</v>
      </c>
      <c r="AT405" s="23" t="s">
        <v>137</v>
      </c>
      <c r="AU405" s="23" t="s">
        <v>86</v>
      </c>
      <c r="AY405" s="23" t="s">
        <v>135</v>
      </c>
      <c r="BE405" s="202">
        <f>IF(N405="základní",J405,0)</f>
        <v>0</v>
      </c>
      <c r="BF405" s="202">
        <f>IF(N405="snížená",J405,0)</f>
        <v>0</v>
      </c>
      <c r="BG405" s="202">
        <f>IF(N405="zákl. přenesená",J405,0)</f>
        <v>0</v>
      </c>
      <c r="BH405" s="202">
        <f>IF(N405="sníž. přenesená",J405,0)</f>
        <v>0</v>
      </c>
      <c r="BI405" s="202">
        <f>IF(N405="nulová",J405,0)</f>
        <v>0</v>
      </c>
      <c r="BJ405" s="23" t="s">
        <v>24</v>
      </c>
      <c r="BK405" s="202">
        <f>ROUND(I405*H405,2)</f>
        <v>0</v>
      </c>
      <c r="BL405" s="23" t="s">
        <v>142</v>
      </c>
      <c r="BM405" s="23" t="s">
        <v>415</v>
      </c>
    </row>
    <row r="406" spans="2:65" s="11" customFormat="1" ht="13.5">
      <c r="B406" s="203"/>
      <c r="C406" s="204"/>
      <c r="D406" s="205" t="s">
        <v>144</v>
      </c>
      <c r="E406" s="206" t="s">
        <v>22</v>
      </c>
      <c r="F406" s="207" t="s">
        <v>409</v>
      </c>
      <c r="G406" s="204"/>
      <c r="H406" s="206" t="s">
        <v>22</v>
      </c>
      <c r="I406" s="208"/>
      <c r="J406" s="204"/>
      <c r="K406" s="204"/>
      <c r="L406" s="209"/>
      <c r="M406" s="210"/>
      <c r="N406" s="211"/>
      <c r="O406" s="211"/>
      <c r="P406" s="211"/>
      <c r="Q406" s="211"/>
      <c r="R406" s="211"/>
      <c r="S406" s="211"/>
      <c r="T406" s="212"/>
      <c r="AT406" s="213" t="s">
        <v>144</v>
      </c>
      <c r="AU406" s="213" t="s">
        <v>86</v>
      </c>
      <c r="AV406" s="11" t="s">
        <v>24</v>
      </c>
      <c r="AW406" s="11" t="s">
        <v>41</v>
      </c>
      <c r="AX406" s="11" t="s">
        <v>77</v>
      </c>
      <c r="AY406" s="213" t="s">
        <v>135</v>
      </c>
    </row>
    <row r="407" spans="2:65" s="11" customFormat="1" ht="13.5">
      <c r="B407" s="203"/>
      <c r="C407" s="204"/>
      <c r="D407" s="205" t="s">
        <v>144</v>
      </c>
      <c r="E407" s="206" t="s">
        <v>22</v>
      </c>
      <c r="F407" s="207" t="s">
        <v>416</v>
      </c>
      <c r="G407" s="204"/>
      <c r="H407" s="206" t="s">
        <v>22</v>
      </c>
      <c r="I407" s="208"/>
      <c r="J407" s="204"/>
      <c r="K407" s="204"/>
      <c r="L407" s="209"/>
      <c r="M407" s="210"/>
      <c r="N407" s="211"/>
      <c r="O407" s="211"/>
      <c r="P407" s="211"/>
      <c r="Q407" s="211"/>
      <c r="R407" s="211"/>
      <c r="S407" s="211"/>
      <c r="T407" s="212"/>
      <c r="AT407" s="213" t="s">
        <v>144</v>
      </c>
      <c r="AU407" s="213" t="s">
        <v>86</v>
      </c>
      <c r="AV407" s="11" t="s">
        <v>24</v>
      </c>
      <c r="AW407" s="11" t="s">
        <v>41</v>
      </c>
      <c r="AX407" s="11" t="s">
        <v>77</v>
      </c>
      <c r="AY407" s="213" t="s">
        <v>135</v>
      </c>
    </row>
    <row r="408" spans="2:65" s="12" customFormat="1" ht="13.5">
      <c r="B408" s="214"/>
      <c r="C408" s="215"/>
      <c r="D408" s="205" t="s">
        <v>144</v>
      </c>
      <c r="E408" s="216" t="s">
        <v>22</v>
      </c>
      <c r="F408" s="217" t="s">
        <v>417</v>
      </c>
      <c r="G408" s="215"/>
      <c r="H408" s="218">
        <v>5.774</v>
      </c>
      <c r="I408" s="219"/>
      <c r="J408" s="215"/>
      <c r="K408" s="215"/>
      <c r="L408" s="220"/>
      <c r="M408" s="221"/>
      <c r="N408" s="222"/>
      <c r="O408" s="222"/>
      <c r="P408" s="222"/>
      <c r="Q408" s="222"/>
      <c r="R408" s="222"/>
      <c r="S408" s="222"/>
      <c r="T408" s="223"/>
      <c r="AT408" s="224" t="s">
        <v>144</v>
      </c>
      <c r="AU408" s="224" t="s">
        <v>86</v>
      </c>
      <c r="AV408" s="12" t="s">
        <v>86</v>
      </c>
      <c r="AW408" s="12" t="s">
        <v>41</v>
      </c>
      <c r="AX408" s="12" t="s">
        <v>77</v>
      </c>
      <c r="AY408" s="224" t="s">
        <v>135</v>
      </c>
    </row>
    <row r="409" spans="2:65" s="13" customFormat="1" ht="13.5">
      <c r="B409" s="225"/>
      <c r="C409" s="226"/>
      <c r="D409" s="205" t="s">
        <v>144</v>
      </c>
      <c r="E409" s="227" t="s">
        <v>22</v>
      </c>
      <c r="F409" s="228" t="s">
        <v>173</v>
      </c>
      <c r="G409" s="226"/>
      <c r="H409" s="229">
        <v>5.774</v>
      </c>
      <c r="I409" s="230"/>
      <c r="J409" s="226"/>
      <c r="K409" s="226"/>
      <c r="L409" s="231"/>
      <c r="M409" s="232"/>
      <c r="N409" s="233"/>
      <c r="O409" s="233"/>
      <c r="P409" s="233"/>
      <c r="Q409" s="233"/>
      <c r="R409" s="233"/>
      <c r="S409" s="233"/>
      <c r="T409" s="234"/>
      <c r="AT409" s="235" t="s">
        <v>144</v>
      </c>
      <c r="AU409" s="235" t="s">
        <v>86</v>
      </c>
      <c r="AV409" s="13" t="s">
        <v>142</v>
      </c>
      <c r="AW409" s="13" t="s">
        <v>41</v>
      </c>
      <c r="AX409" s="13" t="s">
        <v>24</v>
      </c>
      <c r="AY409" s="235" t="s">
        <v>135</v>
      </c>
    </row>
    <row r="410" spans="2:65" s="1" customFormat="1" ht="25.5" customHeight="1">
      <c r="B410" s="40"/>
      <c r="C410" s="191" t="s">
        <v>9</v>
      </c>
      <c r="D410" s="191" t="s">
        <v>137</v>
      </c>
      <c r="E410" s="192" t="s">
        <v>418</v>
      </c>
      <c r="F410" s="193" t="s">
        <v>419</v>
      </c>
      <c r="G410" s="194" t="s">
        <v>420</v>
      </c>
      <c r="H410" s="195">
        <v>257</v>
      </c>
      <c r="I410" s="196"/>
      <c r="J410" s="197">
        <f>ROUND(I410*H410,2)</f>
        <v>0</v>
      </c>
      <c r="K410" s="193" t="s">
        <v>141</v>
      </c>
      <c r="L410" s="60"/>
      <c r="M410" s="198" t="s">
        <v>22</v>
      </c>
      <c r="N410" s="199" t="s">
        <v>48</v>
      </c>
      <c r="O410" s="41"/>
      <c r="P410" s="200">
        <f>O410*H410</f>
        <v>0</v>
      </c>
      <c r="Q410" s="200">
        <v>0</v>
      </c>
      <c r="R410" s="200">
        <f>Q410*H410</f>
        <v>0</v>
      </c>
      <c r="S410" s="200">
        <v>0</v>
      </c>
      <c r="T410" s="201">
        <f>S410*H410</f>
        <v>0</v>
      </c>
      <c r="AR410" s="23" t="s">
        <v>142</v>
      </c>
      <c r="AT410" s="23" t="s">
        <v>137</v>
      </c>
      <c r="AU410" s="23" t="s">
        <v>86</v>
      </c>
      <c r="AY410" s="23" t="s">
        <v>135</v>
      </c>
      <c r="BE410" s="202">
        <f>IF(N410="základní",J410,0)</f>
        <v>0</v>
      </c>
      <c r="BF410" s="202">
        <f>IF(N410="snížená",J410,0)</f>
        <v>0</v>
      </c>
      <c r="BG410" s="202">
        <f>IF(N410="zákl. přenesená",J410,0)</f>
        <v>0</v>
      </c>
      <c r="BH410" s="202">
        <f>IF(N410="sníž. přenesená",J410,0)</f>
        <v>0</v>
      </c>
      <c r="BI410" s="202">
        <f>IF(N410="nulová",J410,0)</f>
        <v>0</v>
      </c>
      <c r="BJ410" s="23" t="s">
        <v>24</v>
      </c>
      <c r="BK410" s="202">
        <f>ROUND(I410*H410,2)</f>
        <v>0</v>
      </c>
      <c r="BL410" s="23" t="s">
        <v>142</v>
      </c>
      <c r="BM410" s="23" t="s">
        <v>421</v>
      </c>
    </row>
    <row r="411" spans="2:65" s="11" customFormat="1" ht="13.5">
      <c r="B411" s="203"/>
      <c r="C411" s="204"/>
      <c r="D411" s="205" t="s">
        <v>144</v>
      </c>
      <c r="E411" s="206" t="s">
        <v>22</v>
      </c>
      <c r="F411" s="207" t="s">
        <v>422</v>
      </c>
      <c r="G411" s="204"/>
      <c r="H411" s="206" t="s">
        <v>22</v>
      </c>
      <c r="I411" s="208"/>
      <c r="J411" s="204"/>
      <c r="K411" s="204"/>
      <c r="L411" s="209"/>
      <c r="M411" s="210"/>
      <c r="N411" s="211"/>
      <c r="O411" s="211"/>
      <c r="P411" s="211"/>
      <c r="Q411" s="211"/>
      <c r="R411" s="211"/>
      <c r="S411" s="211"/>
      <c r="T411" s="212"/>
      <c r="AT411" s="213" t="s">
        <v>144</v>
      </c>
      <c r="AU411" s="213" t="s">
        <v>86</v>
      </c>
      <c r="AV411" s="11" t="s">
        <v>24</v>
      </c>
      <c r="AW411" s="11" t="s">
        <v>41</v>
      </c>
      <c r="AX411" s="11" t="s">
        <v>77</v>
      </c>
      <c r="AY411" s="213" t="s">
        <v>135</v>
      </c>
    </row>
    <row r="412" spans="2:65" s="11" customFormat="1" ht="13.5">
      <c r="B412" s="203"/>
      <c r="C412" s="204"/>
      <c r="D412" s="205" t="s">
        <v>144</v>
      </c>
      <c r="E412" s="206" t="s">
        <v>22</v>
      </c>
      <c r="F412" s="207" t="s">
        <v>423</v>
      </c>
      <c r="G412" s="204"/>
      <c r="H412" s="206" t="s">
        <v>22</v>
      </c>
      <c r="I412" s="208"/>
      <c r="J412" s="204"/>
      <c r="K412" s="204"/>
      <c r="L412" s="209"/>
      <c r="M412" s="210"/>
      <c r="N412" s="211"/>
      <c r="O412" s="211"/>
      <c r="P412" s="211"/>
      <c r="Q412" s="211"/>
      <c r="R412" s="211"/>
      <c r="S412" s="211"/>
      <c r="T412" s="212"/>
      <c r="AT412" s="213" t="s">
        <v>144</v>
      </c>
      <c r="AU412" s="213" t="s">
        <v>86</v>
      </c>
      <c r="AV412" s="11" t="s">
        <v>24</v>
      </c>
      <c r="AW412" s="11" t="s">
        <v>41</v>
      </c>
      <c r="AX412" s="11" t="s">
        <v>77</v>
      </c>
      <c r="AY412" s="213" t="s">
        <v>135</v>
      </c>
    </row>
    <row r="413" spans="2:65" s="12" customFormat="1" ht="13.5">
      <c r="B413" s="214"/>
      <c r="C413" s="215"/>
      <c r="D413" s="205" t="s">
        <v>144</v>
      </c>
      <c r="E413" s="216" t="s">
        <v>22</v>
      </c>
      <c r="F413" s="217" t="s">
        <v>424</v>
      </c>
      <c r="G413" s="215"/>
      <c r="H413" s="218">
        <v>256.64</v>
      </c>
      <c r="I413" s="219"/>
      <c r="J413" s="215"/>
      <c r="K413" s="215"/>
      <c r="L413" s="220"/>
      <c r="M413" s="221"/>
      <c r="N413" s="222"/>
      <c r="O413" s="222"/>
      <c r="P413" s="222"/>
      <c r="Q413" s="222"/>
      <c r="R413" s="222"/>
      <c r="S413" s="222"/>
      <c r="T413" s="223"/>
      <c r="AT413" s="224" t="s">
        <v>144</v>
      </c>
      <c r="AU413" s="224" t="s">
        <v>86</v>
      </c>
      <c r="AV413" s="12" t="s">
        <v>86</v>
      </c>
      <c r="AW413" s="12" t="s">
        <v>41</v>
      </c>
      <c r="AX413" s="12" t="s">
        <v>77</v>
      </c>
      <c r="AY413" s="224" t="s">
        <v>135</v>
      </c>
    </row>
    <row r="414" spans="2:65" s="11" customFormat="1" ht="13.5">
      <c r="B414" s="203"/>
      <c r="C414" s="204"/>
      <c r="D414" s="205" t="s">
        <v>144</v>
      </c>
      <c r="E414" s="206" t="s">
        <v>22</v>
      </c>
      <c r="F414" s="207" t="s">
        <v>425</v>
      </c>
      <c r="G414" s="204"/>
      <c r="H414" s="206" t="s">
        <v>22</v>
      </c>
      <c r="I414" s="208"/>
      <c r="J414" s="204"/>
      <c r="K414" s="204"/>
      <c r="L414" s="209"/>
      <c r="M414" s="210"/>
      <c r="N414" s="211"/>
      <c r="O414" s="211"/>
      <c r="P414" s="211"/>
      <c r="Q414" s="211"/>
      <c r="R414" s="211"/>
      <c r="S414" s="211"/>
      <c r="T414" s="212"/>
      <c r="AT414" s="213" t="s">
        <v>144</v>
      </c>
      <c r="AU414" s="213" t="s">
        <v>86</v>
      </c>
      <c r="AV414" s="11" t="s">
        <v>24</v>
      </c>
      <c r="AW414" s="11" t="s">
        <v>41</v>
      </c>
      <c r="AX414" s="11" t="s">
        <v>77</v>
      </c>
      <c r="AY414" s="213" t="s">
        <v>135</v>
      </c>
    </row>
    <row r="415" spans="2:65" s="12" customFormat="1" ht="13.5">
      <c r="B415" s="214"/>
      <c r="C415" s="215"/>
      <c r="D415" s="205" t="s">
        <v>144</v>
      </c>
      <c r="E415" s="216" t="s">
        <v>22</v>
      </c>
      <c r="F415" s="217" t="s">
        <v>426</v>
      </c>
      <c r="G415" s="215"/>
      <c r="H415" s="218">
        <v>0.36</v>
      </c>
      <c r="I415" s="219"/>
      <c r="J415" s="215"/>
      <c r="K415" s="215"/>
      <c r="L415" s="220"/>
      <c r="M415" s="221"/>
      <c r="N415" s="222"/>
      <c r="O415" s="222"/>
      <c r="P415" s="222"/>
      <c r="Q415" s="222"/>
      <c r="R415" s="222"/>
      <c r="S415" s="222"/>
      <c r="T415" s="223"/>
      <c r="AT415" s="224" t="s">
        <v>144</v>
      </c>
      <c r="AU415" s="224" t="s">
        <v>86</v>
      </c>
      <c r="AV415" s="12" t="s">
        <v>86</v>
      </c>
      <c r="AW415" s="12" t="s">
        <v>41</v>
      </c>
      <c r="AX415" s="12" t="s">
        <v>77</v>
      </c>
      <c r="AY415" s="224" t="s">
        <v>135</v>
      </c>
    </row>
    <row r="416" spans="2:65" s="13" customFormat="1" ht="13.5">
      <c r="B416" s="225"/>
      <c r="C416" s="226"/>
      <c r="D416" s="205" t="s">
        <v>144</v>
      </c>
      <c r="E416" s="227" t="s">
        <v>22</v>
      </c>
      <c r="F416" s="228" t="s">
        <v>173</v>
      </c>
      <c r="G416" s="226"/>
      <c r="H416" s="229">
        <v>257</v>
      </c>
      <c r="I416" s="230"/>
      <c r="J416" s="226"/>
      <c r="K416" s="226"/>
      <c r="L416" s="231"/>
      <c r="M416" s="232"/>
      <c r="N416" s="233"/>
      <c r="O416" s="233"/>
      <c r="P416" s="233"/>
      <c r="Q416" s="233"/>
      <c r="R416" s="233"/>
      <c r="S416" s="233"/>
      <c r="T416" s="234"/>
      <c r="AT416" s="235" t="s">
        <v>144</v>
      </c>
      <c r="AU416" s="235" t="s">
        <v>86</v>
      </c>
      <c r="AV416" s="13" t="s">
        <v>142</v>
      </c>
      <c r="AW416" s="13" t="s">
        <v>41</v>
      </c>
      <c r="AX416" s="13" t="s">
        <v>24</v>
      </c>
      <c r="AY416" s="235" t="s">
        <v>135</v>
      </c>
    </row>
    <row r="417" spans="2:65" s="1" customFormat="1" ht="16.5" customHeight="1">
      <c r="B417" s="40"/>
      <c r="C417" s="236" t="s">
        <v>196</v>
      </c>
      <c r="D417" s="236" t="s">
        <v>427</v>
      </c>
      <c r="E417" s="237" t="s">
        <v>428</v>
      </c>
      <c r="F417" s="238" t="s">
        <v>429</v>
      </c>
      <c r="G417" s="239" t="s">
        <v>420</v>
      </c>
      <c r="H417" s="240">
        <v>9.1660000000000004</v>
      </c>
      <c r="I417" s="241"/>
      <c r="J417" s="242">
        <f>ROUND(I417*H417,2)</f>
        <v>0</v>
      </c>
      <c r="K417" s="238" t="s">
        <v>141</v>
      </c>
      <c r="L417" s="243"/>
      <c r="M417" s="244" t="s">
        <v>22</v>
      </c>
      <c r="N417" s="245" t="s">
        <v>48</v>
      </c>
      <c r="O417" s="41"/>
      <c r="P417" s="200">
        <f>O417*H417</f>
        <v>0</v>
      </c>
      <c r="Q417" s="200">
        <v>2.5000000000000001E-2</v>
      </c>
      <c r="R417" s="200">
        <f>Q417*H417</f>
        <v>0.22915000000000002</v>
      </c>
      <c r="S417" s="200">
        <v>0</v>
      </c>
      <c r="T417" s="201">
        <f>S417*H417</f>
        <v>0</v>
      </c>
      <c r="AR417" s="23" t="s">
        <v>259</v>
      </c>
      <c r="AT417" s="23" t="s">
        <v>427</v>
      </c>
      <c r="AU417" s="23" t="s">
        <v>86</v>
      </c>
      <c r="AY417" s="23" t="s">
        <v>135</v>
      </c>
      <c r="BE417" s="202">
        <f>IF(N417="základní",J417,0)</f>
        <v>0</v>
      </c>
      <c r="BF417" s="202">
        <f>IF(N417="snížená",J417,0)</f>
        <v>0</v>
      </c>
      <c r="BG417" s="202">
        <f>IF(N417="zákl. přenesená",J417,0)</f>
        <v>0</v>
      </c>
      <c r="BH417" s="202">
        <f>IF(N417="sníž. přenesená",J417,0)</f>
        <v>0</v>
      </c>
      <c r="BI417" s="202">
        <f>IF(N417="nulová",J417,0)</f>
        <v>0</v>
      </c>
      <c r="BJ417" s="23" t="s">
        <v>24</v>
      </c>
      <c r="BK417" s="202">
        <f>ROUND(I417*H417,2)</f>
        <v>0</v>
      </c>
      <c r="BL417" s="23" t="s">
        <v>142</v>
      </c>
      <c r="BM417" s="23" t="s">
        <v>430</v>
      </c>
    </row>
    <row r="418" spans="2:65" s="11" customFormat="1" ht="13.5">
      <c r="B418" s="203"/>
      <c r="C418" s="204"/>
      <c r="D418" s="205" t="s">
        <v>144</v>
      </c>
      <c r="E418" s="206" t="s">
        <v>22</v>
      </c>
      <c r="F418" s="207" t="s">
        <v>431</v>
      </c>
      <c r="G418" s="204"/>
      <c r="H418" s="206" t="s">
        <v>22</v>
      </c>
      <c r="I418" s="208"/>
      <c r="J418" s="204"/>
      <c r="K418" s="204"/>
      <c r="L418" s="209"/>
      <c r="M418" s="210"/>
      <c r="N418" s="211"/>
      <c r="O418" s="211"/>
      <c r="P418" s="211"/>
      <c r="Q418" s="211"/>
      <c r="R418" s="211"/>
      <c r="S418" s="211"/>
      <c r="T418" s="212"/>
      <c r="AT418" s="213" t="s">
        <v>144</v>
      </c>
      <c r="AU418" s="213" t="s">
        <v>86</v>
      </c>
      <c r="AV418" s="11" t="s">
        <v>24</v>
      </c>
      <c r="AW418" s="11" t="s">
        <v>41</v>
      </c>
      <c r="AX418" s="11" t="s">
        <v>77</v>
      </c>
      <c r="AY418" s="213" t="s">
        <v>135</v>
      </c>
    </row>
    <row r="419" spans="2:65" s="11" customFormat="1" ht="13.5">
      <c r="B419" s="203"/>
      <c r="C419" s="204"/>
      <c r="D419" s="205" t="s">
        <v>144</v>
      </c>
      <c r="E419" s="206" t="s">
        <v>22</v>
      </c>
      <c r="F419" s="207" t="s">
        <v>432</v>
      </c>
      <c r="G419" s="204"/>
      <c r="H419" s="206" t="s">
        <v>22</v>
      </c>
      <c r="I419" s="208"/>
      <c r="J419" s="204"/>
      <c r="K419" s="204"/>
      <c r="L419" s="209"/>
      <c r="M419" s="210"/>
      <c r="N419" s="211"/>
      <c r="O419" s="211"/>
      <c r="P419" s="211"/>
      <c r="Q419" s="211"/>
      <c r="R419" s="211"/>
      <c r="S419" s="211"/>
      <c r="T419" s="212"/>
      <c r="AT419" s="213" t="s">
        <v>144</v>
      </c>
      <c r="AU419" s="213" t="s">
        <v>86</v>
      </c>
      <c r="AV419" s="11" t="s">
        <v>24</v>
      </c>
      <c r="AW419" s="11" t="s">
        <v>41</v>
      </c>
      <c r="AX419" s="11" t="s">
        <v>77</v>
      </c>
      <c r="AY419" s="213" t="s">
        <v>135</v>
      </c>
    </row>
    <row r="420" spans="2:65" s="12" customFormat="1" ht="13.5">
      <c r="B420" s="214"/>
      <c r="C420" s="215"/>
      <c r="D420" s="205" t="s">
        <v>144</v>
      </c>
      <c r="E420" s="216" t="s">
        <v>22</v>
      </c>
      <c r="F420" s="217" t="s">
        <v>433</v>
      </c>
      <c r="G420" s="215"/>
      <c r="H420" s="218">
        <v>9.1660000000000004</v>
      </c>
      <c r="I420" s="219"/>
      <c r="J420" s="215"/>
      <c r="K420" s="215"/>
      <c r="L420" s="220"/>
      <c r="M420" s="221"/>
      <c r="N420" s="222"/>
      <c r="O420" s="222"/>
      <c r="P420" s="222"/>
      <c r="Q420" s="222"/>
      <c r="R420" s="222"/>
      <c r="S420" s="222"/>
      <c r="T420" s="223"/>
      <c r="AT420" s="224" t="s">
        <v>144</v>
      </c>
      <c r="AU420" s="224" t="s">
        <v>86</v>
      </c>
      <c r="AV420" s="12" t="s">
        <v>86</v>
      </c>
      <c r="AW420" s="12" t="s">
        <v>41</v>
      </c>
      <c r="AX420" s="12" t="s">
        <v>24</v>
      </c>
      <c r="AY420" s="224" t="s">
        <v>135</v>
      </c>
    </row>
    <row r="421" spans="2:65" s="1" customFormat="1" ht="25.5" customHeight="1">
      <c r="B421" s="40"/>
      <c r="C421" s="191" t="s">
        <v>434</v>
      </c>
      <c r="D421" s="191" t="s">
        <v>137</v>
      </c>
      <c r="E421" s="192" t="s">
        <v>435</v>
      </c>
      <c r="F421" s="193" t="s">
        <v>436</v>
      </c>
      <c r="G421" s="194" t="s">
        <v>420</v>
      </c>
      <c r="H421" s="195">
        <v>257</v>
      </c>
      <c r="I421" s="196"/>
      <c r="J421" s="197">
        <f>ROUND(I421*H421,2)</f>
        <v>0</v>
      </c>
      <c r="K421" s="193" t="s">
        <v>141</v>
      </c>
      <c r="L421" s="60"/>
      <c r="M421" s="198" t="s">
        <v>22</v>
      </c>
      <c r="N421" s="199" t="s">
        <v>48</v>
      </c>
      <c r="O421" s="41"/>
      <c r="P421" s="200">
        <f>O421*H421</f>
        <v>0</v>
      </c>
      <c r="Q421" s="200">
        <v>0</v>
      </c>
      <c r="R421" s="200">
        <f>Q421*H421</f>
        <v>0</v>
      </c>
      <c r="S421" s="200">
        <v>0</v>
      </c>
      <c r="T421" s="201">
        <f>S421*H421</f>
        <v>0</v>
      </c>
      <c r="AR421" s="23" t="s">
        <v>142</v>
      </c>
      <c r="AT421" s="23" t="s">
        <v>137</v>
      </c>
      <c r="AU421" s="23" t="s">
        <v>86</v>
      </c>
      <c r="AY421" s="23" t="s">
        <v>135</v>
      </c>
      <c r="BE421" s="202">
        <f>IF(N421="základní",J421,0)</f>
        <v>0</v>
      </c>
      <c r="BF421" s="202">
        <f>IF(N421="snížená",J421,0)</f>
        <v>0</v>
      </c>
      <c r="BG421" s="202">
        <f>IF(N421="zákl. přenesená",J421,0)</f>
        <v>0</v>
      </c>
      <c r="BH421" s="202">
        <f>IF(N421="sníž. přenesená",J421,0)</f>
        <v>0</v>
      </c>
      <c r="BI421" s="202">
        <f>IF(N421="nulová",J421,0)</f>
        <v>0</v>
      </c>
      <c r="BJ421" s="23" t="s">
        <v>24</v>
      </c>
      <c r="BK421" s="202">
        <f>ROUND(I421*H421,2)</f>
        <v>0</v>
      </c>
      <c r="BL421" s="23" t="s">
        <v>142</v>
      </c>
      <c r="BM421" s="23" t="s">
        <v>437</v>
      </c>
    </row>
    <row r="422" spans="2:65" s="11" customFormat="1" ht="13.5">
      <c r="B422" s="203"/>
      <c r="C422" s="204"/>
      <c r="D422" s="205" t="s">
        <v>144</v>
      </c>
      <c r="E422" s="206" t="s">
        <v>22</v>
      </c>
      <c r="F422" s="207" t="s">
        <v>438</v>
      </c>
      <c r="G422" s="204"/>
      <c r="H422" s="206" t="s">
        <v>22</v>
      </c>
      <c r="I422" s="208"/>
      <c r="J422" s="204"/>
      <c r="K422" s="204"/>
      <c r="L422" s="209"/>
      <c r="M422" s="210"/>
      <c r="N422" s="211"/>
      <c r="O422" s="211"/>
      <c r="P422" s="211"/>
      <c r="Q422" s="211"/>
      <c r="R422" s="211"/>
      <c r="S422" s="211"/>
      <c r="T422" s="212"/>
      <c r="AT422" s="213" t="s">
        <v>144</v>
      </c>
      <c r="AU422" s="213" t="s">
        <v>86</v>
      </c>
      <c r="AV422" s="11" t="s">
        <v>24</v>
      </c>
      <c r="AW422" s="11" t="s">
        <v>41</v>
      </c>
      <c r="AX422" s="11" t="s">
        <v>77</v>
      </c>
      <c r="AY422" s="213" t="s">
        <v>135</v>
      </c>
    </row>
    <row r="423" spans="2:65" s="11" customFormat="1" ht="13.5">
      <c r="B423" s="203"/>
      <c r="C423" s="204"/>
      <c r="D423" s="205" t="s">
        <v>144</v>
      </c>
      <c r="E423" s="206" t="s">
        <v>22</v>
      </c>
      <c r="F423" s="207" t="s">
        <v>423</v>
      </c>
      <c r="G423" s="204"/>
      <c r="H423" s="206" t="s">
        <v>22</v>
      </c>
      <c r="I423" s="208"/>
      <c r="J423" s="204"/>
      <c r="K423" s="204"/>
      <c r="L423" s="209"/>
      <c r="M423" s="210"/>
      <c r="N423" s="211"/>
      <c r="O423" s="211"/>
      <c r="P423" s="211"/>
      <c r="Q423" s="211"/>
      <c r="R423" s="211"/>
      <c r="S423" s="211"/>
      <c r="T423" s="212"/>
      <c r="AT423" s="213" t="s">
        <v>144</v>
      </c>
      <c r="AU423" s="213" t="s">
        <v>86</v>
      </c>
      <c r="AV423" s="11" t="s">
        <v>24</v>
      </c>
      <c r="AW423" s="11" t="s">
        <v>41</v>
      </c>
      <c r="AX423" s="11" t="s">
        <v>77</v>
      </c>
      <c r="AY423" s="213" t="s">
        <v>135</v>
      </c>
    </row>
    <row r="424" spans="2:65" s="12" customFormat="1" ht="13.5">
      <c r="B424" s="214"/>
      <c r="C424" s="215"/>
      <c r="D424" s="205" t="s">
        <v>144</v>
      </c>
      <c r="E424" s="216" t="s">
        <v>22</v>
      </c>
      <c r="F424" s="217" t="s">
        <v>424</v>
      </c>
      <c r="G424" s="215"/>
      <c r="H424" s="218">
        <v>256.64</v>
      </c>
      <c r="I424" s="219"/>
      <c r="J424" s="215"/>
      <c r="K424" s="215"/>
      <c r="L424" s="220"/>
      <c r="M424" s="221"/>
      <c r="N424" s="222"/>
      <c r="O424" s="222"/>
      <c r="P424" s="222"/>
      <c r="Q424" s="222"/>
      <c r="R424" s="222"/>
      <c r="S424" s="222"/>
      <c r="T424" s="223"/>
      <c r="AT424" s="224" t="s">
        <v>144</v>
      </c>
      <c r="AU424" s="224" t="s">
        <v>86</v>
      </c>
      <c r="AV424" s="12" t="s">
        <v>86</v>
      </c>
      <c r="AW424" s="12" t="s">
        <v>41</v>
      </c>
      <c r="AX424" s="12" t="s">
        <v>77</v>
      </c>
      <c r="AY424" s="224" t="s">
        <v>135</v>
      </c>
    </row>
    <row r="425" spans="2:65" s="11" customFormat="1" ht="13.5">
      <c r="B425" s="203"/>
      <c r="C425" s="204"/>
      <c r="D425" s="205" t="s">
        <v>144</v>
      </c>
      <c r="E425" s="206" t="s">
        <v>22</v>
      </c>
      <c r="F425" s="207" t="s">
        <v>425</v>
      </c>
      <c r="G425" s="204"/>
      <c r="H425" s="206" t="s">
        <v>22</v>
      </c>
      <c r="I425" s="208"/>
      <c r="J425" s="204"/>
      <c r="K425" s="204"/>
      <c r="L425" s="209"/>
      <c r="M425" s="210"/>
      <c r="N425" s="211"/>
      <c r="O425" s="211"/>
      <c r="P425" s="211"/>
      <c r="Q425" s="211"/>
      <c r="R425" s="211"/>
      <c r="S425" s="211"/>
      <c r="T425" s="212"/>
      <c r="AT425" s="213" t="s">
        <v>144</v>
      </c>
      <c r="AU425" s="213" t="s">
        <v>86</v>
      </c>
      <c r="AV425" s="11" t="s">
        <v>24</v>
      </c>
      <c r="AW425" s="11" t="s">
        <v>41</v>
      </c>
      <c r="AX425" s="11" t="s">
        <v>77</v>
      </c>
      <c r="AY425" s="213" t="s">
        <v>135</v>
      </c>
    </row>
    <row r="426" spans="2:65" s="12" customFormat="1" ht="13.5">
      <c r="B426" s="214"/>
      <c r="C426" s="215"/>
      <c r="D426" s="205" t="s">
        <v>144</v>
      </c>
      <c r="E426" s="216" t="s">
        <v>22</v>
      </c>
      <c r="F426" s="217" t="s">
        <v>426</v>
      </c>
      <c r="G426" s="215"/>
      <c r="H426" s="218">
        <v>0.36</v>
      </c>
      <c r="I426" s="219"/>
      <c r="J426" s="215"/>
      <c r="K426" s="215"/>
      <c r="L426" s="220"/>
      <c r="M426" s="221"/>
      <c r="N426" s="222"/>
      <c r="O426" s="222"/>
      <c r="P426" s="222"/>
      <c r="Q426" s="222"/>
      <c r="R426" s="222"/>
      <c r="S426" s="222"/>
      <c r="T426" s="223"/>
      <c r="AT426" s="224" t="s">
        <v>144</v>
      </c>
      <c r="AU426" s="224" t="s">
        <v>86</v>
      </c>
      <c r="AV426" s="12" t="s">
        <v>86</v>
      </c>
      <c r="AW426" s="12" t="s">
        <v>41</v>
      </c>
      <c r="AX426" s="12" t="s">
        <v>77</v>
      </c>
      <c r="AY426" s="224" t="s">
        <v>135</v>
      </c>
    </row>
    <row r="427" spans="2:65" s="13" customFormat="1" ht="13.5">
      <c r="B427" s="225"/>
      <c r="C427" s="226"/>
      <c r="D427" s="205" t="s">
        <v>144</v>
      </c>
      <c r="E427" s="227" t="s">
        <v>22</v>
      </c>
      <c r="F427" s="228" t="s">
        <v>173</v>
      </c>
      <c r="G427" s="226"/>
      <c r="H427" s="229">
        <v>257</v>
      </c>
      <c r="I427" s="230"/>
      <c r="J427" s="226"/>
      <c r="K427" s="226"/>
      <c r="L427" s="231"/>
      <c r="M427" s="232"/>
      <c r="N427" s="233"/>
      <c r="O427" s="233"/>
      <c r="P427" s="233"/>
      <c r="Q427" s="233"/>
      <c r="R427" s="233"/>
      <c r="S427" s="233"/>
      <c r="T427" s="234"/>
      <c r="AT427" s="235" t="s">
        <v>144</v>
      </c>
      <c r="AU427" s="235" t="s">
        <v>86</v>
      </c>
      <c r="AV427" s="13" t="s">
        <v>142</v>
      </c>
      <c r="AW427" s="13" t="s">
        <v>41</v>
      </c>
      <c r="AX427" s="13" t="s">
        <v>24</v>
      </c>
      <c r="AY427" s="235" t="s">
        <v>135</v>
      </c>
    </row>
    <row r="428" spans="2:65" s="1" customFormat="1" ht="16.5" customHeight="1">
      <c r="B428" s="40"/>
      <c r="C428" s="236" t="s">
        <v>439</v>
      </c>
      <c r="D428" s="236" t="s">
        <v>427</v>
      </c>
      <c r="E428" s="237" t="s">
        <v>440</v>
      </c>
      <c r="F428" s="238" t="s">
        <v>441</v>
      </c>
      <c r="G428" s="239" t="s">
        <v>420</v>
      </c>
      <c r="H428" s="240">
        <v>257</v>
      </c>
      <c r="I428" s="241"/>
      <c r="J428" s="242">
        <f>ROUND(I428*H428,2)</f>
        <v>0</v>
      </c>
      <c r="K428" s="238" t="s">
        <v>141</v>
      </c>
      <c r="L428" s="243"/>
      <c r="M428" s="244" t="s">
        <v>22</v>
      </c>
      <c r="N428" s="245" t="s">
        <v>48</v>
      </c>
      <c r="O428" s="41"/>
      <c r="P428" s="200">
        <f>O428*H428</f>
        <v>0</v>
      </c>
      <c r="Q428" s="200">
        <v>1.1999999999999999E-3</v>
      </c>
      <c r="R428" s="200">
        <f>Q428*H428</f>
        <v>0.30839999999999995</v>
      </c>
      <c r="S428" s="200">
        <v>0</v>
      </c>
      <c r="T428" s="201">
        <f>S428*H428</f>
        <v>0</v>
      </c>
      <c r="AR428" s="23" t="s">
        <v>259</v>
      </c>
      <c r="AT428" s="23" t="s">
        <v>427</v>
      </c>
      <c r="AU428" s="23" t="s">
        <v>86</v>
      </c>
      <c r="AY428" s="23" t="s">
        <v>135</v>
      </c>
      <c r="BE428" s="202">
        <f>IF(N428="základní",J428,0)</f>
        <v>0</v>
      </c>
      <c r="BF428" s="202">
        <f>IF(N428="snížená",J428,0)</f>
        <v>0</v>
      </c>
      <c r="BG428" s="202">
        <f>IF(N428="zákl. přenesená",J428,0)</f>
        <v>0</v>
      </c>
      <c r="BH428" s="202">
        <f>IF(N428="sníž. přenesená",J428,0)</f>
        <v>0</v>
      </c>
      <c r="BI428" s="202">
        <f>IF(N428="nulová",J428,0)</f>
        <v>0</v>
      </c>
      <c r="BJ428" s="23" t="s">
        <v>24</v>
      </c>
      <c r="BK428" s="202">
        <f>ROUND(I428*H428,2)</f>
        <v>0</v>
      </c>
      <c r="BL428" s="23" t="s">
        <v>142</v>
      </c>
      <c r="BM428" s="23" t="s">
        <v>442</v>
      </c>
    </row>
    <row r="429" spans="2:65" s="1" customFormat="1" ht="16.5" customHeight="1">
      <c r="B429" s="40"/>
      <c r="C429" s="236" t="s">
        <v>443</v>
      </c>
      <c r="D429" s="236" t="s">
        <v>427</v>
      </c>
      <c r="E429" s="237" t="s">
        <v>444</v>
      </c>
      <c r="F429" s="238" t="s">
        <v>445</v>
      </c>
      <c r="G429" s="239" t="s">
        <v>229</v>
      </c>
      <c r="H429" s="240">
        <v>1.6040000000000001</v>
      </c>
      <c r="I429" s="241"/>
      <c r="J429" s="242">
        <f>ROUND(I429*H429,2)</f>
        <v>0</v>
      </c>
      <c r="K429" s="238" t="s">
        <v>141</v>
      </c>
      <c r="L429" s="243"/>
      <c r="M429" s="244" t="s">
        <v>22</v>
      </c>
      <c r="N429" s="245" t="s">
        <v>48</v>
      </c>
      <c r="O429" s="41"/>
      <c r="P429" s="200">
        <f>O429*H429</f>
        <v>0</v>
      </c>
      <c r="Q429" s="200">
        <v>0.45</v>
      </c>
      <c r="R429" s="200">
        <f>Q429*H429</f>
        <v>0.72180000000000011</v>
      </c>
      <c r="S429" s="200">
        <v>0</v>
      </c>
      <c r="T429" s="201">
        <f>S429*H429</f>
        <v>0</v>
      </c>
      <c r="AR429" s="23" t="s">
        <v>259</v>
      </c>
      <c r="AT429" s="23" t="s">
        <v>427</v>
      </c>
      <c r="AU429" s="23" t="s">
        <v>86</v>
      </c>
      <c r="AY429" s="23" t="s">
        <v>135</v>
      </c>
      <c r="BE429" s="202">
        <f>IF(N429="základní",J429,0)</f>
        <v>0</v>
      </c>
      <c r="BF429" s="202">
        <f>IF(N429="snížená",J429,0)</f>
        <v>0</v>
      </c>
      <c r="BG429" s="202">
        <f>IF(N429="zákl. přenesená",J429,0)</f>
        <v>0</v>
      </c>
      <c r="BH429" s="202">
        <f>IF(N429="sníž. přenesená",J429,0)</f>
        <v>0</v>
      </c>
      <c r="BI429" s="202">
        <f>IF(N429="nulová",J429,0)</f>
        <v>0</v>
      </c>
      <c r="BJ429" s="23" t="s">
        <v>24</v>
      </c>
      <c r="BK429" s="202">
        <f>ROUND(I429*H429,2)</f>
        <v>0</v>
      </c>
      <c r="BL429" s="23" t="s">
        <v>142</v>
      </c>
      <c r="BM429" s="23" t="s">
        <v>446</v>
      </c>
    </row>
    <row r="430" spans="2:65" s="11" customFormat="1" ht="13.5">
      <c r="B430" s="203"/>
      <c r="C430" s="204"/>
      <c r="D430" s="205" t="s">
        <v>144</v>
      </c>
      <c r="E430" s="206" t="s">
        <v>22</v>
      </c>
      <c r="F430" s="207" t="s">
        <v>447</v>
      </c>
      <c r="G430" s="204"/>
      <c r="H430" s="206" t="s">
        <v>22</v>
      </c>
      <c r="I430" s="208"/>
      <c r="J430" s="204"/>
      <c r="K430" s="204"/>
      <c r="L430" s="209"/>
      <c r="M430" s="210"/>
      <c r="N430" s="211"/>
      <c r="O430" s="211"/>
      <c r="P430" s="211"/>
      <c r="Q430" s="211"/>
      <c r="R430" s="211"/>
      <c r="S430" s="211"/>
      <c r="T430" s="212"/>
      <c r="AT430" s="213" t="s">
        <v>144</v>
      </c>
      <c r="AU430" s="213" t="s">
        <v>86</v>
      </c>
      <c r="AV430" s="11" t="s">
        <v>24</v>
      </c>
      <c r="AW430" s="11" t="s">
        <v>41</v>
      </c>
      <c r="AX430" s="11" t="s">
        <v>77</v>
      </c>
      <c r="AY430" s="213" t="s">
        <v>135</v>
      </c>
    </row>
    <row r="431" spans="2:65" s="11" customFormat="1" ht="13.5">
      <c r="B431" s="203"/>
      <c r="C431" s="204"/>
      <c r="D431" s="205" t="s">
        <v>144</v>
      </c>
      <c r="E431" s="206" t="s">
        <v>22</v>
      </c>
      <c r="F431" s="207" t="s">
        <v>448</v>
      </c>
      <c r="G431" s="204"/>
      <c r="H431" s="206" t="s">
        <v>22</v>
      </c>
      <c r="I431" s="208"/>
      <c r="J431" s="204"/>
      <c r="K431" s="204"/>
      <c r="L431" s="209"/>
      <c r="M431" s="210"/>
      <c r="N431" s="211"/>
      <c r="O431" s="211"/>
      <c r="P431" s="211"/>
      <c r="Q431" s="211"/>
      <c r="R431" s="211"/>
      <c r="S431" s="211"/>
      <c r="T431" s="212"/>
      <c r="AT431" s="213" t="s">
        <v>144</v>
      </c>
      <c r="AU431" s="213" t="s">
        <v>86</v>
      </c>
      <c r="AV431" s="11" t="s">
        <v>24</v>
      </c>
      <c r="AW431" s="11" t="s">
        <v>41</v>
      </c>
      <c r="AX431" s="11" t="s">
        <v>77</v>
      </c>
      <c r="AY431" s="213" t="s">
        <v>135</v>
      </c>
    </row>
    <row r="432" spans="2:65" s="12" customFormat="1" ht="13.5">
      <c r="B432" s="214"/>
      <c r="C432" s="215"/>
      <c r="D432" s="205" t="s">
        <v>144</v>
      </c>
      <c r="E432" s="216" t="s">
        <v>22</v>
      </c>
      <c r="F432" s="217" t="s">
        <v>449</v>
      </c>
      <c r="G432" s="215"/>
      <c r="H432" s="218">
        <v>1.6040000000000001</v>
      </c>
      <c r="I432" s="219"/>
      <c r="J432" s="215"/>
      <c r="K432" s="215"/>
      <c r="L432" s="220"/>
      <c r="M432" s="221"/>
      <c r="N432" s="222"/>
      <c r="O432" s="222"/>
      <c r="P432" s="222"/>
      <c r="Q432" s="222"/>
      <c r="R432" s="222"/>
      <c r="S432" s="222"/>
      <c r="T432" s="223"/>
      <c r="AT432" s="224" t="s">
        <v>144</v>
      </c>
      <c r="AU432" s="224" t="s">
        <v>86</v>
      </c>
      <c r="AV432" s="12" t="s">
        <v>86</v>
      </c>
      <c r="AW432" s="12" t="s">
        <v>41</v>
      </c>
      <c r="AX432" s="12" t="s">
        <v>77</v>
      </c>
      <c r="AY432" s="224" t="s">
        <v>135</v>
      </c>
    </row>
    <row r="433" spans="2:65" s="13" customFormat="1" ht="13.5">
      <c r="B433" s="225"/>
      <c r="C433" s="226"/>
      <c r="D433" s="205" t="s">
        <v>144</v>
      </c>
      <c r="E433" s="227" t="s">
        <v>22</v>
      </c>
      <c r="F433" s="228" t="s">
        <v>173</v>
      </c>
      <c r="G433" s="226"/>
      <c r="H433" s="229">
        <v>1.6040000000000001</v>
      </c>
      <c r="I433" s="230"/>
      <c r="J433" s="226"/>
      <c r="K433" s="226"/>
      <c r="L433" s="231"/>
      <c r="M433" s="232"/>
      <c r="N433" s="233"/>
      <c r="O433" s="233"/>
      <c r="P433" s="233"/>
      <c r="Q433" s="233"/>
      <c r="R433" s="233"/>
      <c r="S433" s="233"/>
      <c r="T433" s="234"/>
      <c r="AT433" s="235" t="s">
        <v>144</v>
      </c>
      <c r="AU433" s="235" t="s">
        <v>86</v>
      </c>
      <c r="AV433" s="13" t="s">
        <v>142</v>
      </c>
      <c r="AW433" s="13" t="s">
        <v>41</v>
      </c>
      <c r="AX433" s="13" t="s">
        <v>24</v>
      </c>
      <c r="AY433" s="235" t="s">
        <v>135</v>
      </c>
    </row>
    <row r="434" spans="2:65" s="10" customFormat="1" ht="29.85" customHeight="1">
      <c r="B434" s="175"/>
      <c r="C434" s="176"/>
      <c r="D434" s="177" t="s">
        <v>76</v>
      </c>
      <c r="E434" s="189" t="s">
        <v>86</v>
      </c>
      <c r="F434" s="189" t="s">
        <v>450</v>
      </c>
      <c r="G434" s="176"/>
      <c r="H434" s="176"/>
      <c r="I434" s="179"/>
      <c r="J434" s="190">
        <f>BK434</f>
        <v>0</v>
      </c>
      <c r="K434" s="176"/>
      <c r="L434" s="181"/>
      <c r="M434" s="182"/>
      <c r="N434" s="183"/>
      <c r="O434" s="183"/>
      <c r="P434" s="184">
        <f>SUM(P435:P449)</f>
        <v>0</v>
      </c>
      <c r="Q434" s="183"/>
      <c r="R434" s="184">
        <f>SUM(R435:R449)</f>
        <v>73.615600799999996</v>
      </c>
      <c r="S434" s="183"/>
      <c r="T434" s="185">
        <f>SUM(T435:T449)</f>
        <v>0</v>
      </c>
      <c r="AR434" s="186" t="s">
        <v>24</v>
      </c>
      <c r="AT434" s="187" t="s">
        <v>76</v>
      </c>
      <c r="AU434" s="187" t="s">
        <v>24</v>
      </c>
      <c r="AY434" s="186" t="s">
        <v>135</v>
      </c>
      <c r="BK434" s="188">
        <f>SUM(BK435:BK449)</f>
        <v>0</v>
      </c>
    </row>
    <row r="435" spans="2:65" s="1" customFormat="1" ht="25.5" customHeight="1">
      <c r="B435" s="40"/>
      <c r="C435" s="191" t="s">
        <v>451</v>
      </c>
      <c r="D435" s="191" t="s">
        <v>137</v>
      </c>
      <c r="E435" s="192" t="s">
        <v>452</v>
      </c>
      <c r="F435" s="193" t="s">
        <v>453</v>
      </c>
      <c r="G435" s="194" t="s">
        <v>229</v>
      </c>
      <c r="H435" s="195">
        <v>114.017</v>
      </c>
      <c r="I435" s="196"/>
      <c r="J435" s="197">
        <f>ROUND(I435*H435,2)</f>
        <v>0</v>
      </c>
      <c r="K435" s="193" t="s">
        <v>141</v>
      </c>
      <c r="L435" s="60"/>
      <c r="M435" s="198" t="s">
        <v>22</v>
      </c>
      <c r="N435" s="199" t="s">
        <v>48</v>
      </c>
      <c r="O435" s="41"/>
      <c r="P435" s="200">
        <f>O435*H435</f>
        <v>0</v>
      </c>
      <c r="Q435" s="200">
        <v>0</v>
      </c>
      <c r="R435" s="200">
        <f>Q435*H435</f>
        <v>0</v>
      </c>
      <c r="S435" s="200">
        <v>0</v>
      </c>
      <c r="T435" s="201">
        <f>S435*H435</f>
        <v>0</v>
      </c>
      <c r="AR435" s="23" t="s">
        <v>142</v>
      </c>
      <c r="AT435" s="23" t="s">
        <v>137</v>
      </c>
      <c r="AU435" s="23" t="s">
        <v>86</v>
      </c>
      <c r="AY435" s="23" t="s">
        <v>135</v>
      </c>
      <c r="BE435" s="202">
        <f>IF(N435="základní",J435,0)</f>
        <v>0</v>
      </c>
      <c r="BF435" s="202">
        <f>IF(N435="snížená",J435,0)</f>
        <v>0</v>
      </c>
      <c r="BG435" s="202">
        <f>IF(N435="zákl. přenesená",J435,0)</f>
        <v>0</v>
      </c>
      <c r="BH435" s="202">
        <f>IF(N435="sníž. přenesená",J435,0)</f>
        <v>0</v>
      </c>
      <c r="BI435" s="202">
        <f>IF(N435="nulová",J435,0)</f>
        <v>0</v>
      </c>
      <c r="BJ435" s="23" t="s">
        <v>24</v>
      </c>
      <c r="BK435" s="202">
        <f>ROUND(I435*H435,2)</f>
        <v>0</v>
      </c>
      <c r="BL435" s="23" t="s">
        <v>142</v>
      </c>
      <c r="BM435" s="23" t="s">
        <v>454</v>
      </c>
    </row>
    <row r="436" spans="2:65" s="11" customFormat="1" ht="13.5">
      <c r="B436" s="203"/>
      <c r="C436" s="204"/>
      <c r="D436" s="205" t="s">
        <v>144</v>
      </c>
      <c r="E436" s="206" t="s">
        <v>22</v>
      </c>
      <c r="F436" s="207" t="s">
        <v>455</v>
      </c>
      <c r="G436" s="204"/>
      <c r="H436" s="206" t="s">
        <v>22</v>
      </c>
      <c r="I436" s="208"/>
      <c r="J436" s="204"/>
      <c r="K436" s="204"/>
      <c r="L436" s="209"/>
      <c r="M436" s="210"/>
      <c r="N436" s="211"/>
      <c r="O436" s="211"/>
      <c r="P436" s="211"/>
      <c r="Q436" s="211"/>
      <c r="R436" s="211"/>
      <c r="S436" s="211"/>
      <c r="T436" s="212"/>
      <c r="AT436" s="213" t="s">
        <v>144</v>
      </c>
      <c r="AU436" s="213" t="s">
        <v>86</v>
      </c>
      <c r="AV436" s="11" t="s">
        <v>24</v>
      </c>
      <c r="AW436" s="11" t="s">
        <v>41</v>
      </c>
      <c r="AX436" s="11" t="s">
        <v>77</v>
      </c>
      <c r="AY436" s="213" t="s">
        <v>135</v>
      </c>
    </row>
    <row r="437" spans="2:65" s="12" customFormat="1" ht="13.5">
      <c r="B437" s="214"/>
      <c r="C437" s="215"/>
      <c r="D437" s="205" t="s">
        <v>144</v>
      </c>
      <c r="E437" s="216" t="s">
        <v>22</v>
      </c>
      <c r="F437" s="217" t="s">
        <v>456</v>
      </c>
      <c r="G437" s="215"/>
      <c r="H437" s="218">
        <v>114.017</v>
      </c>
      <c r="I437" s="219"/>
      <c r="J437" s="215"/>
      <c r="K437" s="215"/>
      <c r="L437" s="220"/>
      <c r="M437" s="221"/>
      <c r="N437" s="222"/>
      <c r="O437" s="222"/>
      <c r="P437" s="222"/>
      <c r="Q437" s="222"/>
      <c r="R437" s="222"/>
      <c r="S437" s="222"/>
      <c r="T437" s="223"/>
      <c r="AT437" s="224" t="s">
        <v>144</v>
      </c>
      <c r="AU437" s="224" t="s">
        <v>86</v>
      </c>
      <c r="AV437" s="12" t="s">
        <v>86</v>
      </c>
      <c r="AW437" s="12" t="s">
        <v>41</v>
      </c>
      <c r="AX437" s="12" t="s">
        <v>24</v>
      </c>
      <c r="AY437" s="224" t="s">
        <v>135</v>
      </c>
    </row>
    <row r="438" spans="2:65" s="1" customFormat="1" ht="38.25" customHeight="1">
      <c r="B438" s="40"/>
      <c r="C438" s="191" t="s">
        <v>457</v>
      </c>
      <c r="D438" s="191" t="s">
        <v>137</v>
      </c>
      <c r="E438" s="192" t="s">
        <v>458</v>
      </c>
      <c r="F438" s="193" t="s">
        <v>459</v>
      </c>
      <c r="G438" s="194" t="s">
        <v>140</v>
      </c>
      <c r="H438" s="195">
        <v>546.84</v>
      </c>
      <c r="I438" s="196"/>
      <c r="J438" s="197">
        <f>ROUND(I438*H438,2)</f>
        <v>0</v>
      </c>
      <c r="K438" s="193" t="s">
        <v>141</v>
      </c>
      <c r="L438" s="60"/>
      <c r="M438" s="198" t="s">
        <v>22</v>
      </c>
      <c r="N438" s="199" t="s">
        <v>48</v>
      </c>
      <c r="O438" s="41"/>
      <c r="P438" s="200">
        <f>O438*H438</f>
        <v>0</v>
      </c>
      <c r="Q438" s="200">
        <v>3.1E-4</v>
      </c>
      <c r="R438" s="200">
        <f>Q438*H438</f>
        <v>0.16952040000000002</v>
      </c>
      <c r="S438" s="200">
        <v>0</v>
      </c>
      <c r="T438" s="201">
        <f>S438*H438</f>
        <v>0</v>
      </c>
      <c r="AR438" s="23" t="s">
        <v>142</v>
      </c>
      <c r="AT438" s="23" t="s">
        <v>137</v>
      </c>
      <c r="AU438" s="23" t="s">
        <v>86</v>
      </c>
      <c r="AY438" s="23" t="s">
        <v>135</v>
      </c>
      <c r="BE438" s="202">
        <f>IF(N438="základní",J438,0)</f>
        <v>0</v>
      </c>
      <c r="BF438" s="202">
        <f>IF(N438="snížená",J438,0)</f>
        <v>0</v>
      </c>
      <c r="BG438" s="202">
        <f>IF(N438="zákl. přenesená",J438,0)</f>
        <v>0</v>
      </c>
      <c r="BH438" s="202">
        <f>IF(N438="sníž. přenesená",J438,0)</f>
        <v>0</v>
      </c>
      <c r="BI438" s="202">
        <f>IF(N438="nulová",J438,0)</f>
        <v>0</v>
      </c>
      <c r="BJ438" s="23" t="s">
        <v>24</v>
      </c>
      <c r="BK438" s="202">
        <f>ROUND(I438*H438,2)</f>
        <v>0</v>
      </c>
      <c r="BL438" s="23" t="s">
        <v>142</v>
      </c>
      <c r="BM438" s="23" t="s">
        <v>460</v>
      </c>
    </row>
    <row r="439" spans="2:65" s="11" customFormat="1" ht="13.5">
      <c r="B439" s="203"/>
      <c r="C439" s="204"/>
      <c r="D439" s="205" t="s">
        <v>144</v>
      </c>
      <c r="E439" s="206" t="s">
        <v>22</v>
      </c>
      <c r="F439" s="207" t="s">
        <v>461</v>
      </c>
      <c r="G439" s="204"/>
      <c r="H439" s="206" t="s">
        <v>22</v>
      </c>
      <c r="I439" s="208"/>
      <c r="J439" s="204"/>
      <c r="K439" s="204"/>
      <c r="L439" s="209"/>
      <c r="M439" s="210"/>
      <c r="N439" s="211"/>
      <c r="O439" s="211"/>
      <c r="P439" s="211"/>
      <c r="Q439" s="211"/>
      <c r="R439" s="211"/>
      <c r="S439" s="211"/>
      <c r="T439" s="212"/>
      <c r="AT439" s="213" t="s">
        <v>144</v>
      </c>
      <c r="AU439" s="213" t="s">
        <v>86</v>
      </c>
      <c r="AV439" s="11" t="s">
        <v>24</v>
      </c>
      <c r="AW439" s="11" t="s">
        <v>41</v>
      </c>
      <c r="AX439" s="11" t="s">
        <v>77</v>
      </c>
      <c r="AY439" s="213" t="s">
        <v>135</v>
      </c>
    </row>
    <row r="440" spans="2:65" s="12" customFormat="1" ht="13.5">
      <c r="B440" s="214"/>
      <c r="C440" s="215"/>
      <c r="D440" s="205" t="s">
        <v>144</v>
      </c>
      <c r="E440" s="216" t="s">
        <v>22</v>
      </c>
      <c r="F440" s="217" t="s">
        <v>462</v>
      </c>
      <c r="G440" s="215"/>
      <c r="H440" s="218">
        <v>546.84</v>
      </c>
      <c r="I440" s="219"/>
      <c r="J440" s="215"/>
      <c r="K440" s="215"/>
      <c r="L440" s="220"/>
      <c r="M440" s="221"/>
      <c r="N440" s="222"/>
      <c r="O440" s="222"/>
      <c r="P440" s="222"/>
      <c r="Q440" s="222"/>
      <c r="R440" s="222"/>
      <c r="S440" s="222"/>
      <c r="T440" s="223"/>
      <c r="AT440" s="224" t="s">
        <v>144</v>
      </c>
      <c r="AU440" s="224" t="s">
        <v>86</v>
      </c>
      <c r="AV440" s="12" t="s">
        <v>86</v>
      </c>
      <c r="AW440" s="12" t="s">
        <v>41</v>
      </c>
      <c r="AX440" s="12" t="s">
        <v>24</v>
      </c>
      <c r="AY440" s="224" t="s">
        <v>135</v>
      </c>
    </row>
    <row r="441" spans="2:65" s="1" customFormat="1" ht="16.5" customHeight="1">
      <c r="B441" s="40"/>
      <c r="C441" s="236" t="s">
        <v>463</v>
      </c>
      <c r="D441" s="236" t="s">
        <v>427</v>
      </c>
      <c r="E441" s="237" t="s">
        <v>464</v>
      </c>
      <c r="F441" s="238" t="s">
        <v>465</v>
      </c>
      <c r="G441" s="239" t="s">
        <v>140</v>
      </c>
      <c r="H441" s="240">
        <v>601.524</v>
      </c>
      <c r="I441" s="241"/>
      <c r="J441" s="242">
        <f>ROUND(I441*H441,2)</f>
        <v>0</v>
      </c>
      <c r="K441" s="238" t="s">
        <v>141</v>
      </c>
      <c r="L441" s="243"/>
      <c r="M441" s="244" t="s">
        <v>22</v>
      </c>
      <c r="N441" s="245" t="s">
        <v>48</v>
      </c>
      <c r="O441" s="41"/>
      <c r="P441" s="200">
        <f>O441*H441</f>
        <v>0</v>
      </c>
      <c r="Q441" s="200">
        <v>2.9999999999999997E-4</v>
      </c>
      <c r="R441" s="200">
        <f>Q441*H441</f>
        <v>0.18045719999999998</v>
      </c>
      <c r="S441" s="200">
        <v>0</v>
      </c>
      <c r="T441" s="201">
        <f>S441*H441</f>
        <v>0</v>
      </c>
      <c r="AR441" s="23" t="s">
        <v>259</v>
      </c>
      <c r="AT441" s="23" t="s">
        <v>427</v>
      </c>
      <c r="AU441" s="23" t="s">
        <v>86</v>
      </c>
      <c r="AY441" s="23" t="s">
        <v>135</v>
      </c>
      <c r="BE441" s="202">
        <f>IF(N441="základní",J441,0)</f>
        <v>0</v>
      </c>
      <c r="BF441" s="202">
        <f>IF(N441="snížená",J441,0)</f>
        <v>0</v>
      </c>
      <c r="BG441" s="202">
        <f>IF(N441="zákl. přenesená",J441,0)</f>
        <v>0</v>
      </c>
      <c r="BH441" s="202">
        <f>IF(N441="sníž. přenesená",J441,0)</f>
        <v>0</v>
      </c>
      <c r="BI441" s="202">
        <f>IF(N441="nulová",J441,0)</f>
        <v>0</v>
      </c>
      <c r="BJ441" s="23" t="s">
        <v>24</v>
      </c>
      <c r="BK441" s="202">
        <f>ROUND(I441*H441,2)</f>
        <v>0</v>
      </c>
      <c r="BL441" s="23" t="s">
        <v>142</v>
      </c>
      <c r="BM441" s="23" t="s">
        <v>466</v>
      </c>
    </row>
    <row r="442" spans="2:65" s="11" customFormat="1" ht="13.5">
      <c r="B442" s="203"/>
      <c r="C442" s="204"/>
      <c r="D442" s="205" t="s">
        <v>144</v>
      </c>
      <c r="E442" s="206" t="s">
        <v>22</v>
      </c>
      <c r="F442" s="207" t="s">
        <v>467</v>
      </c>
      <c r="G442" s="204"/>
      <c r="H442" s="206" t="s">
        <v>22</v>
      </c>
      <c r="I442" s="208"/>
      <c r="J442" s="204"/>
      <c r="K442" s="204"/>
      <c r="L442" s="209"/>
      <c r="M442" s="210"/>
      <c r="N442" s="211"/>
      <c r="O442" s="211"/>
      <c r="P442" s="211"/>
      <c r="Q442" s="211"/>
      <c r="R442" s="211"/>
      <c r="S442" s="211"/>
      <c r="T442" s="212"/>
      <c r="AT442" s="213" t="s">
        <v>144</v>
      </c>
      <c r="AU442" s="213" t="s">
        <v>86</v>
      </c>
      <c r="AV442" s="11" t="s">
        <v>24</v>
      </c>
      <c r="AW442" s="11" t="s">
        <v>41</v>
      </c>
      <c r="AX442" s="11" t="s">
        <v>77</v>
      </c>
      <c r="AY442" s="213" t="s">
        <v>135</v>
      </c>
    </row>
    <row r="443" spans="2:65" s="12" customFormat="1" ht="13.5">
      <c r="B443" s="214"/>
      <c r="C443" s="215"/>
      <c r="D443" s="205" t="s">
        <v>144</v>
      </c>
      <c r="E443" s="216" t="s">
        <v>22</v>
      </c>
      <c r="F443" s="217" t="s">
        <v>468</v>
      </c>
      <c r="G443" s="215"/>
      <c r="H443" s="218">
        <v>601.524</v>
      </c>
      <c r="I443" s="219"/>
      <c r="J443" s="215"/>
      <c r="K443" s="215"/>
      <c r="L443" s="220"/>
      <c r="M443" s="221"/>
      <c r="N443" s="222"/>
      <c r="O443" s="222"/>
      <c r="P443" s="222"/>
      <c r="Q443" s="222"/>
      <c r="R443" s="222"/>
      <c r="S443" s="222"/>
      <c r="T443" s="223"/>
      <c r="AT443" s="224" t="s">
        <v>144</v>
      </c>
      <c r="AU443" s="224" t="s">
        <v>86</v>
      </c>
      <c r="AV443" s="12" t="s">
        <v>86</v>
      </c>
      <c r="AW443" s="12" t="s">
        <v>41</v>
      </c>
      <c r="AX443" s="12" t="s">
        <v>77</v>
      </c>
      <c r="AY443" s="224" t="s">
        <v>135</v>
      </c>
    </row>
    <row r="444" spans="2:65" s="13" customFormat="1" ht="13.5">
      <c r="B444" s="225"/>
      <c r="C444" s="226"/>
      <c r="D444" s="205" t="s">
        <v>144</v>
      </c>
      <c r="E444" s="227" t="s">
        <v>22</v>
      </c>
      <c r="F444" s="228" t="s">
        <v>173</v>
      </c>
      <c r="G444" s="226"/>
      <c r="H444" s="229">
        <v>601.524</v>
      </c>
      <c r="I444" s="230"/>
      <c r="J444" s="226"/>
      <c r="K444" s="226"/>
      <c r="L444" s="231"/>
      <c r="M444" s="232"/>
      <c r="N444" s="233"/>
      <c r="O444" s="233"/>
      <c r="P444" s="233"/>
      <c r="Q444" s="233"/>
      <c r="R444" s="233"/>
      <c r="S444" s="233"/>
      <c r="T444" s="234"/>
      <c r="AT444" s="235" t="s">
        <v>144</v>
      </c>
      <c r="AU444" s="235" t="s">
        <v>86</v>
      </c>
      <c r="AV444" s="13" t="s">
        <v>142</v>
      </c>
      <c r="AW444" s="13" t="s">
        <v>41</v>
      </c>
      <c r="AX444" s="13" t="s">
        <v>24</v>
      </c>
      <c r="AY444" s="235" t="s">
        <v>135</v>
      </c>
    </row>
    <row r="445" spans="2:65" s="1" customFormat="1" ht="38.25" customHeight="1">
      <c r="B445" s="40"/>
      <c r="C445" s="191" t="s">
        <v>469</v>
      </c>
      <c r="D445" s="191" t="s">
        <v>137</v>
      </c>
      <c r="E445" s="192" t="s">
        <v>470</v>
      </c>
      <c r="F445" s="193" t="s">
        <v>471</v>
      </c>
      <c r="G445" s="194" t="s">
        <v>219</v>
      </c>
      <c r="H445" s="195">
        <v>273.42</v>
      </c>
      <c r="I445" s="196"/>
      <c r="J445" s="197">
        <f>ROUND(I445*H445,2)</f>
        <v>0</v>
      </c>
      <c r="K445" s="193" t="s">
        <v>141</v>
      </c>
      <c r="L445" s="60"/>
      <c r="M445" s="198" t="s">
        <v>22</v>
      </c>
      <c r="N445" s="199" t="s">
        <v>48</v>
      </c>
      <c r="O445" s="41"/>
      <c r="P445" s="200">
        <f>O445*H445</f>
        <v>0</v>
      </c>
      <c r="Q445" s="200">
        <v>0.26795999999999998</v>
      </c>
      <c r="R445" s="200">
        <f>Q445*H445</f>
        <v>73.265623199999993</v>
      </c>
      <c r="S445" s="200">
        <v>0</v>
      </c>
      <c r="T445" s="201">
        <f>S445*H445</f>
        <v>0</v>
      </c>
      <c r="AR445" s="23" t="s">
        <v>142</v>
      </c>
      <c r="AT445" s="23" t="s">
        <v>137</v>
      </c>
      <c r="AU445" s="23" t="s">
        <v>86</v>
      </c>
      <c r="AY445" s="23" t="s">
        <v>135</v>
      </c>
      <c r="BE445" s="202">
        <f>IF(N445="základní",J445,0)</f>
        <v>0</v>
      </c>
      <c r="BF445" s="202">
        <f>IF(N445="snížená",J445,0)</f>
        <v>0</v>
      </c>
      <c r="BG445" s="202">
        <f>IF(N445="zákl. přenesená",J445,0)</f>
        <v>0</v>
      </c>
      <c r="BH445" s="202">
        <f>IF(N445="sníž. přenesená",J445,0)</f>
        <v>0</v>
      </c>
      <c r="BI445" s="202">
        <f>IF(N445="nulová",J445,0)</f>
        <v>0</v>
      </c>
      <c r="BJ445" s="23" t="s">
        <v>24</v>
      </c>
      <c r="BK445" s="202">
        <f>ROUND(I445*H445,2)</f>
        <v>0</v>
      </c>
      <c r="BL445" s="23" t="s">
        <v>142</v>
      </c>
      <c r="BM445" s="23" t="s">
        <v>472</v>
      </c>
    </row>
    <row r="446" spans="2:65" s="11" customFormat="1" ht="13.5">
      <c r="B446" s="203"/>
      <c r="C446" s="204"/>
      <c r="D446" s="205" t="s">
        <v>144</v>
      </c>
      <c r="E446" s="206" t="s">
        <v>22</v>
      </c>
      <c r="F446" s="207" t="s">
        <v>473</v>
      </c>
      <c r="G446" s="204"/>
      <c r="H446" s="206" t="s">
        <v>22</v>
      </c>
      <c r="I446" s="208"/>
      <c r="J446" s="204"/>
      <c r="K446" s="204"/>
      <c r="L446" s="209"/>
      <c r="M446" s="210"/>
      <c r="N446" s="211"/>
      <c r="O446" s="211"/>
      <c r="P446" s="211"/>
      <c r="Q446" s="211"/>
      <c r="R446" s="211"/>
      <c r="S446" s="211"/>
      <c r="T446" s="212"/>
      <c r="AT446" s="213" t="s">
        <v>144</v>
      </c>
      <c r="AU446" s="213" t="s">
        <v>86</v>
      </c>
      <c r="AV446" s="11" t="s">
        <v>24</v>
      </c>
      <c r="AW446" s="11" t="s">
        <v>41</v>
      </c>
      <c r="AX446" s="11" t="s">
        <v>77</v>
      </c>
      <c r="AY446" s="213" t="s">
        <v>135</v>
      </c>
    </row>
    <row r="447" spans="2:65" s="11" customFormat="1" ht="13.5">
      <c r="B447" s="203"/>
      <c r="C447" s="204"/>
      <c r="D447" s="205" t="s">
        <v>144</v>
      </c>
      <c r="E447" s="206" t="s">
        <v>22</v>
      </c>
      <c r="F447" s="207" t="s">
        <v>474</v>
      </c>
      <c r="G447" s="204"/>
      <c r="H447" s="206" t="s">
        <v>22</v>
      </c>
      <c r="I447" s="208"/>
      <c r="J447" s="204"/>
      <c r="K447" s="204"/>
      <c r="L447" s="209"/>
      <c r="M447" s="210"/>
      <c r="N447" s="211"/>
      <c r="O447" s="211"/>
      <c r="P447" s="211"/>
      <c r="Q447" s="211"/>
      <c r="R447" s="211"/>
      <c r="S447" s="211"/>
      <c r="T447" s="212"/>
      <c r="AT447" s="213" t="s">
        <v>144</v>
      </c>
      <c r="AU447" s="213" t="s">
        <v>86</v>
      </c>
      <c r="AV447" s="11" t="s">
        <v>24</v>
      </c>
      <c r="AW447" s="11" t="s">
        <v>41</v>
      </c>
      <c r="AX447" s="11" t="s">
        <v>77</v>
      </c>
      <c r="AY447" s="213" t="s">
        <v>135</v>
      </c>
    </row>
    <row r="448" spans="2:65" s="11" customFormat="1" ht="13.5">
      <c r="B448" s="203"/>
      <c r="C448" s="204"/>
      <c r="D448" s="205" t="s">
        <v>144</v>
      </c>
      <c r="E448" s="206" t="s">
        <v>22</v>
      </c>
      <c r="F448" s="207" t="s">
        <v>475</v>
      </c>
      <c r="G448" s="204"/>
      <c r="H448" s="206" t="s">
        <v>22</v>
      </c>
      <c r="I448" s="208"/>
      <c r="J448" s="204"/>
      <c r="K448" s="204"/>
      <c r="L448" s="209"/>
      <c r="M448" s="210"/>
      <c r="N448" s="211"/>
      <c r="O448" s="211"/>
      <c r="P448" s="211"/>
      <c r="Q448" s="211"/>
      <c r="R448" s="211"/>
      <c r="S448" s="211"/>
      <c r="T448" s="212"/>
      <c r="AT448" s="213" t="s">
        <v>144</v>
      </c>
      <c r="AU448" s="213" t="s">
        <v>86</v>
      </c>
      <c r="AV448" s="11" t="s">
        <v>24</v>
      </c>
      <c r="AW448" s="11" t="s">
        <v>41</v>
      </c>
      <c r="AX448" s="11" t="s">
        <v>77</v>
      </c>
      <c r="AY448" s="213" t="s">
        <v>135</v>
      </c>
    </row>
    <row r="449" spans="2:65" s="12" customFormat="1" ht="13.5">
      <c r="B449" s="214"/>
      <c r="C449" s="215"/>
      <c r="D449" s="205" t="s">
        <v>144</v>
      </c>
      <c r="E449" s="216" t="s">
        <v>22</v>
      </c>
      <c r="F449" s="217" t="s">
        <v>476</v>
      </c>
      <c r="G449" s="215"/>
      <c r="H449" s="218">
        <v>273.42</v>
      </c>
      <c r="I449" s="219"/>
      <c r="J449" s="215"/>
      <c r="K449" s="215"/>
      <c r="L449" s="220"/>
      <c r="M449" s="221"/>
      <c r="N449" s="222"/>
      <c r="O449" s="222"/>
      <c r="P449" s="222"/>
      <c r="Q449" s="222"/>
      <c r="R449" s="222"/>
      <c r="S449" s="222"/>
      <c r="T449" s="223"/>
      <c r="AT449" s="224" t="s">
        <v>144</v>
      </c>
      <c r="AU449" s="224" t="s">
        <v>86</v>
      </c>
      <c r="AV449" s="12" t="s">
        <v>86</v>
      </c>
      <c r="AW449" s="12" t="s">
        <v>41</v>
      </c>
      <c r="AX449" s="12" t="s">
        <v>24</v>
      </c>
      <c r="AY449" s="224" t="s">
        <v>135</v>
      </c>
    </row>
    <row r="450" spans="2:65" s="10" customFormat="1" ht="29.85" customHeight="1">
      <c r="B450" s="175"/>
      <c r="C450" s="176"/>
      <c r="D450" s="177" t="s">
        <v>76</v>
      </c>
      <c r="E450" s="189" t="s">
        <v>181</v>
      </c>
      <c r="F450" s="189" t="s">
        <v>477</v>
      </c>
      <c r="G450" s="176"/>
      <c r="H450" s="176"/>
      <c r="I450" s="179"/>
      <c r="J450" s="190">
        <f>BK450</f>
        <v>0</v>
      </c>
      <c r="K450" s="176"/>
      <c r="L450" s="181"/>
      <c r="M450" s="182"/>
      <c r="N450" s="183"/>
      <c r="O450" s="183"/>
      <c r="P450" s="184">
        <f>SUM(P451:P453)</f>
        <v>0</v>
      </c>
      <c r="Q450" s="183"/>
      <c r="R450" s="184">
        <f>SUM(R451:R453)</f>
        <v>0</v>
      </c>
      <c r="S450" s="183"/>
      <c r="T450" s="185">
        <f>SUM(T451:T453)</f>
        <v>12.427800000000001</v>
      </c>
      <c r="AR450" s="186" t="s">
        <v>24</v>
      </c>
      <c r="AT450" s="187" t="s">
        <v>76</v>
      </c>
      <c r="AU450" s="187" t="s">
        <v>24</v>
      </c>
      <c r="AY450" s="186" t="s">
        <v>135</v>
      </c>
      <c r="BK450" s="188">
        <f>SUM(BK451:BK453)</f>
        <v>0</v>
      </c>
    </row>
    <row r="451" spans="2:65" s="1" customFormat="1" ht="25.5" customHeight="1">
      <c r="B451" s="40"/>
      <c r="C451" s="191" t="s">
        <v>478</v>
      </c>
      <c r="D451" s="191" t="s">
        <v>137</v>
      </c>
      <c r="E451" s="192" t="s">
        <v>479</v>
      </c>
      <c r="F451" s="193" t="s">
        <v>480</v>
      </c>
      <c r="G451" s="194" t="s">
        <v>229</v>
      </c>
      <c r="H451" s="195">
        <v>5.649</v>
      </c>
      <c r="I451" s="196"/>
      <c r="J451" s="197">
        <f>ROUND(I451*H451,2)</f>
        <v>0</v>
      </c>
      <c r="K451" s="193" t="s">
        <v>141</v>
      </c>
      <c r="L451" s="60"/>
      <c r="M451" s="198" t="s">
        <v>22</v>
      </c>
      <c r="N451" s="199" t="s">
        <v>48</v>
      </c>
      <c r="O451" s="41"/>
      <c r="P451" s="200">
        <f>O451*H451</f>
        <v>0</v>
      </c>
      <c r="Q451" s="200">
        <v>0</v>
      </c>
      <c r="R451" s="200">
        <f>Q451*H451</f>
        <v>0</v>
      </c>
      <c r="S451" s="200">
        <v>2.2000000000000002</v>
      </c>
      <c r="T451" s="201">
        <f>S451*H451</f>
        <v>12.427800000000001</v>
      </c>
      <c r="AR451" s="23" t="s">
        <v>142</v>
      </c>
      <c r="AT451" s="23" t="s">
        <v>137</v>
      </c>
      <c r="AU451" s="23" t="s">
        <v>86</v>
      </c>
      <c r="AY451" s="23" t="s">
        <v>135</v>
      </c>
      <c r="BE451" s="202">
        <f>IF(N451="základní",J451,0)</f>
        <v>0</v>
      </c>
      <c r="BF451" s="202">
        <f>IF(N451="snížená",J451,0)</f>
        <v>0</v>
      </c>
      <c r="BG451" s="202">
        <f>IF(N451="zákl. přenesená",J451,0)</f>
        <v>0</v>
      </c>
      <c r="BH451" s="202">
        <f>IF(N451="sníž. přenesená",J451,0)</f>
        <v>0</v>
      </c>
      <c r="BI451" s="202">
        <f>IF(N451="nulová",J451,0)</f>
        <v>0</v>
      </c>
      <c r="BJ451" s="23" t="s">
        <v>24</v>
      </c>
      <c r="BK451" s="202">
        <f>ROUND(I451*H451,2)</f>
        <v>0</v>
      </c>
      <c r="BL451" s="23" t="s">
        <v>142</v>
      </c>
      <c r="BM451" s="23" t="s">
        <v>481</v>
      </c>
    </row>
    <row r="452" spans="2:65" s="11" customFormat="1" ht="13.5">
      <c r="B452" s="203"/>
      <c r="C452" s="204"/>
      <c r="D452" s="205" t="s">
        <v>144</v>
      </c>
      <c r="E452" s="206" t="s">
        <v>22</v>
      </c>
      <c r="F452" s="207" t="s">
        <v>482</v>
      </c>
      <c r="G452" s="204"/>
      <c r="H452" s="206" t="s">
        <v>22</v>
      </c>
      <c r="I452" s="208"/>
      <c r="J452" s="204"/>
      <c r="K452" s="204"/>
      <c r="L452" s="209"/>
      <c r="M452" s="210"/>
      <c r="N452" s="211"/>
      <c r="O452" s="211"/>
      <c r="P452" s="211"/>
      <c r="Q452" s="211"/>
      <c r="R452" s="211"/>
      <c r="S452" s="211"/>
      <c r="T452" s="212"/>
      <c r="AT452" s="213" t="s">
        <v>144</v>
      </c>
      <c r="AU452" s="213" t="s">
        <v>86</v>
      </c>
      <c r="AV452" s="11" t="s">
        <v>24</v>
      </c>
      <c r="AW452" s="11" t="s">
        <v>41</v>
      </c>
      <c r="AX452" s="11" t="s">
        <v>77</v>
      </c>
      <c r="AY452" s="213" t="s">
        <v>135</v>
      </c>
    </row>
    <row r="453" spans="2:65" s="12" customFormat="1" ht="13.5">
      <c r="B453" s="214"/>
      <c r="C453" s="215"/>
      <c r="D453" s="205" t="s">
        <v>144</v>
      </c>
      <c r="E453" s="216" t="s">
        <v>22</v>
      </c>
      <c r="F453" s="217" t="s">
        <v>483</v>
      </c>
      <c r="G453" s="215"/>
      <c r="H453" s="218">
        <v>5.649</v>
      </c>
      <c r="I453" s="219"/>
      <c r="J453" s="215"/>
      <c r="K453" s="215"/>
      <c r="L453" s="220"/>
      <c r="M453" s="221"/>
      <c r="N453" s="222"/>
      <c r="O453" s="222"/>
      <c r="P453" s="222"/>
      <c r="Q453" s="222"/>
      <c r="R453" s="222"/>
      <c r="S453" s="222"/>
      <c r="T453" s="223"/>
      <c r="AT453" s="224" t="s">
        <v>144</v>
      </c>
      <c r="AU453" s="224" t="s">
        <v>86</v>
      </c>
      <c r="AV453" s="12" t="s">
        <v>86</v>
      </c>
      <c r="AW453" s="12" t="s">
        <v>41</v>
      </c>
      <c r="AX453" s="12" t="s">
        <v>24</v>
      </c>
      <c r="AY453" s="224" t="s">
        <v>135</v>
      </c>
    </row>
    <row r="454" spans="2:65" s="10" customFormat="1" ht="29.85" customHeight="1">
      <c r="B454" s="175"/>
      <c r="C454" s="176"/>
      <c r="D454" s="177" t="s">
        <v>76</v>
      </c>
      <c r="E454" s="189" t="s">
        <v>142</v>
      </c>
      <c r="F454" s="189" t="s">
        <v>484</v>
      </c>
      <c r="G454" s="176"/>
      <c r="H454" s="176"/>
      <c r="I454" s="179"/>
      <c r="J454" s="190">
        <f>BK454</f>
        <v>0</v>
      </c>
      <c r="K454" s="176"/>
      <c r="L454" s="181"/>
      <c r="M454" s="182"/>
      <c r="N454" s="183"/>
      <c r="O454" s="183"/>
      <c r="P454" s="184">
        <f>SUM(P455:P464)</f>
        <v>0</v>
      </c>
      <c r="Q454" s="183"/>
      <c r="R454" s="184">
        <f>SUM(R455:R464)</f>
        <v>0</v>
      </c>
      <c r="S454" s="183"/>
      <c r="T454" s="185">
        <f>SUM(T455:T464)</f>
        <v>0</v>
      </c>
      <c r="AR454" s="186" t="s">
        <v>24</v>
      </c>
      <c r="AT454" s="187" t="s">
        <v>76</v>
      </c>
      <c r="AU454" s="187" t="s">
        <v>24</v>
      </c>
      <c r="AY454" s="186" t="s">
        <v>135</v>
      </c>
      <c r="BK454" s="188">
        <f>SUM(BK455:BK464)</f>
        <v>0</v>
      </c>
    </row>
    <row r="455" spans="2:65" s="1" customFormat="1" ht="25.5" customHeight="1">
      <c r="B455" s="40"/>
      <c r="C455" s="191" t="s">
        <v>485</v>
      </c>
      <c r="D455" s="191" t="s">
        <v>137</v>
      </c>
      <c r="E455" s="192" t="s">
        <v>486</v>
      </c>
      <c r="F455" s="193" t="s">
        <v>487</v>
      </c>
      <c r="G455" s="194" t="s">
        <v>229</v>
      </c>
      <c r="H455" s="195">
        <v>2.5920000000000001</v>
      </c>
      <c r="I455" s="196"/>
      <c r="J455" s="197">
        <f>ROUND(I455*H455,2)</f>
        <v>0</v>
      </c>
      <c r="K455" s="193" t="s">
        <v>141</v>
      </c>
      <c r="L455" s="60"/>
      <c r="M455" s="198" t="s">
        <v>22</v>
      </c>
      <c r="N455" s="199" t="s">
        <v>48</v>
      </c>
      <c r="O455" s="41"/>
      <c r="P455" s="200">
        <f>O455*H455</f>
        <v>0</v>
      </c>
      <c r="Q455" s="200">
        <v>0</v>
      </c>
      <c r="R455" s="200">
        <f>Q455*H455</f>
        <v>0</v>
      </c>
      <c r="S455" s="200">
        <v>0</v>
      </c>
      <c r="T455" s="201">
        <f>S455*H455</f>
        <v>0</v>
      </c>
      <c r="AR455" s="23" t="s">
        <v>142</v>
      </c>
      <c r="AT455" s="23" t="s">
        <v>137</v>
      </c>
      <c r="AU455" s="23" t="s">
        <v>86</v>
      </c>
      <c r="AY455" s="23" t="s">
        <v>135</v>
      </c>
      <c r="BE455" s="202">
        <f>IF(N455="základní",J455,0)</f>
        <v>0</v>
      </c>
      <c r="BF455" s="202">
        <f>IF(N455="snížená",J455,0)</f>
        <v>0</v>
      </c>
      <c r="BG455" s="202">
        <f>IF(N455="zákl. přenesená",J455,0)</f>
        <v>0</v>
      </c>
      <c r="BH455" s="202">
        <f>IF(N455="sníž. přenesená",J455,0)</f>
        <v>0</v>
      </c>
      <c r="BI455" s="202">
        <f>IF(N455="nulová",J455,0)</f>
        <v>0</v>
      </c>
      <c r="BJ455" s="23" t="s">
        <v>24</v>
      </c>
      <c r="BK455" s="202">
        <f>ROUND(I455*H455,2)</f>
        <v>0</v>
      </c>
      <c r="BL455" s="23" t="s">
        <v>142</v>
      </c>
      <c r="BM455" s="23" t="s">
        <v>488</v>
      </c>
    </row>
    <row r="456" spans="2:65" s="11" customFormat="1" ht="13.5">
      <c r="B456" s="203"/>
      <c r="C456" s="204"/>
      <c r="D456" s="205" t="s">
        <v>144</v>
      </c>
      <c r="E456" s="206" t="s">
        <v>22</v>
      </c>
      <c r="F456" s="207" t="s">
        <v>489</v>
      </c>
      <c r="G456" s="204"/>
      <c r="H456" s="206" t="s">
        <v>22</v>
      </c>
      <c r="I456" s="208"/>
      <c r="J456" s="204"/>
      <c r="K456" s="204"/>
      <c r="L456" s="209"/>
      <c r="M456" s="210"/>
      <c r="N456" s="211"/>
      <c r="O456" s="211"/>
      <c r="P456" s="211"/>
      <c r="Q456" s="211"/>
      <c r="R456" s="211"/>
      <c r="S456" s="211"/>
      <c r="T456" s="212"/>
      <c r="AT456" s="213" t="s">
        <v>144</v>
      </c>
      <c r="AU456" s="213" t="s">
        <v>86</v>
      </c>
      <c r="AV456" s="11" t="s">
        <v>24</v>
      </c>
      <c r="AW456" s="11" t="s">
        <v>41</v>
      </c>
      <c r="AX456" s="11" t="s">
        <v>77</v>
      </c>
      <c r="AY456" s="213" t="s">
        <v>135</v>
      </c>
    </row>
    <row r="457" spans="2:65" s="12" customFormat="1" ht="13.5">
      <c r="B457" s="214"/>
      <c r="C457" s="215"/>
      <c r="D457" s="205" t="s">
        <v>144</v>
      </c>
      <c r="E457" s="216" t="s">
        <v>22</v>
      </c>
      <c r="F457" s="217" t="s">
        <v>490</v>
      </c>
      <c r="G457" s="215"/>
      <c r="H457" s="218">
        <v>2.5920000000000001</v>
      </c>
      <c r="I457" s="219"/>
      <c r="J457" s="215"/>
      <c r="K457" s="215"/>
      <c r="L457" s="220"/>
      <c r="M457" s="221"/>
      <c r="N457" s="222"/>
      <c r="O457" s="222"/>
      <c r="P457" s="222"/>
      <c r="Q457" s="222"/>
      <c r="R457" s="222"/>
      <c r="S457" s="222"/>
      <c r="T457" s="223"/>
      <c r="AT457" s="224" t="s">
        <v>144</v>
      </c>
      <c r="AU457" s="224" t="s">
        <v>86</v>
      </c>
      <c r="AV457" s="12" t="s">
        <v>86</v>
      </c>
      <c r="AW457" s="12" t="s">
        <v>41</v>
      </c>
      <c r="AX457" s="12" t="s">
        <v>24</v>
      </c>
      <c r="AY457" s="224" t="s">
        <v>135</v>
      </c>
    </row>
    <row r="458" spans="2:65" s="1" customFormat="1" ht="25.5" customHeight="1">
      <c r="B458" s="40"/>
      <c r="C458" s="191" t="s">
        <v>491</v>
      </c>
      <c r="D458" s="191" t="s">
        <v>137</v>
      </c>
      <c r="E458" s="192" t="s">
        <v>492</v>
      </c>
      <c r="F458" s="193" t="s">
        <v>493</v>
      </c>
      <c r="G458" s="194" t="s">
        <v>229</v>
      </c>
      <c r="H458" s="195">
        <v>7.4569999999999999</v>
      </c>
      <c r="I458" s="196"/>
      <c r="J458" s="197">
        <f>ROUND(I458*H458,2)</f>
        <v>0</v>
      </c>
      <c r="K458" s="193" t="s">
        <v>141</v>
      </c>
      <c r="L458" s="60"/>
      <c r="M458" s="198" t="s">
        <v>22</v>
      </c>
      <c r="N458" s="199" t="s">
        <v>48</v>
      </c>
      <c r="O458" s="41"/>
      <c r="P458" s="200">
        <f>O458*H458</f>
        <v>0</v>
      </c>
      <c r="Q458" s="200">
        <v>0</v>
      </c>
      <c r="R458" s="200">
        <f>Q458*H458</f>
        <v>0</v>
      </c>
      <c r="S458" s="200">
        <v>0</v>
      </c>
      <c r="T458" s="201">
        <f>S458*H458</f>
        <v>0</v>
      </c>
      <c r="AR458" s="23" t="s">
        <v>142</v>
      </c>
      <c r="AT458" s="23" t="s">
        <v>137</v>
      </c>
      <c r="AU458" s="23" t="s">
        <v>86</v>
      </c>
      <c r="AY458" s="23" t="s">
        <v>135</v>
      </c>
      <c r="BE458" s="202">
        <f>IF(N458="základní",J458,0)</f>
        <v>0</v>
      </c>
      <c r="BF458" s="202">
        <f>IF(N458="snížená",J458,0)</f>
        <v>0</v>
      </c>
      <c r="BG458" s="202">
        <f>IF(N458="zákl. přenesená",J458,0)</f>
        <v>0</v>
      </c>
      <c r="BH458" s="202">
        <f>IF(N458="sníž. přenesená",J458,0)</f>
        <v>0</v>
      </c>
      <c r="BI458" s="202">
        <f>IF(N458="nulová",J458,0)</f>
        <v>0</v>
      </c>
      <c r="BJ458" s="23" t="s">
        <v>24</v>
      </c>
      <c r="BK458" s="202">
        <f>ROUND(I458*H458,2)</f>
        <v>0</v>
      </c>
      <c r="BL458" s="23" t="s">
        <v>142</v>
      </c>
      <c r="BM458" s="23" t="s">
        <v>494</v>
      </c>
    </row>
    <row r="459" spans="2:65" s="11" customFormat="1" ht="13.5">
      <c r="B459" s="203"/>
      <c r="C459" s="204"/>
      <c r="D459" s="205" t="s">
        <v>144</v>
      </c>
      <c r="E459" s="206" t="s">
        <v>22</v>
      </c>
      <c r="F459" s="207" t="s">
        <v>495</v>
      </c>
      <c r="G459" s="204"/>
      <c r="H459" s="206" t="s">
        <v>22</v>
      </c>
      <c r="I459" s="208"/>
      <c r="J459" s="204"/>
      <c r="K459" s="204"/>
      <c r="L459" s="209"/>
      <c r="M459" s="210"/>
      <c r="N459" s="211"/>
      <c r="O459" s="211"/>
      <c r="P459" s="211"/>
      <c r="Q459" s="211"/>
      <c r="R459" s="211"/>
      <c r="S459" s="211"/>
      <c r="T459" s="212"/>
      <c r="AT459" s="213" t="s">
        <v>144</v>
      </c>
      <c r="AU459" s="213" t="s">
        <v>86</v>
      </c>
      <c r="AV459" s="11" t="s">
        <v>24</v>
      </c>
      <c r="AW459" s="11" t="s">
        <v>41</v>
      </c>
      <c r="AX459" s="11" t="s">
        <v>77</v>
      </c>
      <c r="AY459" s="213" t="s">
        <v>135</v>
      </c>
    </row>
    <row r="460" spans="2:65" s="11" customFormat="1" ht="13.5">
      <c r="B460" s="203"/>
      <c r="C460" s="204"/>
      <c r="D460" s="205" t="s">
        <v>144</v>
      </c>
      <c r="E460" s="206" t="s">
        <v>22</v>
      </c>
      <c r="F460" s="207" t="s">
        <v>496</v>
      </c>
      <c r="G460" s="204"/>
      <c r="H460" s="206" t="s">
        <v>22</v>
      </c>
      <c r="I460" s="208"/>
      <c r="J460" s="204"/>
      <c r="K460" s="204"/>
      <c r="L460" s="209"/>
      <c r="M460" s="210"/>
      <c r="N460" s="211"/>
      <c r="O460" s="211"/>
      <c r="P460" s="211"/>
      <c r="Q460" s="211"/>
      <c r="R460" s="211"/>
      <c r="S460" s="211"/>
      <c r="T460" s="212"/>
      <c r="AT460" s="213" t="s">
        <v>144</v>
      </c>
      <c r="AU460" s="213" t="s">
        <v>86</v>
      </c>
      <c r="AV460" s="11" t="s">
        <v>24</v>
      </c>
      <c r="AW460" s="11" t="s">
        <v>41</v>
      </c>
      <c r="AX460" s="11" t="s">
        <v>77</v>
      </c>
      <c r="AY460" s="213" t="s">
        <v>135</v>
      </c>
    </row>
    <row r="461" spans="2:65" s="12" customFormat="1" ht="13.5">
      <c r="B461" s="214"/>
      <c r="C461" s="215"/>
      <c r="D461" s="205" t="s">
        <v>144</v>
      </c>
      <c r="E461" s="216" t="s">
        <v>22</v>
      </c>
      <c r="F461" s="217" t="s">
        <v>497</v>
      </c>
      <c r="G461" s="215"/>
      <c r="H461" s="218">
        <v>7.4569999999999999</v>
      </c>
      <c r="I461" s="219"/>
      <c r="J461" s="215"/>
      <c r="K461" s="215"/>
      <c r="L461" s="220"/>
      <c r="M461" s="221"/>
      <c r="N461" s="222"/>
      <c r="O461" s="222"/>
      <c r="P461" s="222"/>
      <c r="Q461" s="222"/>
      <c r="R461" s="222"/>
      <c r="S461" s="222"/>
      <c r="T461" s="223"/>
      <c r="AT461" s="224" t="s">
        <v>144</v>
      </c>
      <c r="AU461" s="224" t="s">
        <v>86</v>
      </c>
      <c r="AV461" s="12" t="s">
        <v>86</v>
      </c>
      <c r="AW461" s="12" t="s">
        <v>41</v>
      </c>
      <c r="AX461" s="12" t="s">
        <v>24</v>
      </c>
      <c r="AY461" s="224" t="s">
        <v>135</v>
      </c>
    </row>
    <row r="462" spans="2:65" s="1" customFormat="1" ht="25.5" customHeight="1">
      <c r="B462" s="40"/>
      <c r="C462" s="191" t="s">
        <v>498</v>
      </c>
      <c r="D462" s="191" t="s">
        <v>137</v>
      </c>
      <c r="E462" s="192" t="s">
        <v>499</v>
      </c>
      <c r="F462" s="193" t="s">
        <v>500</v>
      </c>
      <c r="G462" s="194" t="s">
        <v>229</v>
      </c>
      <c r="H462" s="195">
        <v>2.5920000000000001</v>
      </c>
      <c r="I462" s="196"/>
      <c r="J462" s="197">
        <f>ROUND(I462*H462,2)</f>
        <v>0</v>
      </c>
      <c r="K462" s="193" t="s">
        <v>141</v>
      </c>
      <c r="L462" s="60"/>
      <c r="M462" s="198" t="s">
        <v>22</v>
      </c>
      <c r="N462" s="199" t="s">
        <v>48</v>
      </c>
      <c r="O462" s="41"/>
      <c r="P462" s="200">
        <f>O462*H462</f>
        <v>0</v>
      </c>
      <c r="Q462" s="200">
        <v>0</v>
      </c>
      <c r="R462" s="200">
        <f>Q462*H462</f>
        <v>0</v>
      </c>
      <c r="S462" s="200">
        <v>0</v>
      </c>
      <c r="T462" s="201">
        <f>S462*H462</f>
        <v>0</v>
      </c>
      <c r="AR462" s="23" t="s">
        <v>142</v>
      </c>
      <c r="AT462" s="23" t="s">
        <v>137</v>
      </c>
      <c r="AU462" s="23" t="s">
        <v>86</v>
      </c>
      <c r="AY462" s="23" t="s">
        <v>135</v>
      </c>
      <c r="BE462" s="202">
        <f>IF(N462="základní",J462,0)</f>
        <v>0</v>
      </c>
      <c r="BF462" s="202">
        <f>IF(N462="snížená",J462,0)</f>
        <v>0</v>
      </c>
      <c r="BG462" s="202">
        <f>IF(N462="zákl. přenesená",J462,0)</f>
        <v>0</v>
      </c>
      <c r="BH462" s="202">
        <f>IF(N462="sníž. přenesená",J462,0)</f>
        <v>0</v>
      </c>
      <c r="BI462" s="202">
        <f>IF(N462="nulová",J462,0)</f>
        <v>0</v>
      </c>
      <c r="BJ462" s="23" t="s">
        <v>24</v>
      </c>
      <c r="BK462" s="202">
        <f>ROUND(I462*H462,2)</f>
        <v>0</v>
      </c>
      <c r="BL462" s="23" t="s">
        <v>142</v>
      </c>
      <c r="BM462" s="23" t="s">
        <v>501</v>
      </c>
    </row>
    <row r="463" spans="2:65" s="11" customFormat="1" ht="13.5">
      <c r="B463" s="203"/>
      <c r="C463" s="204"/>
      <c r="D463" s="205" t="s">
        <v>144</v>
      </c>
      <c r="E463" s="206" t="s">
        <v>22</v>
      </c>
      <c r="F463" s="207" t="s">
        <v>502</v>
      </c>
      <c r="G463" s="204"/>
      <c r="H463" s="206" t="s">
        <v>22</v>
      </c>
      <c r="I463" s="208"/>
      <c r="J463" s="204"/>
      <c r="K463" s="204"/>
      <c r="L463" s="209"/>
      <c r="M463" s="210"/>
      <c r="N463" s="211"/>
      <c r="O463" s="211"/>
      <c r="P463" s="211"/>
      <c r="Q463" s="211"/>
      <c r="R463" s="211"/>
      <c r="S463" s="211"/>
      <c r="T463" s="212"/>
      <c r="AT463" s="213" t="s">
        <v>144</v>
      </c>
      <c r="AU463" s="213" t="s">
        <v>86</v>
      </c>
      <c r="AV463" s="11" t="s">
        <v>24</v>
      </c>
      <c r="AW463" s="11" t="s">
        <v>41</v>
      </c>
      <c r="AX463" s="11" t="s">
        <v>77</v>
      </c>
      <c r="AY463" s="213" t="s">
        <v>135</v>
      </c>
    </row>
    <row r="464" spans="2:65" s="12" customFormat="1" ht="13.5">
      <c r="B464" s="214"/>
      <c r="C464" s="215"/>
      <c r="D464" s="205" t="s">
        <v>144</v>
      </c>
      <c r="E464" s="216" t="s">
        <v>22</v>
      </c>
      <c r="F464" s="217" t="s">
        <v>490</v>
      </c>
      <c r="G464" s="215"/>
      <c r="H464" s="218">
        <v>2.5920000000000001</v>
      </c>
      <c r="I464" s="219"/>
      <c r="J464" s="215"/>
      <c r="K464" s="215"/>
      <c r="L464" s="220"/>
      <c r="M464" s="221"/>
      <c r="N464" s="222"/>
      <c r="O464" s="222"/>
      <c r="P464" s="222"/>
      <c r="Q464" s="222"/>
      <c r="R464" s="222"/>
      <c r="S464" s="222"/>
      <c r="T464" s="223"/>
      <c r="AT464" s="224" t="s">
        <v>144</v>
      </c>
      <c r="AU464" s="224" t="s">
        <v>86</v>
      </c>
      <c r="AV464" s="12" t="s">
        <v>86</v>
      </c>
      <c r="AW464" s="12" t="s">
        <v>41</v>
      </c>
      <c r="AX464" s="12" t="s">
        <v>24</v>
      </c>
      <c r="AY464" s="224" t="s">
        <v>135</v>
      </c>
    </row>
    <row r="465" spans="2:65" s="10" customFormat="1" ht="29.85" customHeight="1">
      <c r="B465" s="175"/>
      <c r="C465" s="176"/>
      <c r="D465" s="177" t="s">
        <v>76</v>
      </c>
      <c r="E465" s="189" t="s">
        <v>211</v>
      </c>
      <c r="F465" s="189" t="s">
        <v>503</v>
      </c>
      <c r="G465" s="176"/>
      <c r="H465" s="176"/>
      <c r="I465" s="179"/>
      <c r="J465" s="190">
        <f>BK465</f>
        <v>0</v>
      </c>
      <c r="K465" s="176"/>
      <c r="L465" s="181"/>
      <c r="M465" s="182"/>
      <c r="N465" s="183"/>
      <c r="O465" s="183"/>
      <c r="P465" s="184">
        <f>SUM(P466:P669)</f>
        <v>0</v>
      </c>
      <c r="Q465" s="183"/>
      <c r="R465" s="184">
        <f>SUM(R466:R669)</f>
        <v>60.580273800000008</v>
      </c>
      <c r="S465" s="183"/>
      <c r="T465" s="185">
        <f>SUM(T466:T669)</f>
        <v>0</v>
      </c>
      <c r="AR465" s="186" t="s">
        <v>24</v>
      </c>
      <c r="AT465" s="187" t="s">
        <v>76</v>
      </c>
      <c r="AU465" s="187" t="s">
        <v>24</v>
      </c>
      <c r="AY465" s="186" t="s">
        <v>135</v>
      </c>
      <c r="BK465" s="188">
        <f>SUM(BK466:BK669)</f>
        <v>0</v>
      </c>
    </row>
    <row r="466" spans="2:65" s="1" customFormat="1" ht="38.25" customHeight="1">
      <c r="B466" s="40"/>
      <c r="C466" s="191" t="s">
        <v>504</v>
      </c>
      <c r="D466" s="191" t="s">
        <v>137</v>
      </c>
      <c r="E466" s="192" t="s">
        <v>505</v>
      </c>
      <c r="F466" s="193" t="s">
        <v>506</v>
      </c>
      <c r="G466" s="194" t="s">
        <v>140</v>
      </c>
      <c r="H466" s="195">
        <v>29.32</v>
      </c>
      <c r="I466" s="196"/>
      <c r="J466" s="197">
        <f>ROUND(I466*H466,2)</f>
        <v>0</v>
      </c>
      <c r="K466" s="193" t="s">
        <v>141</v>
      </c>
      <c r="L466" s="60"/>
      <c r="M466" s="198" t="s">
        <v>22</v>
      </c>
      <c r="N466" s="199" t="s">
        <v>48</v>
      </c>
      <c r="O466" s="41"/>
      <c r="P466" s="200">
        <f>O466*H466</f>
        <v>0</v>
      </c>
      <c r="Q466" s="200">
        <v>0</v>
      </c>
      <c r="R466" s="200">
        <f>Q466*H466</f>
        <v>0</v>
      </c>
      <c r="S466" s="200">
        <v>0</v>
      </c>
      <c r="T466" s="201">
        <f>S466*H466</f>
        <v>0</v>
      </c>
      <c r="AR466" s="23" t="s">
        <v>142</v>
      </c>
      <c r="AT466" s="23" t="s">
        <v>137</v>
      </c>
      <c r="AU466" s="23" t="s">
        <v>86</v>
      </c>
      <c r="AY466" s="23" t="s">
        <v>135</v>
      </c>
      <c r="BE466" s="202">
        <f>IF(N466="základní",J466,0)</f>
        <v>0</v>
      </c>
      <c r="BF466" s="202">
        <f>IF(N466="snížená",J466,0)</f>
        <v>0</v>
      </c>
      <c r="BG466" s="202">
        <f>IF(N466="zákl. přenesená",J466,0)</f>
        <v>0</v>
      </c>
      <c r="BH466" s="202">
        <f>IF(N466="sníž. přenesená",J466,0)</f>
        <v>0</v>
      </c>
      <c r="BI466" s="202">
        <f>IF(N466="nulová",J466,0)</f>
        <v>0</v>
      </c>
      <c r="BJ466" s="23" t="s">
        <v>24</v>
      </c>
      <c r="BK466" s="202">
        <f>ROUND(I466*H466,2)</f>
        <v>0</v>
      </c>
      <c r="BL466" s="23" t="s">
        <v>142</v>
      </c>
      <c r="BM466" s="23" t="s">
        <v>507</v>
      </c>
    </row>
    <row r="467" spans="2:65" s="11" customFormat="1" ht="13.5">
      <c r="B467" s="203"/>
      <c r="C467" s="204"/>
      <c r="D467" s="205" t="s">
        <v>144</v>
      </c>
      <c r="E467" s="206" t="s">
        <v>22</v>
      </c>
      <c r="F467" s="207" t="s">
        <v>508</v>
      </c>
      <c r="G467" s="204"/>
      <c r="H467" s="206" t="s">
        <v>22</v>
      </c>
      <c r="I467" s="208"/>
      <c r="J467" s="204"/>
      <c r="K467" s="204"/>
      <c r="L467" s="209"/>
      <c r="M467" s="210"/>
      <c r="N467" s="211"/>
      <c r="O467" s="211"/>
      <c r="P467" s="211"/>
      <c r="Q467" s="211"/>
      <c r="R467" s="211"/>
      <c r="S467" s="211"/>
      <c r="T467" s="212"/>
      <c r="AT467" s="213" t="s">
        <v>144</v>
      </c>
      <c r="AU467" s="213" t="s">
        <v>86</v>
      </c>
      <c r="AV467" s="11" t="s">
        <v>24</v>
      </c>
      <c r="AW467" s="11" t="s">
        <v>41</v>
      </c>
      <c r="AX467" s="11" t="s">
        <v>77</v>
      </c>
      <c r="AY467" s="213" t="s">
        <v>135</v>
      </c>
    </row>
    <row r="468" spans="2:65" s="11" customFormat="1" ht="13.5">
      <c r="B468" s="203"/>
      <c r="C468" s="204"/>
      <c r="D468" s="205" t="s">
        <v>144</v>
      </c>
      <c r="E468" s="206" t="s">
        <v>22</v>
      </c>
      <c r="F468" s="207" t="s">
        <v>204</v>
      </c>
      <c r="G468" s="204"/>
      <c r="H468" s="206" t="s">
        <v>22</v>
      </c>
      <c r="I468" s="208"/>
      <c r="J468" s="204"/>
      <c r="K468" s="204"/>
      <c r="L468" s="209"/>
      <c r="M468" s="210"/>
      <c r="N468" s="211"/>
      <c r="O468" s="211"/>
      <c r="P468" s="211"/>
      <c r="Q468" s="211"/>
      <c r="R468" s="211"/>
      <c r="S468" s="211"/>
      <c r="T468" s="212"/>
      <c r="AT468" s="213" t="s">
        <v>144</v>
      </c>
      <c r="AU468" s="213" t="s">
        <v>86</v>
      </c>
      <c r="AV468" s="11" t="s">
        <v>24</v>
      </c>
      <c r="AW468" s="11" t="s">
        <v>41</v>
      </c>
      <c r="AX468" s="11" t="s">
        <v>77</v>
      </c>
      <c r="AY468" s="213" t="s">
        <v>135</v>
      </c>
    </row>
    <row r="469" spans="2:65" s="11" customFormat="1" ht="13.5">
      <c r="B469" s="203"/>
      <c r="C469" s="204"/>
      <c r="D469" s="205" t="s">
        <v>144</v>
      </c>
      <c r="E469" s="206" t="s">
        <v>22</v>
      </c>
      <c r="F469" s="207" t="s">
        <v>509</v>
      </c>
      <c r="G469" s="204"/>
      <c r="H469" s="206" t="s">
        <v>22</v>
      </c>
      <c r="I469" s="208"/>
      <c r="J469" s="204"/>
      <c r="K469" s="204"/>
      <c r="L469" s="209"/>
      <c r="M469" s="210"/>
      <c r="N469" s="211"/>
      <c r="O469" s="211"/>
      <c r="P469" s="211"/>
      <c r="Q469" s="211"/>
      <c r="R469" s="211"/>
      <c r="S469" s="211"/>
      <c r="T469" s="212"/>
      <c r="AT469" s="213" t="s">
        <v>144</v>
      </c>
      <c r="AU469" s="213" t="s">
        <v>86</v>
      </c>
      <c r="AV469" s="11" t="s">
        <v>24</v>
      </c>
      <c r="AW469" s="11" t="s">
        <v>41</v>
      </c>
      <c r="AX469" s="11" t="s">
        <v>77</v>
      </c>
      <c r="AY469" s="213" t="s">
        <v>135</v>
      </c>
    </row>
    <row r="470" spans="2:65" s="12" customFormat="1" ht="13.5">
      <c r="B470" s="214"/>
      <c r="C470" s="215"/>
      <c r="D470" s="205" t="s">
        <v>144</v>
      </c>
      <c r="E470" s="216" t="s">
        <v>22</v>
      </c>
      <c r="F470" s="217" t="s">
        <v>510</v>
      </c>
      <c r="G470" s="215"/>
      <c r="H470" s="218">
        <v>11.52</v>
      </c>
      <c r="I470" s="219"/>
      <c r="J470" s="215"/>
      <c r="K470" s="215"/>
      <c r="L470" s="220"/>
      <c r="M470" s="221"/>
      <c r="N470" s="222"/>
      <c r="O470" s="222"/>
      <c r="P470" s="222"/>
      <c r="Q470" s="222"/>
      <c r="R470" s="222"/>
      <c r="S470" s="222"/>
      <c r="T470" s="223"/>
      <c r="AT470" s="224" t="s">
        <v>144</v>
      </c>
      <c r="AU470" s="224" t="s">
        <v>86</v>
      </c>
      <c r="AV470" s="12" t="s">
        <v>86</v>
      </c>
      <c r="AW470" s="12" t="s">
        <v>41</v>
      </c>
      <c r="AX470" s="12" t="s">
        <v>77</v>
      </c>
      <c r="AY470" s="224" t="s">
        <v>135</v>
      </c>
    </row>
    <row r="471" spans="2:65" s="11" customFormat="1" ht="13.5">
      <c r="B471" s="203"/>
      <c r="C471" s="204"/>
      <c r="D471" s="205" t="s">
        <v>144</v>
      </c>
      <c r="E471" s="206" t="s">
        <v>22</v>
      </c>
      <c r="F471" s="207" t="s">
        <v>511</v>
      </c>
      <c r="G471" s="204"/>
      <c r="H471" s="206" t="s">
        <v>22</v>
      </c>
      <c r="I471" s="208"/>
      <c r="J471" s="204"/>
      <c r="K471" s="204"/>
      <c r="L471" s="209"/>
      <c r="M471" s="210"/>
      <c r="N471" s="211"/>
      <c r="O471" s="211"/>
      <c r="P471" s="211"/>
      <c r="Q471" s="211"/>
      <c r="R471" s="211"/>
      <c r="S471" s="211"/>
      <c r="T471" s="212"/>
      <c r="AT471" s="213" t="s">
        <v>144</v>
      </c>
      <c r="AU471" s="213" t="s">
        <v>86</v>
      </c>
      <c r="AV471" s="11" t="s">
        <v>24</v>
      </c>
      <c r="AW471" s="11" t="s">
        <v>41</v>
      </c>
      <c r="AX471" s="11" t="s">
        <v>77</v>
      </c>
      <c r="AY471" s="213" t="s">
        <v>135</v>
      </c>
    </row>
    <row r="472" spans="2:65" s="12" customFormat="1" ht="13.5">
      <c r="B472" s="214"/>
      <c r="C472" s="215"/>
      <c r="D472" s="205" t="s">
        <v>144</v>
      </c>
      <c r="E472" s="216" t="s">
        <v>22</v>
      </c>
      <c r="F472" s="217" t="s">
        <v>512</v>
      </c>
      <c r="G472" s="215"/>
      <c r="H472" s="218">
        <v>17.8</v>
      </c>
      <c r="I472" s="219"/>
      <c r="J472" s="215"/>
      <c r="K472" s="215"/>
      <c r="L472" s="220"/>
      <c r="M472" s="221"/>
      <c r="N472" s="222"/>
      <c r="O472" s="222"/>
      <c r="P472" s="222"/>
      <c r="Q472" s="222"/>
      <c r="R472" s="222"/>
      <c r="S472" s="222"/>
      <c r="T472" s="223"/>
      <c r="AT472" s="224" t="s">
        <v>144</v>
      </c>
      <c r="AU472" s="224" t="s">
        <v>86</v>
      </c>
      <c r="AV472" s="12" t="s">
        <v>86</v>
      </c>
      <c r="AW472" s="12" t="s">
        <v>41</v>
      </c>
      <c r="AX472" s="12" t="s">
        <v>77</v>
      </c>
      <c r="AY472" s="224" t="s">
        <v>135</v>
      </c>
    </row>
    <row r="473" spans="2:65" s="13" customFormat="1" ht="13.5">
      <c r="B473" s="225"/>
      <c r="C473" s="226"/>
      <c r="D473" s="205" t="s">
        <v>144</v>
      </c>
      <c r="E473" s="227" t="s">
        <v>22</v>
      </c>
      <c r="F473" s="228" t="s">
        <v>173</v>
      </c>
      <c r="G473" s="226"/>
      <c r="H473" s="229">
        <v>29.32</v>
      </c>
      <c r="I473" s="230"/>
      <c r="J473" s="226"/>
      <c r="K473" s="226"/>
      <c r="L473" s="231"/>
      <c r="M473" s="232"/>
      <c r="N473" s="233"/>
      <c r="O473" s="233"/>
      <c r="P473" s="233"/>
      <c r="Q473" s="233"/>
      <c r="R473" s="233"/>
      <c r="S473" s="233"/>
      <c r="T473" s="234"/>
      <c r="AT473" s="235" t="s">
        <v>144</v>
      </c>
      <c r="AU473" s="235" t="s">
        <v>86</v>
      </c>
      <c r="AV473" s="13" t="s">
        <v>142</v>
      </c>
      <c r="AW473" s="13" t="s">
        <v>41</v>
      </c>
      <c r="AX473" s="13" t="s">
        <v>24</v>
      </c>
      <c r="AY473" s="235" t="s">
        <v>135</v>
      </c>
    </row>
    <row r="474" spans="2:65" s="1" customFormat="1" ht="25.5" customHeight="1">
      <c r="B474" s="40"/>
      <c r="C474" s="191" t="s">
        <v>513</v>
      </c>
      <c r="D474" s="191" t="s">
        <v>137</v>
      </c>
      <c r="E474" s="192" t="s">
        <v>514</v>
      </c>
      <c r="F474" s="193" t="s">
        <v>515</v>
      </c>
      <c r="G474" s="194" t="s">
        <v>140</v>
      </c>
      <c r="H474" s="195">
        <v>1671.7329999999999</v>
      </c>
      <c r="I474" s="196"/>
      <c r="J474" s="197">
        <f>ROUND(I474*H474,2)</f>
        <v>0</v>
      </c>
      <c r="K474" s="193" t="s">
        <v>141</v>
      </c>
      <c r="L474" s="60"/>
      <c r="M474" s="198" t="s">
        <v>22</v>
      </c>
      <c r="N474" s="199" t="s">
        <v>48</v>
      </c>
      <c r="O474" s="41"/>
      <c r="P474" s="200">
        <f>O474*H474</f>
        <v>0</v>
      </c>
      <c r="Q474" s="200">
        <v>0</v>
      </c>
      <c r="R474" s="200">
        <f>Q474*H474</f>
        <v>0</v>
      </c>
      <c r="S474" s="200">
        <v>0</v>
      </c>
      <c r="T474" s="201">
        <f>S474*H474</f>
        <v>0</v>
      </c>
      <c r="AR474" s="23" t="s">
        <v>142</v>
      </c>
      <c r="AT474" s="23" t="s">
        <v>137</v>
      </c>
      <c r="AU474" s="23" t="s">
        <v>86</v>
      </c>
      <c r="AY474" s="23" t="s">
        <v>135</v>
      </c>
      <c r="BE474" s="202">
        <f>IF(N474="základní",J474,0)</f>
        <v>0</v>
      </c>
      <c r="BF474" s="202">
        <f>IF(N474="snížená",J474,0)</f>
        <v>0</v>
      </c>
      <c r="BG474" s="202">
        <f>IF(N474="zákl. přenesená",J474,0)</f>
        <v>0</v>
      </c>
      <c r="BH474" s="202">
        <f>IF(N474="sníž. přenesená",J474,0)</f>
        <v>0</v>
      </c>
      <c r="BI474" s="202">
        <f>IF(N474="nulová",J474,0)</f>
        <v>0</v>
      </c>
      <c r="BJ474" s="23" t="s">
        <v>24</v>
      </c>
      <c r="BK474" s="202">
        <f>ROUND(I474*H474,2)</f>
        <v>0</v>
      </c>
      <c r="BL474" s="23" t="s">
        <v>142</v>
      </c>
      <c r="BM474" s="23" t="s">
        <v>516</v>
      </c>
    </row>
    <row r="475" spans="2:65" s="11" customFormat="1" ht="13.5">
      <c r="B475" s="203"/>
      <c r="C475" s="204"/>
      <c r="D475" s="205" t="s">
        <v>144</v>
      </c>
      <c r="E475" s="206" t="s">
        <v>22</v>
      </c>
      <c r="F475" s="207" t="s">
        <v>517</v>
      </c>
      <c r="G475" s="204"/>
      <c r="H475" s="206" t="s">
        <v>22</v>
      </c>
      <c r="I475" s="208"/>
      <c r="J475" s="204"/>
      <c r="K475" s="204"/>
      <c r="L475" s="209"/>
      <c r="M475" s="210"/>
      <c r="N475" s="211"/>
      <c r="O475" s="211"/>
      <c r="P475" s="211"/>
      <c r="Q475" s="211"/>
      <c r="R475" s="211"/>
      <c r="S475" s="211"/>
      <c r="T475" s="212"/>
      <c r="AT475" s="213" t="s">
        <v>144</v>
      </c>
      <c r="AU475" s="213" t="s">
        <v>86</v>
      </c>
      <c r="AV475" s="11" t="s">
        <v>24</v>
      </c>
      <c r="AW475" s="11" t="s">
        <v>41</v>
      </c>
      <c r="AX475" s="11" t="s">
        <v>77</v>
      </c>
      <c r="AY475" s="213" t="s">
        <v>135</v>
      </c>
    </row>
    <row r="476" spans="2:65" s="11" customFormat="1" ht="13.5">
      <c r="B476" s="203"/>
      <c r="C476" s="204"/>
      <c r="D476" s="205" t="s">
        <v>144</v>
      </c>
      <c r="E476" s="206" t="s">
        <v>22</v>
      </c>
      <c r="F476" s="207" t="s">
        <v>518</v>
      </c>
      <c r="G476" s="204"/>
      <c r="H476" s="206" t="s">
        <v>22</v>
      </c>
      <c r="I476" s="208"/>
      <c r="J476" s="204"/>
      <c r="K476" s="204"/>
      <c r="L476" s="209"/>
      <c r="M476" s="210"/>
      <c r="N476" s="211"/>
      <c r="O476" s="211"/>
      <c r="P476" s="211"/>
      <c r="Q476" s="211"/>
      <c r="R476" s="211"/>
      <c r="S476" s="211"/>
      <c r="T476" s="212"/>
      <c r="AT476" s="213" t="s">
        <v>144</v>
      </c>
      <c r="AU476" s="213" t="s">
        <v>86</v>
      </c>
      <c r="AV476" s="11" t="s">
        <v>24</v>
      </c>
      <c r="AW476" s="11" t="s">
        <v>41</v>
      </c>
      <c r="AX476" s="11" t="s">
        <v>77</v>
      </c>
      <c r="AY476" s="213" t="s">
        <v>135</v>
      </c>
    </row>
    <row r="477" spans="2:65" s="11" customFormat="1" ht="13.5">
      <c r="B477" s="203"/>
      <c r="C477" s="204"/>
      <c r="D477" s="205" t="s">
        <v>144</v>
      </c>
      <c r="E477" s="206" t="s">
        <v>22</v>
      </c>
      <c r="F477" s="207" t="s">
        <v>149</v>
      </c>
      <c r="G477" s="204"/>
      <c r="H477" s="206" t="s">
        <v>22</v>
      </c>
      <c r="I477" s="208"/>
      <c r="J477" s="204"/>
      <c r="K477" s="204"/>
      <c r="L477" s="209"/>
      <c r="M477" s="210"/>
      <c r="N477" s="211"/>
      <c r="O477" s="211"/>
      <c r="P477" s="211"/>
      <c r="Q477" s="211"/>
      <c r="R477" s="211"/>
      <c r="S477" s="211"/>
      <c r="T477" s="212"/>
      <c r="AT477" s="213" t="s">
        <v>144</v>
      </c>
      <c r="AU477" s="213" t="s">
        <v>86</v>
      </c>
      <c r="AV477" s="11" t="s">
        <v>24</v>
      </c>
      <c r="AW477" s="11" t="s">
        <v>41</v>
      </c>
      <c r="AX477" s="11" t="s">
        <v>77</v>
      </c>
      <c r="AY477" s="213" t="s">
        <v>135</v>
      </c>
    </row>
    <row r="478" spans="2:65" s="12" customFormat="1" ht="13.5">
      <c r="B478" s="214"/>
      <c r="C478" s="215"/>
      <c r="D478" s="205" t="s">
        <v>144</v>
      </c>
      <c r="E478" s="216" t="s">
        <v>22</v>
      </c>
      <c r="F478" s="217" t="s">
        <v>389</v>
      </c>
      <c r="G478" s="215"/>
      <c r="H478" s="218">
        <v>120</v>
      </c>
      <c r="I478" s="219"/>
      <c r="J478" s="215"/>
      <c r="K478" s="215"/>
      <c r="L478" s="220"/>
      <c r="M478" s="221"/>
      <c r="N478" s="222"/>
      <c r="O478" s="222"/>
      <c r="P478" s="222"/>
      <c r="Q478" s="222"/>
      <c r="R478" s="222"/>
      <c r="S478" s="222"/>
      <c r="T478" s="223"/>
      <c r="AT478" s="224" t="s">
        <v>144</v>
      </c>
      <c r="AU478" s="224" t="s">
        <v>86</v>
      </c>
      <c r="AV478" s="12" t="s">
        <v>86</v>
      </c>
      <c r="AW478" s="12" t="s">
        <v>41</v>
      </c>
      <c r="AX478" s="12" t="s">
        <v>77</v>
      </c>
      <c r="AY478" s="224" t="s">
        <v>135</v>
      </c>
    </row>
    <row r="479" spans="2:65" s="11" customFormat="1" ht="13.5">
      <c r="B479" s="203"/>
      <c r="C479" s="204"/>
      <c r="D479" s="205" t="s">
        <v>144</v>
      </c>
      <c r="E479" s="206" t="s">
        <v>22</v>
      </c>
      <c r="F479" s="207" t="s">
        <v>151</v>
      </c>
      <c r="G479" s="204"/>
      <c r="H479" s="206" t="s">
        <v>22</v>
      </c>
      <c r="I479" s="208"/>
      <c r="J479" s="204"/>
      <c r="K479" s="204"/>
      <c r="L479" s="209"/>
      <c r="M479" s="210"/>
      <c r="N479" s="211"/>
      <c r="O479" s="211"/>
      <c r="P479" s="211"/>
      <c r="Q479" s="211"/>
      <c r="R479" s="211"/>
      <c r="S479" s="211"/>
      <c r="T479" s="212"/>
      <c r="AT479" s="213" t="s">
        <v>144</v>
      </c>
      <c r="AU479" s="213" t="s">
        <v>86</v>
      </c>
      <c r="AV479" s="11" t="s">
        <v>24</v>
      </c>
      <c r="AW479" s="11" t="s">
        <v>41</v>
      </c>
      <c r="AX479" s="11" t="s">
        <v>77</v>
      </c>
      <c r="AY479" s="213" t="s">
        <v>135</v>
      </c>
    </row>
    <row r="480" spans="2:65" s="12" customFormat="1" ht="13.5">
      <c r="B480" s="214"/>
      <c r="C480" s="215"/>
      <c r="D480" s="205" t="s">
        <v>144</v>
      </c>
      <c r="E480" s="216" t="s">
        <v>22</v>
      </c>
      <c r="F480" s="217" t="s">
        <v>390</v>
      </c>
      <c r="G480" s="215"/>
      <c r="H480" s="218">
        <v>119.2</v>
      </c>
      <c r="I480" s="219"/>
      <c r="J480" s="215"/>
      <c r="K480" s="215"/>
      <c r="L480" s="220"/>
      <c r="M480" s="221"/>
      <c r="N480" s="222"/>
      <c r="O480" s="222"/>
      <c r="P480" s="222"/>
      <c r="Q480" s="222"/>
      <c r="R480" s="222"/>
      <c r="S480" s="222"/>
      <c r="T480" s="223"/>
      <c r="AT480" s="224" t="s">
        <v>144</v>
      </c>
      <c r="AU480" s="224" t="s">
        <v>86</v>
      </c>
      <c r="AV480" s="12" t="s">
        <v>86</v>
      </c>
      <c r="AW480" s="12" t="s">
        <v>41</v>
      </c>
      <c r="AX480" s="12" t="s">
        <v>77</v>
      </c>
      <c r="AY480" s="224" t="s">
        <v>135</v>
      </c>
    </row>
    <row r="481" spans="2:51" s="11" customFormat="1" ht="13.5">
      <c r="B481" s="203"/>
      <c r="C481" s="204"/>
      <c r="D481" s="205" t="s">
        <v>144</v>
      </c>
      <c r="E481" s="206" t="s">
        <v>22</v>
      </c>
      <c r="F481" s="207" t="s">
        <v>236</v>
      </c>
      <c r="G481" s="204"/>
      <c r="H481" s="206" t="s">
        <v>22</v>
      </c>
      <c r="I481" s="208"/>
      <c r="J481" s="204"/>
      <c r="K481" s="204"/>
      <c r="L481" s="209"/>
      <c r="M481" s="210"/>
      <c r="N481" s="211"/>
      <c r="O481" s="211"/>
      <c r="P481" s="211"/>
      <c r="Q481" s="211"/>
      <c r="R481" s="211"/>
      <c r="S481" s="211"/>
      <c r="T481" s="212"/>
      <c r="AT481" s="213" t="s">
        <v>144</v>
      </c>
      <c r="AU481" s="213" t="s">
        <v>86</v>
      </c>
      <c r="AV481" s="11" t="s">
        <v>24</v>
      </c>
      <c r="AW481" s="11" t="s">
        <v>41</v>
      </c>
      <c r="AX481" s="11" t="s">
        <v>77</v>
      </c>
      <c r="AY481" s="213" t="s">
        <v>135</v>
      </c>
    </row>
    <row r="482" spans="2:51" s="12" customFormat="1" ht="13.5">
      <c r="B482" s="214"/>
      <c r="C482" s="215"/>
      <c r="D482" s="205" t="s">
        <v>144</v>
      </c>
      <c r="E482" s="216" t="s">
        <v>22</v>
      </c>
      <c r="F482" s="217" t="s">
        <v>391</v>
      </c>
      <c r="G482" s="215"/>
      <c r="H482" s="218">
        <v>63.787999999999997</v>
      </c>
      <c r="I482" s="219"/>
      <c r="J482" s="215"/>
      <c r="K482" s="215"/>
      <c r="L482" s="220"/>
      <c r="M482" s="221"/>
      <c r="N482" s="222"/>
      <c r="O482" s="222"/>
      <c r="P482" s="222"/>
      <c r="Q482" s="222"/>
      <c r="R482" s="222"/>
      <c r="S482" s="222"/>
      <c r="T482" s="223"/>
      <c r="AT482" s="224" t="s">
        <v>144</v>
      </c>
      <c r="AU482" s="224" t="s">
        <v>86</v>
      </c>
      <c r="AV482" s="12" t="s">
        <v>86</v>
      </c>
      <c r="AW482" s="12" t="s">
        <v>41</v>
      </c>
      <c r="AX482" s="12" t="s">
        <v>77</v>
      </c>
      <c r="AY482" s="224" t="s">
        <v>135</v>
      </c>
    </row>
    <row r="483" spans="2:51" s="11" customFormat="1" ht="13.5">
      <c r="B483" s="203"/>
      <c r="C483" s="204"/>
      <c r="D483" s="205" t="s">
        <v>144</v>
      </c>
      <c r="E483" s="206" t="s">
        <v>22</v>
      </c>
      <c r="F483" s="207" t="s">
        <v>238</v>
      </c>
      <c r="G483" s="204"/>
      <c r="H483" s="206" t="s">
        <v>22</v>
      </c>
      <c r="I483" s="208"/>
      <c r="J483" s="204"/>
      <c r="K483" s="204"/>
      <c r="L483" s="209"/>
      <c r="M483" s="210"/>
      <c r="N483" s="211"/>
      <c r="O483" s="211"/>
      <c r="P483" s="211"/>
      <c r="Q483" s="211"/>
      <c r="R483" s="211"/>
      <c r="S483" s="211"/>
      <c r="T483" s="212"/>
      <c r="AT483" s="213" t="s">
        <v>144</v>
      </c>
      <c r="AU483" s="213" t="s">
        <v>86</v>
      </c>
      <c r="AV483" s="11" t="s">
        <v>24</v>
      </c>
      <c r="AW483" s="11" t="s">
        <v>41</v>
      </c>
      <c r="AX483" s="11" t="s">
        <v>77</v>
      </c>
      <c r="AY483" s="213" t="s">
        <v>135</v>
      </c>
    </row>
    <row r="484" spans="2:51" s="12" customFormat="1" ht="13.5">
      <c r="B484" s="214"/>
      <c r="C484" s="215"/>
      <c r="D484" s="205" t="s">
        <v>144</v>
      </c>
      <c r="E484" s="216" t="s">
        <v>22</v>
      </c>
      <c r="F484" s="217" t="s">
        <v>392</v>
      </c>
      <c r="G484" s="215"/>
      <c r="H484" s="218">
        <v>58.805</v>
      </c>
      <c r="I484" s="219"/>
      <c r="J484" s="215"/>
      <c r="K484" s="215"/>
      <c r="L484" s="220"/>
      <c r="M484" s="221"/>
      <c r="N484" s="222"/>
      <c r="O484" s="222"/>
      <c r="P484" s="222"/>
      <c r="Q484" s="222"/>
      <c r="R484" s="222"/>
      <c r="S484" s="222"/>
      <c r="T484" s="223"/>
      <c r="AT484" s="224" t="s">
        <v>144</v>
      </c>
      <c r="AU484" s="224" t="s">
        <v>86</v>
      </c>
      <c r="AV484" s="12" t="s">
        <v>86</v>
      </c>
      <c r="AW484" s="12" t="s">
        <v>41</v>
      </c>
      <c r="AX484" s="12" t="s">
        <v>77</v>
      </c>
      <c r="AY484" s="224" t="s">
        <v>135</v>
      </c>
    </row>
    <row r="485" spans="2:51" s="11" customFormat="1" ht="13.5">
      <c r="B485" s="203"/>
      <c r="C485" s="204"/>
      <c r="D485" s="205" t="s">
        <v>144</v>
      </c>
      <c r="E485" s="206" t="s">
        <v>22</v>
      </c>
      <c r="F485" s="207" t="s">
        <v>155</v>
      </c>
      <c r="G485" s="204"/>
      <c r="H485" s="206" t="s">
        <v>22</v>
      </c>
      <c r="I485" s="208"/>
      <c r="J485" s="204"/>
      <c r="K485" s="204"/>
      <c r="L485" s="209"/>
      <c r="M485" s="210"/>
      <c r="N485" s="211"/>
      <c r="O485" s="211"/>
      <c r="P485" s="211"/>
      <c r="Q485" s="211"/>
      <c r="R485" s="211"/>
      <c r="S485" s="211"/>
      <c r="T485" s="212"/>
      <c r="AT485" s="213" t="s">
        <v>144</v>
      </c>
      <c r="AU485" s="213" t="s">
        <v>86</v>
      </c>
      <c r="AV485" s="11" t="s">
        <v>24</v>
      </c>
      <c r="AW485" s="11" t="s">
        <v>41</v>
      </c>
      <c r="AX485" s="11" t="s">
        <v>77</v>
      </c>
      <c r="AY485" s="213" t="s">
        <v>135</v>
      </c>
    </row>
    <row r="486" spans="2:51" s="12" customFormat="1" ht="13.5">
      <c r="B486" s="214"/>
      <c r="C486" s="215"/>
      <c r="D486" s="205" t="s">
        <v>144</v>
      </c>
      <c r="E486" s="216" t="s">
        <v>22</v>
      </c>
      <c r="F486" s="217" t="s">
        <v>393</v>
      </c>
      <c r="G486" s="215"/>
      <c r="H486" s="218">
        <v>123</v>
      </c>
      <c r="I486" s="219"/>
      <c r="J486" s="215"/>
      <c r="K486" s="215"/>
      <c r="L486" s="220"/>
      <c r="M486" s="221"/>
      <c r="N486" s="222"/>
      <c r="O486" s="222"/>
      <c r="P486" s="222"/>
      <c r="Q486" s="222"/>
      <c r="R486" s="222"/>
      <c r="S486" s="222"/>
      <c r="T486" s="223"/>
      <c r="AT486" s="224" t="s">
        <v>144</v>
      </c>
      <c r="AU486" s="224" t="s">
        <v>86</v>
      </c>
      <c r="AV486" s="12" t="s">
        <v>86</v>
      </c>
      <c r="AW486" s="12" t="s">
        <v>41</v>
      </c>
      <c r="AX486" s="12" t="s">
        <v>77</v>
      </c>
      <c r="AY486" s="224" t="s">
        <v>135</v>
      </c>
    </row>
    <row r="487" spans="2:51" s="11" customFormat="1" ht="13.5">
      <c r="B487" s="203"/>
      <c r="C487" s="204"/>
      <c r="D487" s="205" t="s">
        <v>144</v>
      </c>
      <c r="E487" s="206" t="s">
        <v>22</v>
      </c>
      <c r="F487" s="207" t="s">
        <v>157</v>
      </c>
      <c r="G487" s="204"/>
      <c r="H487" s="206" t="s">
        <v>22</v>
      </c>
      <c r="I487" s="208"/>
      <c r="J487" s="204"/>
      <c r="K487" s="204"/>
      <c r="L487" s="209"/>
      <c r="M487" s="210"/>
      <c r="N487" s="211"/>
      <c r="O487" s="211"/>
      <c r="P487" s="211"/>
      <c r="Q487" s="211"/>
      <c r="R487" s="211"/>
      <c r="S487" s="211"/>
      <c r="T487" s="212"/>
      <c r="AT487" s="213" t="s">
        <v>144</v>
      </c>
      <c r="AU487" s="213" t="s">
        <v>86</v>
      </c>
      <c r="AV487" s="11" t="s">
        <v>24</v>
      </c>
      <c r="AW487" s="11" t="s">
        <v>41</v>
      </c>
      <c r="AX487" s="11" t="s">
        <v>77</v>
      </c>
      <c r="AY487" s="213" t="s">
        <v>135</v>
      </c>
    </row>
    <row r="488" spans="2:51" s="12" customFormat="1" ht="13.5">
      <c r="B488" s="214"/>
      <c r="C488" s="215"/>
      <c r="D488" s="205" t="s">
        <v>144</v>
      </c>
      <c r="E488" s="216" t="s">
        <v>22</v>
      </c>
      <c r="F488" s="217" t="s">
        <v>394</v>
      </c>
      <c r="G488" s="215"/>
      <c r="H488" s="218">
        <v>121.8</v>
      </c>
      <c r="I488" s="219"/>
      <c r="J488" s="215"/>
      <c r="K488" s="215"/>
      <c r="L488" s="220"/>
      <c r="M488" s="221"/>
      <c r="N488" s="222"/>
      <c r="O488" s="222"/>
      <c r="P488" s="222"/>
      <c r="Q488" s="222"/>
      <c r="R488" s="222"/>
      <c r="S488" s="222"/>
      <c r="T488" s="223"/>
      <c r="AT488" s="224" t="s">
        <v>144</v>
      </c>
      <c r="AU488" s="224" t="s">
        <v>86</v>
      </c>
      <c r="AV488" s="12" t="s">
        <v>86</v>
      </c>
      <c r="AW488" s="12" t="s">
        <v>41</v>
      </c>
      <c r="AX488" s="12" t="s">
        <v>77</v>
      </c>
      <c r="AY488" s="224" t="s">
        <v>135</v>
      </c>
    </row>
    <row r="489" spans="2:51" s="11" customFormat="1" ht="13.5">
      <c r="B489" s="203"/>
      <c r="C489" s="204"/>
      <c r="D489" s="205" t="s">
        <v>144</v>
      </c>
      <c r="E489" s="206" t="s">
        <v>22</v>
      </c>
      <c r="F489" s="207" t="s">
        <v>159</v>
      </c>
      <c r="G489" s="204"/>
      <c r="H489" s="206" t="s">
        <v>22</v>
      </c>
      <c r="I489" s="208"/>
      <c r="J489" s="204"/>
      <c r="K489" s="204"/>
      <c r="L489" s="209"/>
      <c r="M489" s="210"/>
      <c r="N489" s="211"/>
      <c r="O489" s="211"/>
      <c r="P489" s="211"/>
      <c r="Q489" s="211"/>
      <c r="R489" s="211"/>
      <c r="S489" s="211"/>
      <c r="T489" s="212"/>
      <c r="AT489" s="213" t="s">
        <v>144</v>
      </c>
      <c r="AU489" s="213" t="s">
        <v>86</v>
      </c>
      <c r="AV489" s="11" t="s">
        <v>24</v>
      </c>
      <c r="AW489" s="11" t="s">
        <v>41</v>
      </c>
      <c r="AX489" s="11" t="s">
        <v>77</v>
      </c>
      <c r="AY489" s="213" t="s">
        <v>135</v>
      </c>
    </row>
    <row r="490" spans="2:51" s="12" customFormat="1" ht="13.5">
      <c r="B490" s="214"/>
      <c r="C490" s="215"/>
      <c r="D490" s="205" t="s">
        <v>144</v>
      </c>
      <c r="E490" s="216" t="s">
        <v>22</v>
      </c>
      <c r="F490" s="217" t="s">
        <v>395</v>
      </c>
      <c r="G490" s="215"/>
      <c r="H490" s="218">
        <v>119.5</v>
      </c>
      <c r="I490" s="219"/>
      <c r="J490" s="215"/>
      <c r="K490" s="215"/>
      <c r="L490" s="220"/>
      <c r="M490" s="221"/>
      <c r="N490" s="222"/>
      <c r="O490" s="222"/>
      <c r="P490" s="222"/>
      <c r="Q490" s="222"/>
      <c r="R490" s="222"/>
      <c r="S490" s="222"/>
      <c r="T490" s="223"/>
      <c r="AT490" s="224" t="s">
        <v>144</v>
      </c>
      <c r="AU490" s="224" t="s">
        <v>86</v>
      </c>
      <c r="AV490" s="12" t="s">
        <v>86</v>
      </c>
      <c r="AW490" s="12" t="s">
        <v>41</v>
      </c>
      <c r="AX490" s="12" t="s">
        <v>77</v>
      </c>
      <c r="AY490" s="224" t="s">
        <v>135</v>
      </c>
    </row>
    <row r="491" spans="2:51" s="11" customFormat="1" ht="13.5">
      <c r="B491" s="203"/>
      <c r="C491" s="204"/>
      <c r="D491" s="205" t="s">
        <v>144</v>
      </c>
      <c r="E491" s="206" t="s">
        <v>22</v>
      </c>
      <c r="F491" s="207" t="s">
        <v>161</v>
      </c>
      <c r="G491" s="204"/>
      <c r="H491" s="206" t="s">
        <v>22</v>
      </c>
      <c r="I491" s="208"/>
      <c r="J491" s="204"/>
      <c r="K491" s="204"/>
      <c r="L491" s="209"/>
      <c r="M491" s="210"/>
      <c r="N491" s="211"/>
      <c r="O491" s="211"/>
      <c r="P491" s="211"/>
      <c r="Q491" s="211"/>
      <c r="R491" s="211"/>
      <c r="S491" s="211"/>
      <c r="T491" s="212"/>
      <c r="AT491" s="213" t="s">
        <v>144</v>
      </c>
      <c r="AU491" s="213" t="s">
        <v>86</v>
      </c>
      <c r="AV491" s="11" t="s">
        <v>24</v>
      </c>
      <c r="AW491" s="11" t="s">
        <v>41</v>
      </c>
      <c r="AX491" s="11" t="s">
        <v>77</v>
      </c>
      <c r="AY491" s="213" t="s">
        <v>135</v>
      </c>
    </row>
    <row r="492" spans="2:51" s="12" customFormat="1" ht="13.5">
      <c r="B492" s="214"/>
      <c r="C492" s="215"/>
      <c r="D492" s="205" t="s">
        <v>144</v>
      </c>
      <c r="E492" s="216" t="s">
        <v>22</v>
      </c>
      <c r="F492" s="217" t="s">
        <v>396</v>
      </c>
      <c r="G492" s="215"/>
      <c r="H492" s="218">
        <v>120.3</v>
      </c>
      <c r="I492" s="219"/>
      <c r="J492" s="215"/>
      <c r="K492" s="215"/>
      <c r="L492" s="220"/>
      <c r="M492" s="221"/>
      <c r="N492" s="222"/>
      <c r="O492" s="222"/>
      <c r="P492" s="222"/>
      <c r="Q492" s="222"/>
      <c r="R492" s="222"/>
      <c r="S492" s="222"/>
      <c r="T492" s="223"/>
      <c r="AT492" s="224" t="s">
        <v>144</v>
      </c>
      <c r="AU492" s="224" t="s">
        <v>86</v>
      </c>
      <c r="AV492" s="12" t="s">
        <v>86</v>
      </c>
      <c r="AW492" s="12" t="s">
        <v>41</v>
      </c>
      <c r="AX492" s="12" t="s">
        <v>77</v>
      </c>
      <c r="AY492" s="224" t="s">
        <v>135</v>
      </c>
    </row>
    <row r="493" spans="2:51" s="11" customFormat="1" ht="13.5">
      <c r="B493" s="203"/>
      <c r="C493" s="204"/>
      <c r="D493" s="205" t="s">
        <v>144</v>
      </c>
      <c r="E493" s="206" t="s">
        <v>22</v>
      </c>
      <c r="F493" s="207" t="s">
        <v>163</v>
      </c>
      <c r="G493" s="204"/>
      <c r="H493" s="206" t="s">
        <v>22</v>
      </c>
      <c r="I493" s="208"/>
      <c r="J493" s="204"/>
      <c r="K493" s="204"/>
      <c r="L493" s="209"/>
      <c r="M493" s="210"/>
      <c r="N493" s="211"/>
      <c r="O493" s="211"/>
      <c r="P493" s="211"/>
      <c r="Q493" s="211"/>
      <c r="R493" s="211"/>
      <c r="S493" s="211"/>
      <c r="T493" s="212"/>
      <c r="AT493" s="213" t="s">
        <v>144</v>
      </c>
      <c r="AU493" s="213" t="s">
        <v>86</v>
      </c>
      <c r="AV493" s="11" t="s">
        <v>24</v>
      </c>
      <c r="AW493" s="11" t="s">
        <v>41</v>
      </c>
      <c r="AX493" s="11" t="s">
        <v>77</v>
      </c>
      <c r="AY493" s="213" t="s">
        <v>135</v>
      </c>
    </row>
    <row r="494" spans="2:51" s="12" customFormat="1" ht="13.5">
      <c r="B494" s="214"/>
      <c r="C494" s="215"/>
      <c r="D494" s="205" t="s">
        <v>144</v>
      </c>
      <c r="E494" s="216" t="s">
        <v>22</v>
      </c>
      <c r="F494" s="217" t="s">
        <v>397</v>
      </c>
      <c r="G494" s="215"/>
      <c r="H494" s="218">
        <v>120.3</v>
      </c>
      <c r="I494" s="219"/>
      <c r="J494" s="215"/>
      <c r="K494" s="215"/>
      <c r="L494" s="220"/>
      <c r="M494" s="221"/>
      <c r="N494" s="222"/>
      <c r="O494" s="222"/>
      <c r="P494" s="222"/>
      <c r="Q494" s="222"/>
      <c r="R494" s="222"/>
      <c r="S494" s="222"/>
      <c r="T494" s="223"/>
      <c r="AT494" s="224" t="s">
        <v>144</v>
      </c>
      <c r="AU494" s="224" t="s">
        <v>86</v>
      </c>
      <c r="AV494" s="12" t="s">
        <v>86</v>
      </c>
      <c r="AW494" s="12" t="s">
        <v>41</v>
      </c>
      <c r="AX494" s="12" t="s">
        <v>77</v>
      </c>
      <c r="AY494" s="224" t="s">
        <v>135</v>
      </c>
    </row>
    <row r="495" spans="2:51" s="11" customFormat="1" ht="13.5">
      <c r="B495" s="203"/>
      <c r="C495" s="204"/>
      <c r="D495" s="205" t="s">
        <v>144</v>
      </c>
      <c r="E495" s="206" t="s">
        <v>22</v>
      </c>
      <c r="F495" s="207" t="s">
        <v>165</v>
      </c>
      <c r="G495" s="204"/>
      <c r="H495" s="206" t="s">
        <v>22</v>
      </c>
      <c r="I495" s="208"/>
      <c r="J495" s="204"/>
      <c r="K495" s="204"/>
      <c r="L495" s="209"/>
      <c r="M495" s="210"/>
      <c r="N495" s="211"/>
      <c r="O495" s="211"/>
      <c r="P495" s="211"/>
      <c r="Q495" s="211"/>
      <c r="R495" s="211"/>
      <c r="S495" s="211"/>
      <c r="T495" s="212"/>
      <c r="AT495" s="213" t="s">
        <v>144</v>
      </c>
      <c r="AU495" s="213" t="s">
        <v>86</v>
      </c>
      <c r="AV495" s="11" t="s">
        <v>24</v>
      </c>
      <c r="AW495" s="11" t="s">
        <v>41</v>
      </c>
      <c r="AX495" s="11" t="s">
        <v>77</v>
      </c>
      <c r="AY495" s="213" t="s">
        <v>135</v>
      </c>
    </row>
    <row r="496" spans="2:51" s="12" customFormat="1" ht="13.5">
      <c r="B496" s="214"/>
      <c r="C496" s="215"/>
      <c r="D496" s="205" t="s">
        <v>144</v>
      </c>
      <c r="E496" s="216" t="s">
        <v>22</v>
      </c>
      <c r="F496" s="217" t="s">
        <v>398</v>
      </c>
      <c r="G496" s="215"/>
      <c r="H496" s="218">
        <v>118.4</v>
      </c>
      <c r="I496" s="219"/>
      <c r="J496" s="215"/>
      <c r="K496" s="215"/>
      <c r="L496" s="220"/>
      <c r="M496" s="221"/>
      <c r="N496" s="222"/>
      <c r="O496" s="222"/>
      <c r="P496" s="222"/>
      <c r="Q496" s="222"/>
      <c r="R496" s="222"/>
      <c r="S496" s="222"/>
      <c r="T496" s="223"/>
      <c r="AT496" s="224" t="s">
        <v>144</v>
      </c>
      <c r="AU496" s="224" t="s">
        <v>86</v>
      </c>
      <c r="AV496" s="12" t="s">
        <v>86</v>
      </c>
      <c r="AW496" s="12" t="s">
        <v>41</v>
      </c>
      <c r="AX496" s="12" t="s">
        <v>77</v>
      </c>
      <c r="AY496" s="224" t="s">
        <v>135</v>
      </c>
    </row>
    <row r="497" spans="2:65" s="11" customFormat="1" ht="13.5">
      <c r="B497" s="203"/>
      <c r="C497" s="204"/>
      <c r="D497" s="205" t="s">
        <v>144</v>
      </c>
      <c r="E497" s="206" t="s">
        <v>22</v>
      </c>
      <c r="F497" s="207" t="s">
        <v>195</v>
      </c>
      <c r="G497" s="204"/>
      <c r="H497" s="206" t="s">
        <v>22</v>
      </c>
      <c r="I497" s="208"/>
      <c r="J497" s="204"/>
      <c r="K497" s="204"/>
      <c r="L497" s="209"/>
      <c r="M497" s="210"/>
      <c r="N497" s="211"/>
      <c r="O497" s="211"/>
      <c r="P497" s="211"/>
      <c r="Q497" s="211"/>
      <c r="R497" s="211"/>
      <c r="S497" s="211"/>
      <c r="T497" s="212"/>
      <c r="AT497" s="213" t="s">
        <v>144</v>
      </c>
      <c r="AU497" s="213" t="s">
        <v>86</v>
      </c>
      <c r="AV497" s="11" t="s">
        <v>24</v>
      </c>
      <c r="AW497" s="11" t="s">
        <v>41</v>
      </c>
      <c r="AX497" s="11" t="s">
        <v>77</v>
      </c>
      <c r="AY497" s="213" t="s">
        <v>135</v>
      </c>
    </row>
    <row r="498" spans="2:65" s="12" customFormat="1" ht="13.5">
      <c r="B498" s="214"/>
      <c r="C498" s="215"/>
      <c r="D498" s="205" t="s">
        <v>144</v>
      </c>
      <c r="E498" s="216" t="s">
        <v>22</v>
      </c>
      <c r="F498" s="217" t="s">
        <v>443</v>
      </c>
      <c r="G498" s="215"/>
      <c r="H498" s="218">
        <v>25</v>
      </c>
      <c r="I498" s="219"/>
      <c r="J498" s="215"/>
      <c r="K498" s="215"/>
      <c r="L498" s="220"/>
      <c r="M498" s="221"/>
      <c r="N498" s="222"/>
      <c r="O498" s="222"/>
      <c r="P498" s="222"/>
      <c r="Q498" s="222"/>
      <c r="R498" s="222"/>
      <c r="S498" s="222"/>
      <c r="T498" s="223"/>
      <c r="AT498" s="224" t="s">
        <v>144</v>
      </c>
      <c r="AU498" s="224" t="s">
        <v>86</v>
      </c>
      <c r="AV498" s="12" t="s">
        <v>86</v>
      </c>
      <c r="AW498" s="12" t="s">
        <v>41</v>
      </c>
      <c r="AX498" s="12" t="s">
        <v>77</v>
      </c>
      <c r="AY498" s="224" t="s">
        <v>135</v>
      </c>
    </row>
    <row r="499" spans="2:65" s="11" customFormat="1" ht="13.5">
      <c r="B499" s="203"/>
      <c r="C499" s="204"/>
      <c r="D499" s="205" t="s">
        <v>144</v>
      </c>
      <c r="E499" s="206" t="s">
        <v>22</v>
      </c>
      <c r="F499" s="207" t="s">
        <v>399</v>
      </c>
      <c r="G499" s="204"/>
      <c r="H499" s="206" t="s">
        <v>22</v>
      </c>
      <c r="I499" s="208"/>
      <c r="J499" s="204"/>
      <c r="K499" s="204"/>
      <c r="L499" s="209"/>
      <c r="M499" s="210"/>
      <c r="N499" s="211"/>
      <c r="O499" s="211"/>
      <c r="P499" s="211"/>
      <c r="Q499" s="211"/>
      <c r="R499" s="211"/>
      <c r="S499" s="211"/>
      <c r="T499" s="212"/>
      <c r="AT499" s="213" t="s">
        <v>144</v>
      </c>
      <c r="AU499" s="213" t="s">
        <v>86</v>
      </c>
      <c r="AV499" s="11" t="s">
        <v>24</v>
      </c>
      <c r="AW499" s="11" t="s">
        <v>41</v>
      </c>
      <c r="AX499" s="11" t="s">
        <v>77</v>
      </c>
      <c r="AY499" s="213" t="s">
        <v>135</v>
      </c>
    </row>
    <row r="500" spans="2:65" s="12" customFormat="1" ht="13.5">
      <c r="B500" s="214"/>
      <c r="C500" s="215"/>
      <c r="D500" s="205" t="s">
        <v>144</v>
      </c>
      <c r="E500" s="216" t="s">
        <v>22</v>
      </c>
      <c r="F500" s="217" t="s">
        <v>400</v>
      </c>
      <c r="G500" s="215"/>
      <c r="H500" s="218">
        <v>280.44</v>
      </c>
      <c r="I500" s="219"/>
      <c r="J500" s="215"/>
      <c r="K500" s="215"/>
      <c r="L500" s="220"/>
      <c r="M500" s="221"/>
      <c r="N500" s="222"/>
      <c r="O500" s="222"/>
      <c r="P500" s="222"/>
      <c r="Q500" s="222"/>
      <c r="R500" s="222"/>
      <c r="S500" s="222"/>
      <c r="T500" s="223"/>
      <c r="AT500" s="224" t="s">
        <v>144</v>
      </c>
      <c r="AU500" s="224" t="s">
        <v>86</v>
      </c>
      <c r="AV500" s="12" t="s">
        <v>86</v>
      </c>
      <c r="AW500" s="12" t="s">
        <v>41</v>
      </c>
      <c r="AX500" s="12" t="s">
        <v>77</v>
      </c>
      <c r="AY500" s="224" t="s">
        <v>135</v>
      </c>
    </row>
    <row r="501" spans="2:65" s="11" customFormat="1" ht="13.5">
      <c r="B501" s="203"/>
      <c r="C501" s="204"/>
      <c r="D501" s="205" t="s">
        <v>144</v>
      </c>
      <c r="E501" s="206" t="s">
        <v>22</v>
      </c>
      <c r="F501" s="207" t="s">
        <v>169</v>
      </c>
      <c r="G501" s="204"/>
      <c r="H501" s="206" t="s">
        <v>22</v>
      </c>
      <c r="I501" s="208"/>
      <c r="J501" s="204"/>
      <c r="K501" s="204"/>
      <c r="L501" s="209"/>
      <c r="M501" s="210"/>
      <c r="N501" s="211"/>
      <c r="O501" s="211"/>
      <c r="P501" s="211"/>
      <c r="Q501" s="211"/>
      <c r="R501" s="211"/>
      <c r="S501" s="211"/>
      <c r="T501" s="212"/>
      <c r="AT501" s="213" t="s">
        <v>144</v>
      </c>
      <c r="AU501" s="213" t="s">
        <v>86</v>
      </c>
      <c r="AV501" s="11" t="s">
        <v>24</v>
      </c>
      <c r="AW501" s="11" t="s">
        <v>41</v>
      </c>
      <c r="AX501" s="11" t="s">
        <v>77</v>
      </c>
      <c r="AY501" s="213" t="s">
        <v>135</v>
      </c>
    </row>
    <row r="502" spans="2:65" s="12" customFormat="1" ht="13.5">
      <c r="B502" s="214"/>
      <c r="C502" s="215"/>
      <c r="D502" s="205" t="s">
        <v>144</v>
      </c>
      <c r="E502" s="216" t="s">
        <v>22</v>
      </c>
      <c r="F502" s="217" t="s">
        <v>401</v>
      </c>
      <c r="G502" s="215"/>
      <c r="H502" s="218">
        <v>120.5</v>
      </c>
      <c r="I502" s="219"/>
      <c r="J502" s="215"/>
      <c r="K502" s="215"/>
      <c r="L502" s="220"/>
      <c r="M502" s="221"/>
      <c r="N502" s="222"/>
      <c r="O502" s="222"/>
      <c r="P502" s="222"/>
      <c r="Q502" s="222"/>
      <c r="R502" s="222"/>
      <c r="S502" s="222"/>
      <c r="T502" s="223"/>
      <c r="AT502" s="224" t="s">
        <v>144</v>
      </c>
      <c r="AU502" s="224" t="s">
        <v>86</v>
      </c>
      <c r="AV502" s="12" t="s">
        <v>86</v>
      </c>
      <c r="AW502" s="12" t="s">
        <v>41</v>
      </c>
      <c r="AX502" s="12" t="s">
        <v>77</v>
      </c>
      <c r="AY502" s="224" t="s">
        <v>135</v>
      </c>
    </row>
    <row r="503" spans="2:65" s="11" customFormat="1" ht="13.5">
      <c r="B503" s="203"/>
      <c r="C503" s="204"/>
      <c r="D503" s="205" t="s">
        <v>144</v>
      </c>
      <c r="E503" s="206" t="s">
        <v>22</v>
      </c>
      <c r="F503" s="207" t="s">
        <v>255</v>
      </c>
      <c r="G503" s="204"/>
      <c r="H503" s="206" t="s">
        <v>22</v>
      </c>
      <c r="I503" s="208"/>
      <c r="J503" s="204"/>
      <c r="K503" s="204"/>
      <c r="L503" s="209"/>
      <c r="M503" s="210"/>
      <c r="N503" s="211"/>
      <c r="O503" s="211"/>
      <c r="P503" s="211"/>
      <c r="Q503" s="211"/>
      <c r="R503" s="211"/>
      <c r="S503" s="211"/>
      <c r="T503" s="212"/>
      <c r="AT503" s="213" t="s">
        <v>144</v>
      </c>
      <c r="AU503" s="213" t="s">
        <v>86</v>
      </c>
      <c r="AV503" s="11" t="s">
        <v>24</v>
      </c>
      <c r="AW503" s="11" t="s">
        <v>41</v>
      </c>
      <c r="AX503" s="11" t="s">
        <v>77</v>
      </c>
      <c r="AY503" s="213" t="s">
        <v>135</v>
      </c>
    </row>
    <row r="504" spans="2:65" s="12" customFormat="1" ht="13.5">
      <c r="B504" s="214"/>
      <c r="C504" s="215"/>
      <c r="D504" s="205" t="s">
        <v>144</v>
      </c>
      <c r="E504" s="216" t="s">
        <v>22</v>
      </c>
      <c r="F504" s="217" t="s">
        <v>402</v>
      </c>
      <c r="G504" s="215"/>
      <c r="H504" s="218">
        <v>160.69999999999999</v>
      </c>
      <c r="I504" s="219"/>
      <c r="J504" s="215"/>
      <c r="K504" s="215"/>
      <c r="L504" s="220"/>
      <c r="M504" s="221"/>
      <c r="N504" s="222"/>
      <c r="O504" s="222"/>
      <c r="P504" s="222"/>
      <c r="Q504" s="222"/>
      <c r="R504" s="222"/>
      <c r="S504" s="222"/>
      <c r="T504" s="223"/>
      <c r="AT504" s="224" t="s">
        <v>144</v>
      </c>
      <c r="AU504" s="224" t="s">
        <v>86</v>
      </c>
      <c r="AV504" s="12" t="s">
        <v>86</v>
      </c>
      <c r="AW504" s="12" t="s">
        <v>41</v>
      </c>
      <c r="AX504" s="12" t="s">
        <v>77</v>
      </c>
      <c r="AY504" s="224" t="s">
        <v>135</v>
      </c>
    </row>
    <row r="505" spans="2:65" s="13" customFormat="1" ht="13.5">
      <c r="B505" s="225"/>
      <c r="C505" s="226"/>
      <c r="D505" s="205" t="s">
        <v>144</v>
      </c>
      <c r="E505" s="227" t="s">
        <v>22</v>
      </c>
      <c r="F505" s="228" t="s">
        <v>173</v>
      </c>
      <c r="G505" s="226"/>
      <c r="H505" s="229">
        <v>1671.7329999999999</v>
      </c>
      <c r="I505" s="230"/>
      <c r="J505" s="226"/>
      <c r="K505" s="226"/>
      <c r="L505" s="231"/>
      <c r="M505" s="232"/>
      <c r="N505" s="233"/>
      <c r="O505" s="233"/>
      <c r="P505" s="233"/>
      <c r="Q505" s="233"/>
      <c r="R505" s="233"/>
      <c r="S505" s="233"/>
      <c r="T505" s="234"/>
      <c r="AT505" s="235" t="s">
        <v>144</v>
      </c>
      <c r="AU505" s="235" t="s">
        <v>86</v>
      </c>
      <c r="AV505" s="13" t="s">
        <v>142</v>
      </c>
      <c r="AW505" s="13" t="s">
        <v>41</v>
      </c>
      <c r="AX505" s="13" t="s">
        <v>24</v>
      </c>
      <c r="AY505" s="235" t="s">
        <v>135</v>
      </c>
    </row>
    <row r="506" spans="2:65" s="1" customFormat="1" ht="25.5" customHeight="1">
      <c r="B506" s="40"/>
      <c r="C506" s="191" t="s">
        <v>519</v>
      </c>
      <c r="D506" s="191" t="s">
        <v>137</v>
      </c>
      <c r="E506" s="192" t="s">
        <v>520</v>
      </c>
      <c r="F506" s="193" t="s">
        <v>515</v>
      </c>
      <c r="G506" s="194" t="s">
        <v>140</v>
      </c>
      <c r="H506" s="195">
        <v>1676.7329999999999</v>
      </c>
      <c r="I506" s="196"/>
      <c r="J506" s="197">
        <f>ROUND(I506*H506,2)</f>
        <v>0</v>
      </c>
      <c r="K506" s="193" t="s">
        <v>22</v>
      </c>
      <c r="L506" s="60"/>
      <c r="M506" s="198" t="s">
        <v>22</v>
      </c>
      <c r="N506" s="199" t="s">
        <v>48</v>
      </c>
      <c r="O506" s="41"/>
      <c r="P506" s="200">
        <f>O506*H506</f>
        <v>0</v>
      </c>
      <c r="Q506" s="200">
        <v>0</v>
      </c>
      <c r="R506" s="200">
        <f>Q506*H506</f>
        <v>0</v>
      </c>
      <c r="S506" s="200">
        <v>0</v>
      </c>
      <c r="T506" s="201">
        <f>S506*H506</f>
        <v>0</v>
      </c>
      <c r="AR506" s="23" t="s">
        <v>142</v>
      </c>
      <c r="AT506" s="23" t="s">
        <v>137</v>
      </c>
      <c r="AU506" s="23" t="s">
        <v>86</v>
      </c>
      <c r="AY506" s="23" t="s">
        <v>135</v>
      </c>
      <c r="BE506" s="202">
        <f>IF(N506="základní",J506,0)</f>
        <v>0</v>
      </c>
      <c r="BF506" s="202">
        <f>IF(N506="snížená",J506,0)</f>
        <v>0</v>
      </c>
      <c r="BG506" s="202">
        <f>IF(N506="zákl. přenesená",J506,0)</f>
        <v>0</v>
      </c>
      <c r="BH506" s="202">
        <f>IF(N506="sníž. přenesená",J506,0)</f>
        <v>0</v>
      </c>
      <c r="BI506" s="202">
        <f>IF(N506="nulová",J506,0)</f>
        <v>0</v>
      </c>
      <c r="BJ506" s="23" t="s">
        <v>24</v>
      </c>
      <c r="BK506" s="202">
        <f>ROUND(I506*H506,2)</f>
        <v>0</v>
      </c>
      <c r="BL506" s="23" t="s">
        <v>142</v>
      </c>
      <c r="BM506" s="23" t="s">
        <v>521</v>
      </c>
    </row>
    <row r="507" spans="2:65" s="11" customFormat="1" ht="13.5">
      <c r="B507" s="203"/>
      <c r="C507" s="204"/>
      <c r="D507" s="205" t="s">
        <v>144</v>
      </c>
      <c r="E507" s="206" t="s">
        <v>22</v>
      </c>
      <c r="F507" s="207" t="s">
        <v>522</v>
      </c>
      <c r="G507" s="204"/>
      <c r="H507" s="206" t="s">
        <v>22</v>
      </c>
      <c r="I507" s="208"/>
      <c r="J507" s="204"/>
      <c r="K507" s="204"/>
      <c r="L507" s="209"/>
      <c r="M507" s="210"/>
      <c r="N507" s="211"/>
      <c r="O507" s="211"/>
      <c r="P507" s="211"/>
      <c r="Q507" s="211"/>
      <c r="R507" s="211"/>
      <c r="S507" s="211"/>
      <c r="T507" s="212"/>
      <c r="AT507" s="213" t="s">
        <v>144</v>
      </c>
      <c r="AU507" s="213" t="s">
        <v>86</v>
      </c>
      <c r="AV507" s="11" t="s">
        <v>24</v>
      </c>
      <c r="AW507" s="11" t="s">
        <v>41</v>
      </c>
      <c r="AX507" s="11" t="s">
        <v>77</v>
      </c>
      <c r="AY507" s="213" t="s">
        <v>135</v>
      </c>
    </row>
    <row r="508" spans="2:65" s="11" customFormat="1" ht="13.5">
      <c r="B508" s="203"/>
      <c r="C508" s="204"/>
      <c r="D508" s="205" t="s">
        <v>144</v>
      </c>
      <c r="E508" s="206" t="s">
        <v>22</v>
      </c>
      <c r="F508" s="207" t="s">
        <v>518</v>
      </c>
      <c r="G508" s="204"/>
      <c r="H508" s="206" t="s">
        <v>22</v>
      </c>
      <c r="I508" s="208"/>
      <c r="J508" s="204"/>
      <c r="K508" s="204"/>
      <c r="L508" s="209"/>
      <c r="M508" s="210"/>
      <c r="N508" s="211"/>
      <c r="O508" s="211"/>
      <c r="P508" s="211"/>
      <c r="Q508" s="211"/>
      <c r="R508" s="211"/>
      <c r="S508" s="211"/>
      <c r="T508" s="212"/>
      <c r="AT508" s="213" t="s">
        <v>144</v>
      </c>
      <c r="AU508" s="213" t="s">
        <v>86</v>
      </c>
      <c r="AV508" s="11" t="s">
        <v>24</v>
      </c>
      <c r="AW508" s="11" t="s">
        <v>41</v>
      </c>
      <c r="AX508" s="11" t="s">
        <v>77</v>
      </c>
      <c r="AY508" s="213" t="s">
        <v>135</v>
      </c>
    </row>
    <row r="509" spans="2:65" s="11" customFormat="1" ht="13.5">
      <c r="B509" s="203"/>
      <c r="C509" s="204"/>
      <c r="D509" s="205" t="s">
        <v>144</v>
      </c>
      <c r="E509" s="206" t="s">
        <v>22</v>
      </c>
      <c r="F509" s="207" t="s">
        <v>149</v>
      </c>
      <c r="G509" s="204"/>
      <c r="H509" s="206" t="s">
        <v>22</v>
      </c>
      <c r="I509" s="208"/>
      <c r="J509" s="204"/>
      <c r="K509" s="204"/>
      <c r="L509" s="209"/>
      <c r="M509" s="210"/>
      <c r="N509" s="211"/>
      <c r="O509" s="211"/>
      <c r="P509" s="211"/>
      <c r="Q509" s="211"/>
      <c r="R509" s="211"/>
      <c r="S509" s="211"/>
      <c r="T509" s="212"/>
      <c r="AT509" s="213" t="s">
        <v>144</v>
      </c>
      <c r="AU509" s="213" t="s">
        <v>86</v>
      </c>
      <c r="AV509" s="11" t="s">
        <v>24</v>
      </c>
      <c r="AW509" s="11" t="s">
        <v>41</v>
      </c>
      <c r="AX509" s="11" t="s">
        <v>77</v>
      </c>
      <c r="AY509" s="213" t="s">
        <v>135</v>
      </c>
    </row>
    <row r="510" spans="2:65" s="12" customFormat="1" ht="13.5">
      <c r="B510" s="214"/>
      <c r="C510" s="215"/>
      <c r="D510" s="205" t="s">
        <v>144</v>
      </c>
      <c r="E510" s="216" t="s">
        <v>22</v>
      </c>
      <c r="F510" s="217" t="s">
        <v>389</v>
      </c>
      <c r="G510" s="215"/>
      <c r="H510" s="218">
        <v>120</v>
      </c>
      <c r="I510" s="219"/>
      <c r="J510" s="215"/>
      <c r="K510" s="215"/>
      <c r="L510" s="220"/>
      <c r="M510" s="221"/>
      <c r="N510" s="222"/>
      <c r="O510" s="222"/>
      <c r="P510" s="222"/>
      <c r="Q510" s="222"/>
      <c r="R510" s="222"/>
      <c r="S510" s="222"/>
      <c r="T510" s="223"/>
      <c r="AT510" s="224" t="s">
        <v>144</v>
      </c>
      <c r="AU510" s="224" t="s">
        <v>86</v>
      </c>
      <c r="AV510" s="12" t="s">
        <v>86</v>
      </c>
      <c r="AW510" s="12" t="s">
        <v>41</v>
      </c>
      <c r="AX510" s="12" t="s">
        <v>77</v>
      </c>
      <c r="AY510" s="224" t="s">
        <v>135</v>
      </c>
    </row>
    <row r="511" spans="2:65" s="11" customFormat="1" ht="13.5">
      <c r="B511" s="203"/>
      <c r="C511" s="204"/>
      <c r="D511" s="205" t="s">
        <v>144</v>
      </c>
      <c r="E511" s="206" t="s">
        <v>22</v>
      </c>
      <c r="F511" s="207" t="s">
        <v>151</v>
      </c>
      <c r="G511" s="204"/>
      <c r="H511" s="206" t="s">
        <v>22</v>
      </c>
      <c r="I511" s="208"/>
      <c r="J511" s="204"/>
      <c r="K511" s="204"/>
      <c r="L511" s="209"/>
      <c r="M511" s="210"/>
      <c r="N511" s="211"/>
      <c r="O511" s="211"/>
      <c r="P511" s="211"/>
      <c r="Q511" s="211"/>
      <c r="R511" s="211"/>
      <c r="S511" s="211"/>
      <c r="T511" s="212"/>
      <c r="AT511" s="213" t="s">
        <v>144</v>
      </c>
      <c r="AU511" s="213" t="s">
        <v>86</v>
      </c>
      <c r="AV511" s="11" t="s">
        <v>24</v>
      </c>
      <c r="AW511" s="11" t="s">
        <v>41</v>
      </c>
      <c r="AX511" s="11" t="s">
        <v>77</v>
      </c>
      <c r="AY511" s="213" t="s">
        <v>135</v>
      </c>
    </row>
    <row r="512" spans="2:65" s="12" customFormat="1" ht="13.5">
      <c r="B512" s="214"/>
      <c r="C512" s="215"/>
      <c r="D512" s="205" t="s">
        <v>144</v>
      </c>
      <c r="E512" s="216" t="s">
        <v>22</v>
      </c>
      <c r="F512" s="217" t="s">
        <v>390</v>
      </c>
      <c r="G512" s="215"/>
      <c r="H512" s="218">
        <v>119.2</v>
      </c>
      <c r="I512" s="219"/>
      <c r="J512" s="215"/>
      <c r="K512" s="215"/>
      <c r="L512" s="220"/>
      <c r="M512" s="221"/>
      <c r="N512" s="222"/>
      <c r="O512" s="222"/>
      <c r="P512" s="222"/>
      <c r="Q512" s="222"/>
      <c r="R512" s="222"/>
      <c r="S512" s="222"/>
      <c r="T512" s="223"/>
      <c r="AT512" s="224" t="s">
        <v>144</v>
      </c>
      <c r="AU512" s="224" t="s">
        <v>86</v>
      </c>
      <c r="AV512" s="12" t="s">
        <v>86</v>
      </c>
      <c r="AW512" s="12" t="s">
        <v>41</v>
      </c>
      <c r="AX512" s="12" t="s">
        <v>77</v>
      </c>
      <c r="AY512" s="224" t="s">
        <v>135</v>
      </c>
    </row>
    <row r="513" spans="2:51" s="11" customFormat="1" ht="13.5">
      <c r="B513" s="203"/>
      <c r="C513" s="204"/>
      <c r="D513" s="205" t="s">
        <v>144</v>
      </c>
      <c r="E513" s="206" t="s">
        <v>22</v>
      </c>
      <c r="F513" s="207" t="s">
        <v>236</v>
      </c>
      <c r="G513" s="204"/>
      <c r="H513" s="206" t="s">
        <v>22</v>
      </c>
      <c r="I513" s="208"/>
      <c r="J513" s="204"/>
      <c r="K513" s="204"/>
      <c r="L513" s="209"/>
      <c r="M513" s="210"/>
      <c r="N513" s="211"/>
      <c r="O513" s="211"/>
      <c r="P513" s="211"/>
      <c r="Q513" s="211"/>
      <c r="R513" s="211"/>
      <c r="S513" s="211"/>
      <c r="T513" s="212"/>
      <c r="AT513" s="213" t="s">
        <v>144</v>
      </c>
      <c r="AU513" s="213" t="s">
        <v>86</v>
      </c>
      <c r="AV513" s="11" t="s">
        <v>24</v>
      </c>
      <c r="AW513" s="11" t="s">
        <v>41</v>
      </c>
      <c r="AX513" s="11" t="s">
        <v>77</v>
      </c>
      <c r="AY513" s="213" t="s">
        <v>135</v>
      </c>
    </row>
    <row r="514" spans="2:51" s="12" customFormat="1" ht="13.5">
      <c r="B514" s="214"/>
      <c r="C514" s="215"/>
      <c r="D514" s="205" t="s">
        <v>144</v>
      </c>
      <c r="E514" s="216" t="s">
        <v>22</v>
      </c>
      <c r="F514" s="217" t="s">
        <v>391</v>
      </c>
      <c r="G514" s="215"/>
      <c r="H514" s="218">
        <v>63.787999999999997</v>
      </c>
      <c r="I514" s="219"/>
      <c r="J514" s="215"/>
      <c r="K514" s="215"/>
      <c r="L514" s="220"/>
      <c r="M514" s="221"/>
      <c r="N514" s="222"/>
      <c r="O514" s="222"/>
      <c r="P514" s="222"/>
      <c r="Q514" s="222"/>
      <c r="R514" s="222"/>
      <c r="S514" s="222"/>
      <c r="T514" s="223"/>
      <c r="AT514" s="224" t="s">
        <v>144</v>
      </c>
      <c r="AU514" s="224" t="s">
        <v>86</v>
      </c>
      <c r="AV514" s="12" t="s">
        <v>86</v>
      </c>
      <c r="AW514" s="12" t="s">
        <v>41</v>
      </c>
      <c r="AX514" s="12" t="s">
        <v>77</v>
      </c>
      <c r="AY514" s="224" t="s">
        <v>135</v>
      </c>
    </row>
    <row r="515" spans="2:51" s="11" customFormat="1" ht="13.5">
      <c r="B515" s="203"/>
      <c r="C515" s="204"/>
      <c r="D515" s="205" t="s">
        <v>144</v>
      </c>
      <c r="E515" s="206" t="s">
        <v>22</v>
      </c>
      <c r="F515" s="207" t="s">
        <v>238</v>
      </c>
      <c r="G515" s="204"/>
      <c r="H515" s="206" t="s">
        <v>22</v>
      </c>
      <c r="I515" s="208"/>
      <c r="J515" s="204"/>
      <c r="K515" s="204"/>
      <c r="L515" s="209"/>
      <c r="M515" s="210"/>
      <c r="N515" s="211"/>
      <c r="O515" s="211"/>
      <c r="P515" s="211"/>
      <c r="Q515" s="211"/>
      <c r="R515" s="211"/>
      <c r="S515" s="211"/>
      <c r="T515" s="212"/>
      <c r="AT515" s="213" t="s">
        <v>144</v>
      </c>
      <c r="AU515" s="213" t="s">
        <v>86</v>
      </c>
      <c r="AV515" s="11" t="s">
        <v>24</v>
      </c>
      <c r="AW515" s="11" t="s">
        <v>41</v>
      </c>
      <c r="AX515" s="11" t="s">
        <v>77</v>
      </c>
      <c r="AY515" s="213" t="s">
        <v>135</v>
      </c>
    </row>
    <row r="516" spans="2:51" s="12" customFormat="1" ht="13.5">
      <c r="B516" s="214"/>
      <c r="C516" s="215"/>
      <c r="D516" s="205" t="s">
        <v>144</v>
      </c>
      <c r="E516" s="216" t="s">
        <v>22</v>
      </c>
      <c r="F516" s="217" t="s">
        <v>392</v>
      </c>
      <c r="G516" s="215"/>
      <c r="H516" s="218">
        <v>58.805</v>
      </c>
      <c r="I516" s="219"/>
      <c r="J516" s="215"/>
      <c r="K516" s="215"/>
      <c r="L516" s="220"/>
      <c r="M516" s="221"/>
      <c r="N516" s="222"/>
      <c r="O516" s="222"/>
      <c r="P516" s="222"/>
      <c r="Q516" s="222"/>
      <c r="R516" s="222"/>
      <c r="S516" s="222"/>
      <c r="T516" s="223"/>
      <c r="AT516" s="224" t="s">
        <v>144</v>
      </c>
      <c r="AU516" s="224" t="s">
        <v>86</v>
      </c>
      <c r="AV516" s="12" t="s">
        <v>86</v>
      </c>
      <c r="AW516" s="12" t="s">
        <v>41</v>
      </c>
      <c r="AX516" s="12" t="s">
        <v>77</v>
      </c>
      <c r="AY516" s="224" t="s">
        <v>135</v>
      </c>
    </row>
    <row r="517" spans="2:51" s="11" customFormat="1" ht="13.5">
      <c r="B517" s="203"/>
      <c r="C517" s="204"/>
      <c r="D517" s="205" t="s">
        <v>144</v>
      </c>
      <c r="E517" s="206" t="s">
        <v>22</v>
      </c>
      <c r="F517" s="207" t="s">
        <v>155</v>
      </c>
      <c r="G517" s="204"/>
      <c r="H517" s="206" t="s">
        <v>22</v>
      </c>
      <c r="I517" s="208"/>
      <c r="J517" s="204"/>
      <c r="K517" s="204"/>
      <c r="L517" s="209"/>
      <c r="M517" s="210"/>
      <c r="N517" s="211"/>
      <c r="O517" s="211"/>
      <c r="P517" s="211"/>
      <c r="Q517" s="211"/>
      <c r="R517" s="211"/>
      <c r="S517" s="211"/>
      <c r="T517" s="212"/>
      <c r="AT517" s="213" t="s">
        <v>144</v>
      </c>
      <c r="AU517" s="213" t="s">
        <v>86</v>
      </c>
      <c r="AV517" s="11" t="s">
        <v>24</v>
      </c>
      <c r="AW517" s="11" t="s">
        <v>41</v>
      </c>
      <c r="AX517" s="11" t="s">
        <v>77</v>
      </c>
      <c r="AY517" s="213" t="s">
        <v>135</v>
      </c>
    </row>
    <row r="518" spans="2:51" s="12" customFormat="1" ht="13.5">
      <c r="B518" s="214"/>
      <c r="C518" s="215"/>
      <c r="D518" s="205" t="s">
        <v>144</v>
      </c>
      <c r="E518" s="216" t="s">
        <v>22</v>
      </c>
      <c r="F518" s="217" t="s">
        <v>393</v>
      </c>
      <c r="G518" s="215"/>
      <c r="H518" s="218">
        <v>123</v>
      </c>
      <c r="I518" s="219"/>
      <c r="J518" s="215"/>
      <c r="K518" s="215"/>
      <c r="L518" s="220"/>
      <c r="M518" s="221"/>
      <c r="N518" s="222"/>
      <c r="O518" s="222"/>
      <c r="P518" s="222"/>
      <c r="Q518" s="222"/>
      <c r="R518" s="222"/>
      <c r="S518" s="222"/>
      <c r="T518" s="223"/>
      <c r="AT518" s="224" t="s">
        <v>144</v>
      </c>
      <c r="AU518" s="224" t="s">
        <v>86</v>
      </c>
      <c r="AV518" s="12" t="s">
        <v>86</v>
      </c>
      <c r="AW518" s="12" t="s">
        <v>41</v>
      </c>
      <c r="AX518" s="12" t="s">
        <v>77</v>
      </c>
      <c r="AY518" s="224" t="s">
        <v>135</v>
      </c>
    </row>
    <row r="519" spans="2:51" s="11" customFormat="1" ht="13.5">
      <c r="B519" s="203"/>
      <c r="C519" s="204"/>
      <c r="D519" s="205" t="s">
        <v>144</v>
      </c>
      <c r="E519" s="206" t="s">
        <v>22</v>
      </c>
      <c r="F519" s="207" t="s">
        <v>157</v>
      </c>
      <c r="G519" s="204"/>
      <c r="H519" s="206" t="s">
        <v>22</v>
      </c>
      <c r="I519" s="208"/>
      <c r="J519" s="204"/>
      <c r="K519" s="204"/>
      <c r="L519" s="209"/>
      <c r="M519" s="210"/>
      <c r="N519" s="211"/>
      <c r="O519" s="211"/>
      <c r="P519" s="211"/>
      <c r="Q519" s="211"/>
      <c r="R519" s="211"/>
      <c r="S519" s="211"/>
      <c r="T519" s="212"/>
      <c r="AT519" s="213" t="s">
        <v>144</v>
      </c>
      <c r="AU519" s="213" t="s">
        <v>86</v>
      </c>
      <c r="AV519" s="11" t="s">
        <v>24</v>
      </c>
      <c r="AW519" s="11" t="s">
        <v>41</v>
      </c>
      <c r="AX519" s="11" t="s">
        <v>77</v>
      </c>
      <c r="AY519" s="213" t="s">
        <v>135</v>
      </c>
    </row>
    <row r="520" spans="2:51" s="12" customFormat="1" ht="13.5">
      <c r="B520" s="214"/>
      <c r="C520" s="215"/>
      <c r="D520" s="205" t="s">
        <v>144</v>
      </c>
      <c r="E520" s="216" t="s">
        <v>22</v>
      </c>
      <c r="F520" s="217" t="s">
        <v>394</v>
      </c>
      <c r="G520" s="215"/>
      <c r="H520" s="218">
        <v>121.8</v>
      </c>
      <c r="I520" s="219"/>
      <c r="J520" s="215"/>
      <c r="K520" s="215"/>
      <c r="L520" s="220"/>
      <c r="M520" s="221"/>
      <c r="N520" s="222"/>
      <c r="O520" s="222"/>
      <c r="P520" s="222"/>
      <c r="Q520" s="222"/>
      <c r="R520" s="222"/>
      <c r="S520" s="222"/>
      <c r="T520" s="223"/>
      <c r="AT520" s="224" t="s">
        <v>144</v>
      </c>
      <c r="AU520" s="224" t="s">
        <v>86</v>
      </c>
      <c r="AV520" s="12" t="s">
        <v>86</v>
      </c>
      <c r="AW520" s="12" t="s">
        <v>41</v>
      </c>
      <c r="AX520" s="12" t="s">
        <v>77</v>
      </c>
      <c r="AY520" s="224" t="s">
        <v>135</v>
      </c>
    </row>
    <row r="521" spans="2:51" s="11" customFormat="1" ht="13.5">
      <c r="B521" s="203"/>
      <c r="C521" s="204"/>
      <c r="D521" s="205" t="s">
        <v>144</v>
      </c>
      <c r="E521" s="206" t="s">
        <v>22</v>
      </c>
      <c r="F521" s="207" t="s">
        <v>159</v>
      </c>
      <c r="G521" s="204"/>
      <c r="H521" s="206" t="s">
        <v>22</v>
      </c>
      <c r="I521" s="208"/>
      <c r="J521" s="204"/>
      <c r="K521" s="204"/>
      <c r="L521" s="209"/>
      <c r="M521" s="210"/>
      <c r="N521" s="211"/>
      <c r="O521" s="211"/>
      <c r="P521" s="211"/>
      <c r="Q521" s="211"/>
      <c r="R521" s="211"/>
      <c r="S521" s="211"/>
      <c r="T521" s="212"/>
      <c r="AT521" s="213" t="s">
        <v>144</v>
      </c>
      <c r="AU521" s="213" t="s">
        <v>86</v>
      </c>
      <c r="AV521" s="11" t="s">
        <v>24</v>
      </c>
      <c r="AW521" s="11" t="s">
        <v>41</v>
      </c>
      <c r="AX521" s="11" t="s">
        <v>77</v>
      </c>
      <c r="AY521" s="213" t="s">
        <v>135</v>
      </c>
    </row>
    <row r="522" spans="2:51" s="12" customFormat="1" ht="13.5">
      <c r="B522" s="214"/>
      <c r="C522" s="215"/>
      <c r="D522" s="205" t="s">
        <v>144</v>
      </c>
      <c r="E522" s="216" t="s">
        <v>22</v>
      </c>
      <c r="F522" s="217" t="s">
        <v>395</v>
      </c>
      <c r="G522" s="215"/>
      <c r="H522" s="218">
        <v>119.5</v>
      </c>
      <c r="I522" s="219"/>
      <c r="J522" s="215"/>
      <c r="K522" s="215"/>
      <c r="L522" s="220"/>
      <c r="M522" s="221"/>
      <c r="N522" s="222"/>
      <c r="O522" s="222"/>
      <c r="P522" s="222"/>
      <c r="Q522" s="222"/>
      <c r="R522" s="222"/>
      <c r="S522" s="222"/>
      <c r="T522" s="223"/>
      <c r="AT522" s="224" t="s">
        <v>144</v>
      </c>
      <c r="AU522" s="224" t="s">
        <v>86</v>
      </c>
      <c r="AV522" s="12" t="s">
        <v>86</v>
      </c>
      <c r="AW522" s="12" t="s">
        <v>41</v>
      </c>
      <c r="AX522" s="12" t="s">
        <v>77</v>
      </c>
      <c r="AY522" s="224" t="s">
        <v>135</v>
      </c>
    </row>
    <row r="523" spans="2:51" s="11" customFormat="1" ht="13.5">
      <c r="B523" s="203"/>
      <c r="C523" s="204"/>
      <c r="D523" s="205" t="s">
        <v>144</v>
      </c>
      <c r="E523" s="206" t="s">
        <v>22</v>
      </c>
      <c r="F523" s="207" t="s">
        <v>161</v>
      </c>
      <c r="G523" s="204"/>
      <c r="H523" s="206" t="s">
        <v>22</v>
      </c>
      <c r="I523" s="208"/>
      <c r="J523" s="204"/>
      <c r="K523" s="204"/>
      <c r="L523" s="209"/>
      <c r="M523" s="210"/>
      <c r="N523" s="211"/>
      <c r="O523" s="211"/>
      <c r="P523" s="211"/>
      <c r="Q523" s="211"/>
      <c r="R523" s="211"/>
      <c r="S523" s="211"/>
      <c r="T523" s="212"/>
      <c r="AT523" s="213" t="s">
        <v>144</v>
      </c>
      <c r="AU523" s="213" t="s">
        <v>86</v>
      </c>
      <c r="AV523" s="11" t="s">
        <v>24</v>
      </c>
      <c r="AW523" s="11" t="s">
        <v>41</v>
      </c>
      <c r="AX523" s="11" t="s">
        <v>77</v>
      </c>
      <c r="AY523" s="213" t="s">
        <v>135</v>
      </c>
    </row>
    <row r="524" spans="2:51" s="12" customFormat="1" ht="13.5">
      <c r="B524" s="214"/>
      <c r="C524" s="215"/>
      <c r="D524" s="205" t="s">
        <v>144</v>
      </c>
      <c r="E524" s="216" t="s">
        <v>22</v>
      </c>
      <c r="F524" s="217" t="s">
        <v>396</v>
      </c>
      <c r="G524" s="215"/>
      <c r="H524" s="218">
        <v>120.3</v>
      </c>
      <c r="I524" s="219"/>
      <c r="J524" s="215"/>
      <c r="K524" s="215"/>
      <c r="L524" s="220"/>
      <c r="M524" s="221"/>
      <c r="N524" s="222"/>
      <c r="O524" s="222"/>
      <c r="P524" s="222"/>
      <c r="Q524" s="222"/>
      <c r="R524" s="222"/>
      <c r="S524" s="222"/>
      <c r="T524" s="223"/>
      <c r="AT524" s="224" t="s">
        <v>144</v>
      </c>
      <c r="AU524" s="224" t="s">
        <v>86</v>
      </c>
      <c r="AV524" s="12" t="s">
        <v>86</v>
      </c>
      <c r="AW524" s="12" t="s">
        <v>41</v>
      </c>
      <c r="AX524" s="12" t="s">
        <v>77</v>
      </c>
      <c r="AY524" s="224" t="s">
        <v>135</v>
      </c>
    </row>
    <row r="525" spans="2:51" s="11" customFormat="1" ht="13.5">
      <c r="B525" s="203"/>
      <c r="C525" s="204"/>
      <c r="D525" s="205" t="s">
        <v>144</v>
      </c>
      <c r="E525" s="206" t="s">
        <v>22</v>
      </c>
      <c r="F525" s="207" t="s">
        <v>163</v>
      </c>
      <c r="G525" s="204"/>
      <c r="H525" s="206" t="s">
        <v>22</v>
      </c>
      <c r="I525" s="208"/>
      <c r="J525" s="204"/>
      <c r="K525" s="204"/>
      <c r="L525" s="209"/>
      <c r="M525" s="210"/>
      <c r="N525" s="211"/>
      <c r="O525" s="211"/>
      <c r="P525" s="211"/>
      <c r="Q525" s="211"/>
      <c r="R525" s="211"/>
      <c r="S525" s="211"/>
      <c r="T525" s="212"/>
      <c r="AT525" s="213" t="s">
        <v>144</v>
      </c>
      <c r="AU525" s="213" t="s">
        <v>86</v>
      </c>
      <c r="AV525" s="11" t="s">
        <v>24</v>
      </c>
      <c r="AW525" s="11" t="s">
        <v>41</v>
      </c>
      <c r="AX525" s="11" t="s">
        <v>77</v>
      </c>
      <c r="AY525" s="213" t="s">
        <v>135</v>
      </c>
    </row>
    <row r="526" spans="2:51" s="12" customFormat="1" ht="13.5">
      <c r="B526" s="214"/>
      <c r="C526" s="215"/>
      <c r="D526" s="205" t="s">
        <v>144</v>
      </c>
      <c r="E526" s="216" t="s">
        <v>22</v>
      </c>
      <c r="F526" s="217" t="s">
        <v>397</v>
      </c>
      <c r="G526" s="215"/>
      <c r="H526" s="218">
        <v>120.3</v>
      </c>
      <c r="I526" s="219"/>
      <c r="J526" s="215"/>
      <c r="K526" s="215"/>
      <c r="L526" s="220"/>
      <c r="M526" s="221"/>
      <c r="N526" s="222"/>
      <c r="O526" s="222"/>
      <c r="P526" s="222"/>
      <c r="Q526" s="222"/>
      <c r="R526" s="222"/>
      <c r="S526" s="222"/>
      <c r="T526" s="223"/>
      <c r="AT526" s="224" t="s">
        <v>144</v>
      </c>
      <c r="AU526" s="224" t="s">
        <v>86</v>
      </c>
      <c r="AV526" s="12" t="s">
        <v>86</v>
      </c>
      <c r="AW526" s="12" t="s">
        <v>41</v>
      </c>
      <c r="AX526" s="12" t="s">
        <v>77</v>
      </c>
      <c r="AY526" s="224" t="s">
        <v>135</v>
      </c>
    </row>
    <row r="527" spans="2:51" s="11" customFormat="1" ht="13.5">
      <c r="B527" s="203"/>
      <c r="C527" s="204"/>
      <c r="D527" s="205" t="s">
        <v>144</v>
      </c>
      <c r="E527" s="206" t="s">
        <v>22</v>
      </c>
      <c r="F527" s="207" t="s">
        <v>165</v>
      </c>
      <c r="G527" s="204"/>
      <c r="H527" s="206" t="s">
        <v>22</v>
      </c>
      <c r="I527" s="208"/>
      <c r="J527" s="204"/>
      <c r="K527" s="204"/>
      <c r="L527" s="209"/>
      <c r="M527" s="210"/>
      <c r="N527" s="211"/>
      <c r="O527" s="211"/>
      <c r="P527" s="211"/>
      <c r="Q527" s="211"/>
      <c r="R527" s="211"/>
      <c r="S527" s="211"/>
      <c r="T527" s="212"/>
      <c r="AT527" s="213" t="s">
        <v>144</v>
      </c>
      <c r="AU527" s="213" t="s">
        <v>86</v>
      </c>
      <c r="AV527" s="11" t="s">
        <v>24</v>
      </c>
      <c r="AW527" s="11" t="s">
        <v>41</v>
      </c>
      <c r="AX527" s="11" t="s">
        <v>77</v>
      </c>
      <c r="AY527" s="213" t="s">
        <v>135</v>
      </c>
    </row>
    <row r="528" spans="2:51" s="12" customFormat="1" ht="13.5">
      <c r="B528" s="214"/>
      <c r="C528" s="215"/>
      <c r="D528" s="205" t="s">
        <v>144</v>
      </c>
      <c r="E528" s="216" t="s">
        <v>22</v>
      </c>
      <c r="F528" s="217" t="s">
        <v>398</v>
      </c>
      <c r="G528" s="215"/>
      <c r="H528" s="218">
        <v>118.4</v>
      </c>
      <c r="I528" s="219"/>
      <c r="J528" s="215"/>
      <c r="K528" s="215"/>
      <c r="L528" s="220"/>
      <c r="M528" s="221"/>
      <c r="N528" s="222"/>
      <c r="O528" s="222"/>
      <c r="P528" s="222"/>
      <c r="Q528" s="222"/>
      <c r="R528" s="222"/>
      <c r="S528" s="222"/>
      <c r="T528" s="223"/>
      <c r="AT528" s="224" t="s">
        <v>144</v>
      </c>
      <c r="AU528" s="224" t="s">
        <v>86</v>
      </c>
      <c r="AV528" s="12" t="s">
        <v>86</v>
      </c>
      <c r="AW528" s="12" t="s">
        <v>41</v>
      </c>
      <c r="AX528" s="12" t="s">
        <v>77</v>
      </c>
      <c r="AY528" s="224" t="s">
        <v>135</v>
      </c>
    </row>
    <row r="529" spans="2:65" s="11" customFormat="1" ht="13.5">
      <c r="B529" s="203"/>
      <c r="C529" s="204"/>
      <c r="D529" s="205" t="s">
        <v>144</v>
      </c>
      <c r="E529" s="206" t="s">
        <v>22</v>
      </c>
      <c r="F529" s="207" t="s">
        <v>195</v>
      </c>
      <c r="G529" s="204"/>
      <c r="H529" s="206" t="s">
        <v>22</v>
      </c>
      <c r="I529" s="208"/>
      <c r="J529" s="204"/>
      <c r="K529" s="204"/>
      <c r="L529" s="209"/>
      <c r="M529" s="210"/>
      <c r="N529" s="211"/>
      <c r="O529" s="211"/>
      <c r="P529" s="211"/>
      <c r="Q529" s="211"/>
      <c r="R529" s="211"/>
      <c r="S529" s="211"/>
      <c r="T529" s="212"/>
      <c r="AT529" s="213" t="s">
        <v>144</v>
      </c>
      <c r="AU529" s="213" t="s">
        <v>86</v>
      </c>
      <c r="AV529" s="11" t="s">
        <v>24</v>
      </c>
      <c r="AW529" s="11" t="s">
        <v>41</v>
      </c>
      <c r="AX529" s="11" t="s">
        <v>77</v>
      </c>
      <c r="AY529" s="213" t="s">
        <v>135</v>
      </c>
    </row>
    <row r="530" spans="2:65" s="12" customFormat="1" ht="13.5">
      <c r="B530" s="214"/>
      <c r="C530" s="215"/>
      <c r="D530" s="205" t="s">
        <v>144</v>
      </c>
      <c r="E530" s="216" t="s">
        <v>22</v>
      </c>
      <c r="F530" s="217" t="s">
        <v>478</v>
      </c>
      <c r="G530" s="215"/>
      <c r="H530" s="218">
        <v>30</v>
      </c>
      <c r="I530" s="219"/>
      <c r="J530" s="215"/>
      <c r="K530" s="215"/>
      <c r="L530" s="220"/>
      <c r="M530" s="221"/>
      <c r="N530" s="222"/>
      <c r="O530" s="222"/>
      <c r="P530" s="222"/>
      <c r="Q530" s="222"/>
      <c r="R530" s="222"/>
      <c r="S530" s="222"/>
      <c r="T530" s="223"/>
      <c r="AT530" s="224" t="s">
        <v>144</v>
      </c>
      <c r="AU530" s="224" t="s">
        <v>86</v>
      </c>
      <c r="AV530" s="12" t="s">
        <v>86</v>
      </c>
      <c r="AW530" s="12" t="s">
        <v>41</v>
      </c>
      <c r="AX530" s="12" t="s">
        <v>77</v>
      </c>
      <c r="AY530" s="224" t="s">
        <v>135</v>
      </c>
    </row>
    <row r="531" spans="2:65" s="11" customFormat="1" ht="13.5">
      <c r="B531" s="203"/>
      <c r="C531" s="204"/>
      <c r="D531" s="205" t="s">
        <v>144</v>
      </c>
      <c r="E531" s="206" t="s">
        <v>22</v>
      </c>
      <c r="F531" s="207" t="s">
        <v>399</v>
      </c>
      <c r="G531" s="204"/>
      <c r="H531" s="206" t="s">
        <v>22</v>
      </c>
      <c r="I531" s="208"/>
      <c r="J531" s="204"/>
      <c r="K531" s="204"/>
      <c r="L531" s="209"/>
      <c r="M531" s="210"/>
      <c r="N531" s="211"/>
      <c r="O531" s="211"/>
      <c r="P531" s="211"/>
      <c r="Q531" s="211"/>
      <c r="R531" s="211"/>
      <c r="S531" s="211"/>
      <c r="T531" s="212"/>
      <c r="AT531" s="213" t="s">
        <v>144</v>
      </c>
      <c r="AU531" s="213" t="s">
        <v>86</v>
      </c>
      <c r="AV531" s="11" t="s">
        <v>24</v>
      </c>
      <c r="AW531" s="11" t="s">
        <v>41</v>
      </c>
      <c r="AX531" s="11" t="s">
        <v>77</v>
      </c>
      <c r="AY531" s="213" t="s">
        <v>135</v>
      </c>
    </row>
    <row r="532" spans="2:65" s="12" customFormat="1" ht="13.5">
      <c r="B532" s="214"/>
      <c r="C532" s="215"/>
      <c r="D532" s="205" t="s">
        <v>144</v>
      </c>
      <c r="E532" s="216" t="s">
        <v>22</v>
      </c>
      <c r="F532" s="217" t="s">
        <v>400</v>
      </c>
      <c r="G532" s="215"/>
      <c r="H532" s="218">
        <v>280.44</v>
      </c>
      <c r="I532" s="219"/>
      <c r="J532" s="215"/>
      <c r="K532" s="215"/>
      <c r="L532" s="220"/>
      <c r="M532" s="221"/>
      <c r="N532" s="222"/>
      <c r="O532" s="222"/>
      <c r="P532" s="222"/>
      <c r="Q532" s="222"/>
      <c r="R532" s="222"/>
      <c r="S532" s="222"/>
      <c r="T532" s="223"/>
      <c r="AT532" s="224" t="s">
        <v>144</v>
      </c>
      <c r="AU532" s="224" t="s">
        <v>86</v>
      </c>
      <c r="AV532" s="12" t="s">
        <v>86</v>
      </c>
      <c r="AW532" s="12" t="s">
        <v>41</v>
      </c>
      <c r="AX532" s="12" t="s">
        <v>77</v>
      </c>
      <c r="AY532" s="224" t="s">
        <v>135</v>
      </c>
    </row>
    <row r="533" spans="2:65" s="11" customFormat="1" ht="13.5">
      <c r="B533" s="203"/>
      <c r="C533" s="204"/>
      <c r="D533" s="205" t="s">
        <v>144</v>
      </c>
      <c r="E533" s="206" t="s">
        <v>22</v>
      </c>
      <c r="F533" s="207" t="s">
        <v>169</v>
      </c>
      <c r="G533" s="204"/>
      <c r="H533" s="206" t="s">
        <v>22</v>
      </c>
      <c r="I533" s="208"/>
      <c r="J533" s="204"/>
      <c r="K533" s="204"/>
      <c r="L533" s="209"/>
      <c r="M533" s="210"/>
      <c r="N533" s="211"/>
      <c r="O533" s="211"/>
      <c r="P533" s="211"/>
      <c r="Q533" s="211"/>
      <c r="R533" s="211"/>
      <c r="S533" s="211"/>
      <c r="T533" s="212"/>
      <c r="AT533" s="213" t="s">
        <v>144</v>
      </c>
      <c r="AU533" s="213" t="s">
        <v>86</v>
      </c>
      <c r="AV533" s="11" t="s">
        <v>24</v>
      </c>
      <c r="AW533" s="11" t="s">
        <v>41</v>
      </c>
      <c r="AX533" s="11" t="s">
        <v>77</v>
      </c>
      <c r="AY533" s="213" t="s">
        <v>135</v>
      </c>
    </row>
    <row r="534" spans="2:65" s="12" customFormat="1" ht="13.5">
      <c r="B534" s="214"/>
      <c r="C534" s="215"/>
      <c r="D534" s="205" t="s">
        <v>144</v>
      </c>
      <c r="E534" s="216" t="s">
        <v>22</v>
      </c>
      <c r="F534" s="217" t="s">
        <v>401</v>
      </c>
      <c r="G534" s="215"/>
      <c r="H534" s="218">
        <v>120.5</v>
      </c>
      <c r="I534" s="219"/>
      <c r="J534" s="215"/>
      <c r="K534" s="215"/>
      <c r="L534" s="220"/>
      <c r="M534" s="221"/>
      <c r="N534" s="222"/>
      <c r="O534" s="222"/>
      <c r="P534" s="222"/>
      <c r="Q534" s="222"/>
      <c r="R534" s="222"/>
      <c r="S534" s="222"/>
      <c r="T534" s="223"/>
      <c r="AT534" s="224" t="s">
        <v>144</v>
      </c>
      <c r="AU534" s="224" t="s">
        <v>86</v>
      </c>
      <c r="AV534" s="12" t="s">
        <v>86</v>
      </c>
      <c r="AW534" s="12" t="s">
        <v>41</v>
      </c>
      <c r="AX534" s="12" t="s">
        <v>77</v>
      </c>
      <c r="AY534" s="224" t="s">
        <v>135</v>
      </c>
    </row>
    <row r="535" spans="2:65" s="11" customFormat="1" ht="13.5">
      <c r="B535" s="203"/>
      <c r="C535" s="204"/>
      <c r="D535" s="205" t="s">
        <v>144</v>
      </c>
      <c r="E535" s="206" t="s">
        <v>22</v>
      </c>
      <c r="F535" s="207" t="s">
        <v>255</v>
      </c>
      <c r="G535" s="204"/>
      <c r="H535" s="206" t="s">
        <v>22</v>
      </c>
      <c r="I535" s="208"/>
      <c r="J535" s="204"/>
      <c r="K535" s="204"/>
      <c r="L535" s="209"/>
      <c r="M535" s="210"/>
      <c r="N535" s="211"/>
      <c r="O535" s="211"/>
      <c r="P535" s="211"/>
      <c r="Q535" s="211"/>
      <c r="R535" s="211"/>
      <c r="S535" s="211"/>
      <c r="T535" s="212"/>
      <c r="AT535" s="213" t="s">
        <v>144</v>
      </c>
      <c r="AU535" s="213" t="s">
        <v>86</v>
      </c>
      <c r="AV535" s="11" t="s">
        <v>24</v>
      </c>
      <c r="AW535" s="11" t="s">
        <v>41</v>
      </c>
      <c r="AX535" s="11" t="s">
        <v>77</v>
      </c>
      <c r="AY535" s="213" t="s">
        <v>135</v>
      </c>
    </row>
    <row r="536" spans="2:65" s="12" customFormat="1" ht="13.5">
      <c r="B536" s="214"/>
      <c r="C536" s="215"/>
      <c r="D536" s="205" t="s">
        <v>144</v>
      </c>
      <c r="E536" s="216" t="s">
        <v>22</v>
      </c>
      <c r="F536" s="217" t="s">
        <v>402</v>
      </c>
      <c r="G536" s="215"/>
      <c r="H536" s="218">
        <v>160.69999999999999</v>
      </c>
      <c r="I536" s="219"/>
      <c r="J536" s="215"/>
      <c r="K536" s="215"/>
      <c r="L536" s="220"/>
      <c r="M536" s="221"/>
      <c r="N536" s="222"/>
      <c r="O536" s="222"/>
      <c r="P536" s="222"/>
      <c r="Q536" s="222"/>
      <c r="R536" s="222"/>
      <c r="S536" s="222"/>
      <c r="T536" s="223"/>
      <c r="AT536" s="224" t="s">
        <v>144</v>
      </c>
      <c r="AU536" s="224" t="s">
        <v>86</v>
      </c>
      <c r="AV536" s="12" t="s">
        <v>86</v>
      </c>
      <c r="AW536" s="12" t="s">
        <v>41</v>
      </c>
      <c r="AX536" s="12" t="s">
        <v>77</v>
      </c>
      <c r="AY536" s="224" t="s">
        <v>135</v>
      </c>
    </row>
    <row r="537" spans="2:65" s="13" customFormat="1" ht="13.5">
      <c r="B537" s="225"/>
      <c r="C537" s="226"/>
      <c r="D537" s="205" t="s">
        <v>144</v>
      </c>
      <c r="E537" s="227" t="s">
        <v>22</v>
      </c>
      <c r="F537" s="228" t="s">
        <v>173</v>
      </c>
      <c r="G537" s="226"/>
      <c r="H537" s="229">
        <v>1676.7329999999999</v>
      </c>
      <c r="I537" s="230"/>
      <c r="J537" s="226"/>
      <c r="K537" s="226"/>
      <c r="L537" s="231"/>
      <c r="M537" s="232"/>
      <c r="N537" s="233"/>
      <c r="O537" s="233"/>
      <c r="P537" s="233"/>
      <c r="Q537" s="233"/>
      <c r="R537" s="233"/>
      <c r="S537" s="233"/>
      <c r="T537" s="234"/>
      <c r="AT537" s="235" t="s">
        <v>144</v>
      </c>
      <c r="AU537" s="235" t="s">
        <v>86</v>
      </c>
      <c r="AV537" s="13" t="s">
        <v>142</v>
      </c>
      <c r="AW537" s="13" t="s">
        <v>41</v>
      </c>
      <c r="AX537" s="13" t="s">
        <v>24</v>
      </c>
      <c r="AY537" s="235" t="s">
        <v>135</v>
      </c>
    </row>
    <row r="538" spans="2:65" s="1" customFormat="1" ht="25.5" customHeight="1">
      <c r="B538" s="40"/>
      <c r="C538" s="191" t="s">
        <v>523</v>
      </c>
      <c r="D538" s="191" t="s">
        <v>137</v>
      </c>
      <c r="E538" s="192" t="s">
        <v>524</v>
      </c>
      <c r="F538" s="193" t="s">
        <v>525</v>
      </c>
      <c r="G538" s="194" t="s">
        <v>140</v>
      </c>
      <c r="H538" s="195">
        <v>104</v>
      </c>
      <c r="I538" s="196"/>
      <c r="J538" s="197">
        <f>ROUND(I538*H538,2)</f>
        <v>0</v>
      </c>
      <c r="K538" s="193" t="s">
        <v>141</v>
      </c>
      <c r="L538" s="60"/>
      <c r="M538" s="198" t="s">
        <v>22</v>
      </c>
      <c r="N538" s="199" t="s">
        <v>48</v>
      </c>
      <c r="O538" s="41"/>
      <c r="P538" s="200">
        <f>O538*H538</f>
        <v>0</v>
      </c>
      <c r="Q538" s="200">
        <v>0</v>
      </c>
      <c r="R538" s="200">
        <f>Q538*H538</f>
        <v>0</v>
      </c>
      <c r="S538" s="200">
        <v>0</v>
      </c>
      <c r="T538" s="201">
        <f>S538*H538</f>
        <v>0</v>
      </c>
      <c r="AR538" s="23" t="s">
        <v>142</v>
      </c>
      <c r="AT538" s="23" t="s">
        <v>137</v>
      </c>
      <c r="AU538" s="23" t="s">
        <v>86</v>
      </c>
      <c r="AY538" s="23" t="s">
        <v>135</v>
      </c>
      <c r="BE538" s="202">
        <f>IF(N538="základní",J538,0)</f>
        <v>0</v>
      </c>
      <c r="BF538" s="202">
        <f>IF(N538="snížená",J538,0)</f>
        <v>0</v>
      </c>
      <c r="BG538" s="202">
        <f>IF(N538="zákl. přenesená",J538,0)</f>
        <v>0</v>
      </c>
      <c r="BH538" s="202">
        <f>IF(N538="sníž. přenesená",J538,0)</f>
        <v>0</v>
      </c>
      <c r="BI538" s="202">
        <f>IF(N538="nulová",J538,0)</f>
        <v>0</v>
      </c>
      <c r="BJ538" s="23" t="s">
        <v>24</v>
      </c>
      <c r="BK538" s="202">
        <f>ROUND(I538*H538,2)</f>
        <v>0</v>
      </c>
      <c r="BL538" s="23" t="s">
        <v>142</v>
      </c>
      <c r="BM538" s="23" t="s">
        <v>526</v>
      </c>
    </row>
    <row r="539" spans="2:65" s="11" customFormat="1" ht="13.5">
      <c r="B539" s="203"/>
      <c r="C539" s="204"/>
      <c r="D539" s="205" t="s">
        <v>144</v>
      </c>
      <c r="E539" s="206" t="s">
        <v>22</v>
      </c>
      <c r="F539" s="207" t="s">
        <v>527</v>
      </c>
      <c r="G539" s="204"/>
      <c r="H539" s="206" t="s">
        <v>22</v>
      </c>
      <c r="I539" s="208"/>
      <c r="J539" s="204"/>
      <c r="K539" s="204"/>
      <c r="L539" s="209"/>
      <c r="M539" s="210"/>
      <c r="N539" s="211"/>
      <c r="O539" s="211"/>
      <c r="P539" s="211"/>
      <c r="Q539" s="211"/>
      <c r="R539" s="211"/>
      <c r="S539" s="211"/>
      <c r="T539" s="212"/>
      <c r="AT539" s="213" t="s">
        <v>144</v>
      </c>
      <c r="AU539" s="213" t="s">
        <v>86</v>
      </c>
      <c r="AV539" s="11" t="s">
        <v>24</v>
      </c>
      <c r="AW539" s="11" t="s">
        <v>41</v>
      </c>
      <c r="AX539" s="11" t="s">
        <v>77</v>
      </c>
      <c r="AY539" s="213" t="s">
        <v>135</v>
      </c>
    </row>
    <row r="540" spans="2:65" s="11" customFormat="1" ht="13.5">
      <c r="B540" s="203"/>
      <c r="C540" s="204"/>
      <c r="D540" s="205" t="s">
        <v>144</v>
      </c>
      <c r="E540" s="206" t="s">
        <v>22</v>
      </c>
      <c r="F540" s="207" t="s">
        <v>403</v>
      </c>
      <c r="G540" s="204"/>
      <c r="H540" s="206" t="s">
        <v>22</v>
      </c>
      <c r="I540" s="208"/>
      <c r="J540" s="204"/>
      <c r="K540" s="204"/>
      <c r="L540" s="209"/>
      <c r="M540" s="210"/>
      <c r="N540" s="211"/>
      <c r="O540" s="211"/>
      <c r="P540" s="211"/>
      <c r="Q540" s="211"/>
      <c r="R540" s="211"/>
      <c r="S540" s="211"/>
      <c r="T540" s="212"/>
      <c r="AT540" s="213" t="s">
        <v>144</v>
      </c>
      <c r="AU540" s="213" t="s">
        <v>86</v>
      </c>
      <c r="AV540" s="11" t="s">
        <v>24</v>
      </c>
      <c r="AW540" s="11" t="s">
        <v>41</v>
      </c>
      <c r="AX540" s="11" t="s">
        <v>77</v>
      </c>
      <c r="AY540" s="213" t="s">
        <v>135</v>
      </c>
    </row>
    <row r="541" spans="2:65" s="12" customFormat="1" ht="13.5">
      <c r="B541" s="214"/>
      <c r="C541" s="215"/>
      <c r="D541" s="205" t="s">
        <v>144</v>
      </c>
      <c r="E541" s="216" t="s">
        <v>22</v>
      </c>
      <c r="F541" s="217" t="s">
        <v>404</v>
      </c>
      <c r="G541" s="215"/>
      <c r="H541" s="218">
        <v>104</v>
      </c>
      <c r="I541" s="219"/>
      <c r="J541" s="215"/>
      <c r="K541" s="215"/>
      <c r="L541" s="220"/>
      <c r="M541" s="221"/>
      <c r="N541" s="222"/>
      <c r="O541" s="222"/>
      <c r="P541" s="222"/>
      <c r="Q541" s="222"/>
      <c r="R541" s="222"/>
      <c r="S541" s="222"/>
      <c r="T541" s="223"/>
      <c r="AT541" s="224" t="s">
        <v>144</v>
      </c>
      <c r="AU541" s="224" t="s">
        <v>86</v>
      </c>
      <c r="AV541" s="12" t="s">
        <v>86</v>
      </c>
      <c r="AW541" s="12" t="s">
        <v>41</v>
      </c>
      <c r="AX541" s="12" t="s">
        <v>24</v>
      </c>
      <c r="AY541" s="224" t="s">
        <v>135</v>
      </c>
    </row>
    <row r="542" spans="2:65" s="1" customFormat="1" ht="25.5" customHeight="1">
      <c r="B542" s="40"/>
      <c r="C542" s="191" t="s">
        <v>528</v>
      </c>
      <c r="D542" s="191" t="s">
        <v>137</v>
      </c>
      <c r="E542" s="192" t="s">
        <v>529</v>
      </c>
      <c r="F542" s="193" t="s">
        <v>530</v>
      </c>
      <c r="G542" s="194" t="s">
        <v>140</v>
      </c>
      <c r="H542" s="195">
        <v>29.32</v>
      </c>
      <c r="I542" s="196"/>
      <c r="J542" s="197">
        <f>ROUND(I542*H542,2)</f>
        <v>0</v>
      </c>
      <c r="K542" s="193" t="s">
        <v>141</v>
      </c>
      <c r="L542" s="60"/>
      <c r="M542" s="198" t="s">
        <v>22</v>
      </c>
      <c r="N542" s="199" t="s">
        <v>48</v>
      </c>
      <c r="O542" s="41"/>
      <c r="P542" s="200">
        <f>O542*H542</f>
        <v>0</v>
      </c>
      <c r="Q542" s="200">
        <v>0</v>
      </c>
      <c r="R542" s="200">
        <f>Q542*H542</f>
        <v>0</v>
      </c>
      <c r="S542" s="200">
        <v>0</v>
      </c>
      <c r="T542" s="201">
        <f>S542*H542</f>
        <v>0</v>
      </c>
      <c r="AR542" s="23" t="s">
        <v>142</v>
      </c>
      <c r="AT542" s="23" t="s">
        <v>137</v>
      </c>
      <c r="AU542" s="23" t="s">
        <v>86</v>
      </c>
      <c r="AY542" s="23" t="s">
        <v>135</v>
      </c>
      <c r="BE542" s="202">
        <f>IF(N542="základní",J542,0)</f>
        <v>0</v>
      </c>
      <c r="BF542" s="202">
        <f>IF(N542="snížená",J542,0)</f>
        <v>0</v>
      </c>
      <c r="BG542" s="202">
        <f>IF(N542="zákl. přenesená",J542,0)</f>
        <v>0</v>
      </c>
      <c r="BH542" s="202">
        <f>IF(N542="sníž. přenesená",J542,0)</f>
        <v>0</v>
      </c>
      <c r="BI542" s="202">
        <f>IF(N542="nulová",J542,0)</f>
        <v>0</v>
      </c>
      <c r="BJ542" s="23" t="s">
        <v>24</v>
      </c>
      <c r="BK542" s="202">
        <f>ROUND(I542*H542,2)</f>
        <v>0</v>
      </c>
      <c r="BL542" s="23" t="s">
        <v>142</v>
      </c>
      <c r="BM542" s="23" t="s">
        <v>531</v>
      </c>
    </row>
    <row r="543" spans="2:65" s="11" customFormat="1" ht="13.5">
      <c r="B543" s="203"/>
      <c r="C543" s="204"/>
      <c r="D543" s="205" t="s">
        <v>144</v>
      </c>
      <c r="E543" s="206" t="s">
        <v>22</v>
      </c>
      <c r="F543" s="207" t="s">
        <v>508</v>
      </c>
      <c r="G543" s="204"/>
      <c r="H543" s="206" t="s">
        <v>22</v>
      </c>
      <c r="I543" s="208"/>
      <c r="J543" s="204"/>
      <c r="K543" s="204"/>
      <c r="L543" s="209"/>
      <c r="M543" s="210"/>
      <c r="N543" s="211"/>
      <c r="O543" s="211"/>
      <c r="P543" s="211"/>
      <c r="Q543" s="211"/>
      <c r="R543" s="211"/>
      <c r="S543" s="211"/>
      <c r="T543" s="212"/>
      <c r="AT543" s="213" t="s">
        <v>144</v>
      </c>
      <c r="AU543" s="213" t="s">
        <v>86</v>
      </c>
      <c r="AV543" s="11" t="s">
        <v>24</v>
      </c>
      <c r="AW543" s="11" t="s">
        <v>41</v>
      </c>
      <c r="AX543" s="11" t="s">
        <v>77</v>
      </c>
      <c r="AY543" s="213" t="s">
        <v>135</v>
      </c>
    </row>
    <row r="544" spans="2:65" s="11" customFormat="1" ht="13.5">
      <c r="B544" s="203"/>
      <c r="C544" s="204"/>
      <c r="D544" s="205" t="s">
        <v>144</v>
      </c>
      <c r="E544" s="206" t="s">
        <v>22</v>
      </c>
      <c r="F544" s="207" t="s">
        <v>204</v>
      </c>
      <c r="G544" s="204"/>
      <c r="H544" s="206" t="s">
        <v>22</v>
      </c>
      <c r="I544" s="208"/>
      <c r="J544" s="204"/>
      <c r="K544" s="204"/>
      <c r="L544" s="209"/>
      <c r="M544" s="210"/>
      <c r="N544" s="211"/>
      <c r="O544" s="211"/>
      <c r="P544" s="211"/>
      <c r="Q544" s="211"/>
      <c r="R544" s="211"/>
      <c r="S544" s="211"/>
      <c r="T544" s="212"/>
      <c r="AT544" s="213" t="s">
        <v>144</v>
      </c>
      <c r="AU544" s="213" t="s">
        <v>86</v>
      </c>
      <c r="AV544" s="11" t="s">
        <v>24</v>
      </c>
      <c r="AW544" s="11" t="s">
        <v>41</v>
      </c>
      <c r="AX544" s="11" t="s">
        <v>77</v>
      </c>
      <c r="AY544" s="213" t="s">
        <v>135</v>
      </c>
    </row>
    <row r="545" spans="2:65" s="11" customFormat="1" ht="13.5">
      <c r="B545" s="203"/>
      <c r="C545" s="204"/>
      <c r="D545" s="205" t="s">
        <v>144</v>
      </c>
      <c r="E545" s="206" t="s">
        <v>22</v>
      </c>
      <c r="F545" s="207" t="s">
        <v>509</v>
      </c>
      <c r="G545" s="204"/>
      <c r="H545" s="206" t="s">
        <v>22</v>
      </c>
      <c r="I545" s="208"/>
      <c r="J545" s="204"/>
      <c r="K545" s="204"/>
      <c r="L545" s="209"/>
      <c r="M545" s="210"/>
      <c r="N545" s="211"/>
      <c r="O545" s="211"/>
      <c r="P545" s="211"/>
      <c r="Q545" s="211"/>
      <c r="R545" s="211"/>
      <c r="S545" s="211"/>
      <c r="T545" s="212"/>
      <c r="AT545" s="213" t="s">
        <v>144</v>
      </c>
      <c r="AU545" s="213" t="s">
        <v>86</v>
      </c>
      <c r="AV545" s="11" t="s">
        <v>24</v>
      </c>
      <c r="AW545" s="11" t="s">
        <v>41</v>
      </c>
      <c r="AX545" s="11" t="s">
        <v>77</v>
      </c>
      <c r="AY545" s="213" t="s">
        <v>135</v>
      </c>
    </row>
    <row r="546" spans="2:65" s="12" customFormat="1" ht="13.5">
      <c r="B546" s="214"/>
      <c r="C546" s="215"/>
      <c r="D546" s="205" t="s">
        <v>144</v>
      </c>
      <c r="E546" s="216" t="s">
        <v>22</v>
      </c>
      <c r="F546" s="217" t="s">
        <v>510</v>
      </c>
      <c r="G546" s="215"/>
      <c r="H546" s="218">
        <v>11.52</v>
      </c>
      <c r="I546" s="219"/>
      <c r="J546" s="215"/>
      <c r="K546" s="215"/>
      <c r="L546" s="220"/>
      <c r="M546" s="221"/>
      <c r="N546" s="222"/>
      <c r="O546" s="222"/>
      <c r="P546" s="222"/>
      <c r="Q546" s="222"/>
      <c r="R546" s="222"/>
      <c r="S546" s="222"/>
      <c r="T546" s="223"/>
      <c r="AT546" s="224" t="s">
        <v>144</v>
      </c>
      <c r="AU546" s="224" t="s">
        <v>86</v>
      </c>
      <c r="AV546" s="12" t="s">
        <v>86</v>
      </c>
      <c r="AW546" s="12" t="s">
        <v>41</v>
      </c>
      <c r="AX546" s="12" t="s">
        <v>77</v>
      </c>
      <c r="AY546" s="224" t="s">
        <v>135</v>
      </c>
    </row>
    <row r="547" spans="2:65" s="11" customFormat="1" ht="13.5">
      <c r="B547" s="203"/>
      <c r="C547" s="204"/>
      <c r="D547" s="205" t="s">
        <v>144</v>
      </c>
      <c r="E547" s="206" t="s">
        <v>22</v>
      </c>
      <c r="F547" s="207" t="s">
        <v>511</v>
      </c>
      <c r="G547" s="204"/>
      <c r="H547" s="206" t="s">
        <v>22</v>
      </c>
      <c r="I547" s="208"/>
      <c r="J547" s="204"/>
      <c r="K547" s="204"/>
      <c r="L547" s="209"/>
      <c r="M547" s="210"/>
      <c r="N547" s="211"/>
      <c r="O547" s="211"/>
      <c r="P547" s="211"/>
      <c r="Q547" s="211"/>
      <c r="R547" s="211"/>
      <c r="S547" s="211"/>
      <c r="T547" s="212"/>
      <c r="AT547" s="213" t="s">
        <v>144</v>
      </c>
      <c r="AU547" s="213" t="s">
        <v>86</v>
      </c>
      <c r="AV547" s="11" t="s">
        <v>24</v>
      </c>
      <c r="AW547" s="11" t="s">
        <v>41</v>
      </c>
      <c r="AX547" s="11" t="s">
        <v>77</v>
      </c>
      <c r="AY547" s="213" t="s">
        <v>135</v>
      </c>
    </row>
    <row r="548" spans="2:65" s="12" customFormat="1" ht="13.5">
      <c r="B548" s="214"/>
      <c r="C548" s="215"/>
      <c r="D548" s="205" t="s">
        <v>144</v>
      </c>
      <c r="E548" s="216" t="s">
        <v>22</v>
      </c>
      <c r="F548" s="217" t="s">
        <v>512</v>
      </c>
      <c r="G548" s="215"/>
      <c r="H548" s="218">
        <v>17.8</v>
      </c>
      <c r="I548" s="219"/>
      <c r="J548" s="215"/>
      <c r="K548" s="215"/>
      <c r="L548" s="220"/>
      <c r="M548" s="221"/>
      <c r="N548" s="222"/>
      <c r="O548" s="222"/>
      <c r="P548" s="222"/>
      <c r="Q548" s="222"/>
      <c r="R548" s="222"/>
      <c r="S548" s="222"/>
      <c r="T548" s="223"/>
      <c r="AT548" s="224" t="s">
        <v>144</v>
      </c>
      <c r="AU548" s="224" t="s">
        <v>86</v>
      </c>
      <c r="AV548" s="12" t="s">
        <v>86</v>
      </c>
      <c r="AW548" s="12" t="s">
        <v>41</v>
      </c>
      <c r="AX548" s="12" t="s">
        <v>77</v>
      </c>
      <c r="AY548" s="224" t="s">
        <v>135</v>
      </c>
    </row>
    <row r="549" spans="2:65" s="13" customFormat="1" ht="13.5">
      <c r="B549" s="225"/>
      <c r="C549" s="226"/>
      <c r="D549" s="205" t="s">
        <v>144</v>
      </c>
      <c r="E549" s="227" t="s">
        <v>22</v>
      </c>
      <c r="F549" s="228" t="s">
        <v>173</v>
      </c>
      <c r="G549" s="226"/>
      <c r="H549" s="229">
        <v>29.32</v>
      </c>
      <c r="I549" s="230"/>
      <c r="J549" s="226"/>
      <c r="K549" s="226"/>
      <c r="L549" s="231"/>
      <c r="M549" s="232"/>
      <c r="N549" s="233"/>
      <c r="O549" s="233"/>
      <c r="P549" s="233"/>
      <c r="Q549" s="233"/>
      <c r="R549" s="233"/>
      <c r="S549" s="233"/>
      <c r="T549" s="234"/>
      <c r="AT549" s="235" t="s">
        <v>144</v>
      </c>
      <c r="AU549" s="235" t="s">
        <v>86</v>
      </c>
      <c r="AV549" s="13" t="s">
        <v>142</v>
      </c>
      <c r="AW549" s="13" t="s">
        <v>41</v>
      </c>
      <c r="AX549" s="13" t="s">
        <v>24</v>
      </c>
      <c r="AY549" s="235" t="s">
        <v>135</v>
      </c>
    </row>
    <row r="550" spans="2:65" s="1" customFormat="1" ht="38.25" customHeight="1">
      <c r="B550" s="40"/>
      <c r="C550" s="191" t="s">
        <v>532</v>
      </c>
      <c r="D550" s="191" t="s">
        <v>137</v>
      </c>
      <c r="E550" s="192" t="s">
        <v>533</v>
      </c>
      <c r="F550" s="193" t="s">
        <v>534</v>
      </c>
      <c r="G550" s="194" t="s">
        <v>140</v>
      </c>
      <c r="H550" s="195">
        <v>1667.45</v>
      </c>
      <c r="I550" s="196"/>
      <c r="J550" s="197">
        <f>ROUND(I550*H550,2)</f>
        <v>0</v>
      </c>
      <c r="K550" s="193" t="s">
        <v>141</v>
      </c>
      <c r="L550" s="60"/>
      <c r="M550" s="198" t="s">
        <v>22</v>
      </c>
      <c r="N550" s="199" t="s">
        <v>48</v>
      </c>
      <c r="O550" s="41"/>
      <c r="P550" s="200">
        <f>O550*H550</f>
        <v>0</v>
      </c>
      <c r="Q550" s="200">
        <v>0</v>
      </c>
      <c r="R550" s="200">
        <f>Q550*H550</f>
        <v>0</v>
      </c>
      <c r="S550" s="200">
        <v>0</v>
      </c>
      <c r="T550" s="201">
        <f>S550*H550</f>
        <v>0</v>
      </c>
      <c r="AR550" s="23" t="s">
        <v>142</v>
      </c>
      <c r="AT550" s="23" t="s">
        <v>137</v>
      </c>
      <c r="AU550" s="23" t="s">
        <v>86</v>
      </c>
      <c r="AY550" s="23" t="s">
        <v>135</v>
      </c>
      <c r="BE550" s="202">
        <f>IF(N550="základní",J550,0)</f>
        <v>0</v>
      </c>
      <c r="BF550" s="202">
        <f>IF(N550="snížená",J550,0)</f>
        <v>0</v>
      </c>
      <c r="BG550" s="202">
        <f>IF(N550="zákl. přenesená",J550,0)</f>
        <v>0</v>
      </c>
      <c r="BH550" s="202">
        <f>IF(N550="sníž. přenesená",J550,0)</f>
        <v>0</v>
      </c>
      <c r="BI550" s="202">
        <f>IF(N550="nulová",J550,0)</f>
        <v>0</v>
      </c>
      <c r="BJ550" s="23" t="s">
        <v>24</v>
      </c>
      <c r="BK550" s="202">
        <f>ROUND(I550*H550,2)</f>
        <v>0</v>
      </c>
      <c r="BL550" s="23" t="s">
        <v>142</v>
      </c>
      <c r="BM550" s="23" t="s">
        <v>535</v>
      </c>
    </row>
    <row r="551" spans="2:65" s="11" customFormat="1" ht="13.5">
      <c r="B551" s="203"/>
      <c r="C551" s="204"/>
      <c r="D551" s="205" t="s">
        <v>144</v>
      </c>
      <c r="E551" s="206" t="s">
        <v>22</v>
      </c>
      <c r="F551" s="207" t="s">
        <v>536</v>
      </c>
      <c r="G551" s="204"/>
      <c r="H551" s="206" t="s">
        <v>22</v>
      </c>
      <c r="I551" s="208"/>
      <c r="J551" s="204"/>
      <c r="K551" s="204"/>
      <c r="L551" s="209"/>
      <c r="M551" s="210"/>
      <c r="N551" s="211"/>
      <c r="O551" s="211"/>
      <c r="P551" s="211"/>
      <c r="Q551" s="211"/>
      <c r="R551" s="211"/>
      <c r="S551" s="211"/>
      <c r="T551" s="212"/>
      <c r="AT551" s="213" t="s">
        <v>144</v>
      </c>
      <c r="AU551" s="213" t="s">
        <v>86</v>
      </c>
      <c r="AV551" s="11" t="s">
        <v>24</v>
      </c>
      <c r="AW551" s="11" t="s">
        <v>41</v>
      </c>
      <c r="AX551" s="11" t="s">
        <v>77</v>
      </c>
      <c r="AY551" s="213" t="s">
        <v>135</v>
      </c>
    </row>
    <row r="552" spans="2:65" s="11" customFormat="1" ht="13.5">
      <c r="B552" s="203"/>
      <c r="C552" s="204"/>
      <c r="D552" s="205" t="s">
        <v>144</v>
      </c>
      <c r="E552" s="206" t="s">
        <v>22</v>
      </c>
      <c r="F552" s="207" t="s">
        <v>537</v>
      </c>
      <c r="G552" s="204"/>
      <c r="H552" s="206" t="s">
        <v>22</v>
      </c>
      <c r="I552" s="208"/>
      <c r="J552" s="204"/>
      <c r="K552" s="204"/>
      <c r="L552" s="209"/>
      <c r="M552" s="210"/>
      <c r="N552" s="211"/>
      <c r="O552" s="211"/>
      <c r="P552" s="211"/>
      <c r="Q552" s="211"/>
      <c r="R552" s="211"/>
      <c r="S552" s="211"/>
      <c r="T552" s="212"/>
      <c r="AT552" s="213" t="s">
        <v>144</v>
      </c>
      <c r="AU552" s="213" t="s">
        <v>86</v>
      </c>
      <c r="AV552" s="11" t="s">
        <v>24</v>
      </c>
      <c r="AW552" s="11" t="s">
        <v>41</v>
      </c>
      <c r="AX552" s="11" t="s">
        <v>77</v>
      </c>
      <c r="AY552" s="213" t="s">
        <v>135</v>
      </c>
    </row>
    <row r="553" spans="2:65" s="11" customFormat="1" ht="13.5">
      <c r="B553" s="203"/>
      <c r="C553" s="204"/>
      <c r="D553" s="205" t="s">
        <v>144</v>
      </c>
      <c r="E553" s="206" t="s">
        <v>22</v>
      </c>
      <c r="F553" s="207" t="s">
        <v>538</v>
      </c>
      <c r="G553" s="204"/>
      <c r="H553" s="206" t="s">
        <v>22</v>
      </c>
      <c r="I553" s="208"/>
      <c r="J553" s="204"/>
      <c r="K553" s="204"/>
      <c r="L553" s="209"/>
      <c r="M553" s="210"/>
      <c r="N553" s="211"/>
      <c r="O553" s="211"/>
      <c r="P553" s="211"/>
      <c r="Q553" s="211"/>
      <c r="R553" s="211"/>
      <c r="S553" s="211"/>
      <c r="T553" s="212"/>
      <c r="AT553" s="213" t="s">
        <v>144</v>
      </c>
      <c r="AU553" s="213" t="s">
        <v>86</v>
      </c>
      <c r="AV553" s="11" t="s">
        <v>24</v>
      </c>
      <c r="AW553" s="11" t="s">
        <v>41</v>
      </c>
      <c r="AX553" s="11" t="s">
        <v>77</v>
      </c>
      <c r="AY553" s="213" t="s">
        <v>135</v>
      </c>
    </row>
    <row r="554" spans="2:65" s="12" customFormat="1" ht="13.5">
      <c r="B554" s="214"/>
      <c r="C554" s="215"/>
      <c r="D554" s="205" t="s">
        <v>144</v>
      </c>
      <c r="E554" s="216" t="s">
        <v>22</v>
      </c>
      <c r="F554" s="217" t="s">
        <v>539</v>
      </c>
      <c r="G554" s="215"/>
      <c r="H554" s="218">
        <v>274.20999999999998</v>
      </c>
      <c r="I554" s="219"/>
      <c r="J554" s="215"/>
      <c r="K554" s="215"/>
      <c r="L554" s="220"/>
      <c r="M554" s="221"/>
      <c r="N554" s="222"/>
      <c r="O554" s="222"/>
      <c r="P554" s="222"/>
      <c r="Q554" s="222"/>
      <c r="R554" s="222"/>
      <c r="S554" s="222"/>
      <c r="T554" s="223"/>
      <c r="AT554" s="224" t="s">
        <v>144</v>
      </c>
      <c r="AU554" s="224" t="s">
        <v>86</v>
      </c>
      <c r="AV554" s="12" t="s">
        <v>86</v>
      </c>
      <c r="AW554" s="12" t="s">
        <v>41</v>
      </c>
      <c r="AX554" s="12" t="s">
        <v>77</v>
      </c>
      <c r="AY554" s="224" t="s">
        <v>135</v>
      </c>
    </row>
    <row r="555" spans="2:65" s="11" customFormat="1" ht="13.5">
      <c r="B555" s="203"/>
      <c r="C555" s="204"/>
      <c r="D555" s="205" t="s">
        <v>144</v>
      </c>
      <c r="E555" s="206" t="s">
        <v>22</v>
      </c>
      <c r="F555" s="207" t="s">
        <v>540</v>
      </c>
      <c r="G555" s="204"/>
      <c r="H555" s="206" t="s">
        <v>22</v>
      </c>
      <c r="I555" s="208"/>
      <c r="J555" s="204"/>
      <c r="K555" s="204"/>
      <c r="L555" s="209"/>
      <c r="M555" s="210"/>
      <c r="N555" s="211"/>
      <c r="O555" s="211"/>
      <c r="P555" s="211"/>
      <c r="Q555" s="211"/>
      <c r="R555" s="211"/>
      <c r="S555" s="211"/>
      <c r="T555" s="212"/>
      <c r="AT555" s="213" t="s">
        <v>144</v>
      </c>
      <c r="AU555" s="213" t="s">
        <v>86</v>
      </c>
      <c r="AV555" s="11" t="s">
        <v>24</v>
      </c>
      <c r="AW555" s="11" t="s">
        <v>41</v>
      </c>
      <c r="AX555" s="11" t="s">
        <v>77</v>
      </c>
      <c r="AY555" s="213" t="s">
        <v>135</v>
      </c>
    </row>
    <row r="556" spans="2:65" s="12" customFormat="1" ht="13.5">
      <c r="B556" s="214"/>
      <c r="C556" s="215"/>
      <c r="D556" s="205" t="s">
        <v>144</v>
      </c>
      <c r="E556" s="216" t="s">
        <v>22</v>
      </c>
      <c r="F556" s="217" t="s">
        <v>541</v>
      </c>
      <c r="G556" s="215"/>
      <c r="H556" s="218">
        <v>1356.04</v>
      </c>
      <c r="I556" s="219"/>
      <c r="J556" s="215"/>
      <c r="K556" s="215"/>
      <c r="L556" s="220"/>
      <c r="M556" s="221"/>
      <c r="N556" s="222"/>
      <c r="O556" s="222"/>
      <c r="P556" s="222"/>
      <c r="Q556" s="222"/>
      <c r="R556" s="222"/>
      <c r="S556" s="222"/>
      <c r="T556" s="223"/>
      <c r="AT556" s="224" t="s">
        <v>144</v>
      </c>
      <c r="AU556" s="224" t="s">
        <v>86</v>
      </c>
      <c r="AV556" s="12" t="s">
        <v>86</v>
      </c>
      <c r="AW556" s="12" t="s">
        <v>41</v>
      </c>
      <c r="AX556" s="12" t="s">
        <v>77</v>
      </c>
      <c r="AY556" s="224" t="s">
        <v>135</v>
      </c>
    </row>
    <row r="557" spans="2:65" s="11" customFormat="1" ht="13.5">
      <c r="B557" s="203"/>
      <c r="C557" s="204"/>
      <c r="D557" s="205" t="s">
        <v>144</v>
      </c>
      <c r="E557" s="206" t="s">
        <v>22</v>
      </c>
      <c r="F557" s="207" t="s">
        <v>195</v>
      </c>
      <c r="G557" s="204"/>
      <c r="H557" s="206" t="s">
        <v>22</v>
      </c>
      <c r="I557" s="208"/>
      <c r="J557" s="204"/>
      <c r="K557" s="204"/>
      <c r="L557" s="209"/>
      <c r="M557" s="210"/>
      <c r="N557" s="211"/>
      <c r="O557" s="211"/>
      <c r="P557" s="211"/>
      <c r="Q557" s="211"/>
      <c r="R557" s="211"/>
      <c r="S557" s="211"/>
      <c r="T557" s="212"/>
      <c r="AT557" s="213" t="s">
        <v>144</v>
      </c>
      <c r="AU557" s="213" t="s">
        <v>86</v>
      </c>
      <c r="AV557" s="11" t="s">
        <v>24</v>
      </c>
      <c r="AW557" s="11" t="s">
        <v>41</v>
      </c>
      <c r="AX557" s="11" t="s">
        <v>77</v>
      </c>
      <c r="AY557" s="213" t="s">
        <v>135</v>
      </c>
    </row>
    <row r="558" spans="2:65" s="12" customFormat="1" ht="13.5">
      <c r="B558" s="214"/>
      <c r="C558" s="215"/>
      <c r="D558" s="205" t="s">
        <v>144</v>
      </c>
      <c r="E558" s="216" t="s">
        <v>22</v>
      </c>
      <c r="F558" s="217" t="s">
        <v>196</v>
      </c>
      <c r="G558" s="215"/>
      <c r="H558" s="218">
        <v>22</v>
      </c>
      <c r="I558" s="219"/>
      <c r="J558" s="215"/>
      <c r="K558" s="215"/>
      <c r="L558" s="220"/>
      <c r="M558" s="221"/>
      <c r="N558" s="222"/>
      <c r="O558" s="222"/>
      <c r="P558" s="222"/>
      <c r="Q558" s="222"/>
      <c r="R558" s="222"/>
      <c r="S558" s="222"/>
      <c r="T558" s="223"/>
      <c r="AT558" s="224" t="s">
        <v>144</v>
      </c>
      <c r="AU558" s="224" t="s">
        <v>86</v>
      </c>
      <c r="AV558" s="12" t="s">
        <v>86</v>
      </c>
      <c r="AW558" s="12" t="s">
        <v>41</v>
      </c>
      <c r="AX558" s="12" t="s">
        <v>77</v>
      </c>
      <c r="AY558" s="224" t="s">
        <v>135</v>
      </c>
    </row>
    <row r="559" spans="2:65" s="11" customFormat="1" ht="13.5">
      <c r="B559" s="203"/>
      <c r="C559" s="204"/>
      <c r="D559" s="205" t="s">
        <v>144</v>
      </c>
      <c r="E559" s="206" t="s">
        <v>22</v>
      </c>
      <c r="F559" s="207" t="s">
        <v>542</v>
      </c>
      <c r="G559" s="204"/>
      <c r="H559" s="206" t="s">
        <v>22</v>
      </c>
      <c r="I559" s="208"/>
      <c r="J559" s="204"/>
      <c r="K559" s="204"/>
      <c r="L559" s="209"/>
      <c r="M559" s="210"/>
      <c r="N559" s="211"/>
      <c r="O559" s="211"/>
      <c r="P559" s="211"/>
      <c r="Q559" s="211"/>
      <c r="R559" s="211"/>
      <c r="S559" s="211"/>
      <c r="T559" s="212"/>
      <c r="AT559" s="213" t="s">
        <v>144</v>
      </c>
      <c r="AU559" s="213" t="s">
        <v>86</v>
      </c>
      <c r="AV559" s="11" t="s">
        <v>24</v>
      </c>
      <c r="AW559" s="11" t="s">
        <v>41</v>
      </c>
      <c r="AX559" s="11" t="s">
        <v>77</v>
      </c>
      <c r="AY559" s="213" t="s">
        <v>135</v>
      </c>
    </row>
    <row r="560" spans="2:65" s="12" customFormat="1" ht="13.5">
      <c r="B560" s="214"/>
      <c r="C560" s="215"/>
      <c r="D560" s="205" t="s">
        <v>144</v>
      </c>
      <c r="E560" s="216" t="s">
        <v>22</v>
      </c>
      <c r="F560" s="217" t="s">
        <v>543</v>
      </c>
      <c r="G560" s="215"/>
      <c r="H560" s="218">
        <v>15.2</v>
      </c>
      <c r="I560" s="219"/>
      <c r="J560" s="215"/>
      <c r="K560" s="215"/>
      <c r="L560" s="220"/>
      <c r="M560" s="221"/>
      <c r="N560" s="222"/>
      <c r="O560" s="222"/>
      <c r="P560" s="222"/>
      <c r="Q560" s="222"/>
      <c r="R560" s="222"/>
      <c r="S560" s="222"/>
      <c r="T560" s="223"/>
      <c r="AT560" s="224" t="s">
        <v>144</v>
      </c>
      <c r="AU560" s="224" t="s">
        <v>86</v>
      </c>
      <c r="AV560" s="12" t="s">
        <v>86</v>
      </c>
      <c r="AW560" s="12" t="s">
        <v>41</v>
      </c>
      <c r="AX560" s="12" t="s">
        <v>77</v>
      </c>
      <c r="AY560" s="224" t="s">
        <v>135</v>
      </c>
    </row>
    <row r="561" spans="2:65" s="13" customFormat="1" ht="13.5">
      <c r="B561" s="225"/>
      <c r="C561" s="226"/>
      <c r="D561" s="205" t="s">
        <v>144</v>
      </c>
      <c r="E561" s="227" t="s">
        <v>22</v>
      </c>
      <c r="F561" s="228" t="s">
        <v>173</v>
      </c>
      <c r="G561" s="226"/>
      <c r="H561" s="229">
        <v>1667.45</v>
      </c>
      <c r="I561" s="230"/>
      <c r="J561" s="226"/>
      <c r="K561" s="226"/>
      <c r="L561" s="231"/>
      <c r="M561" s="232"/>
      <c r="N561" s="233"/>
      <c r="O561" s="233"/>
      <c r="P561" s="233"/>
      <c r="Q561" s="233"/>
      <c r="R561" s="233"/>
      <c r="S561" s="233"/>
      <c r="T561" s="234"/>
      <c r="AT561" s="235" t="s">
        <v>144</v>
      </c>
      <c r="AU561" s="235" t="s">
        <v>86</v>
      </c>
      <c r="AV561" s="13" t="s">
        <v>142</v>
      </c>
      <c r="AW561" s="13" t="s">
        <v>41</v>
      </c>
      <c r="AX561" s="13" t="s">
        <v>24</v>
      </c>
      <c r="AY561" s="235" t="s">
        <v>135</v>
      </c>
    </row>
    <row r="562" spans="2:65" s="1" customFormat="1" ht="25.5" customHeight="1">
      <c r="B562" s="40"/>
      <c r="C562" s="191" t="s">
        <v>544</v>
      </c>
      <c r="D562" s="191" t="s">
        <v>137</v>
      </c>
      <c r="E562" s="192" t="s">
        <v>545</v>
      </c>
      <c r="F562" s="193" t="s">
        <v>546</v>
      </c>
      <c r="G562" s="194" t="s">
        <v>140</v>
      </c>
      <c r="H562" s="195">
        <v>112.13</v>
      </c>
      <c r="I562" s="196"/>
      <c r="J562" s="197">
        <f>ROUND(I562*H562,2)</f>
        <v>0</v>
      </c>
      <c r="K562" s="193" t="s">
        <v>141</v>
      </c>
      <c r="L562" s="60"/>
      <c r="M562" s="198" t="s">
        <v>22</v>
      </c>
      <c r="N562" s="199" t="s">
        <v>48</v>
      </c>
      <c r="O562" s="41"/>
      <c r="P562" s="200">
        <f>O562*H562</f>
        <v>0</v>
      </c>
      <c r="Q562" s="200">
        <v>0</v>
      </c>
      <c r="R562" s="200">
        <f>Q562*H562</f>
        <v>0</v>
      </c>
      <c r="S562" s="200">
        <v>0</v>
      </c>
      <c r="T562" s="201">
        <f>S562*H562</f>
        <v>0</v>
      </c>
      <c r="AR562" s="23" t="s">
        <v>142</v>
      </c>
      <c r="AT562" s="23" t="s">
        <v>137</v>
      </c>
      <c r="AU562" s="23" t="s">
        <v>86</v>
      </c>
      <c r="AY562" s="23" t="s">
        <v>135</v>
      </c>
      <c r="BE562" s="202">
        <f>IF(N562="základní",J562,0)</f>
        <v>0</v>
      </c>
      <c r="BF562" s="202">
        <f>IF(N562="snížená",J562,0)</f>
        <v>0</v>
      </c>
      <c r="BG562" s="202">
        <f>IF(N562="zákl. přenesená",J562,0)</f>
        <v>0</v>
      </c>
      <c r="BH562" s="202">
        <f>IF(N562="sníž. přenesená",J562,0)</f>
        <v>0</v>
      </c>
      <c r="BI562" s="202">
        <f>IF(N562="nulová",J562,0)</f>
        <v>0</v>
      </c>
      <c r="BJ562" s="23" t="s">
        <v>24</v>
      </c>
      <c r="BK562" s="202">
        <f>ROUND(I562*H562,2)</f>
        <v>0</v>
      </c>
      <c r="BL562" s="23" t="s">
        <v>142</v>
      </c>
      <c r="BM562" s="23" t="s">
        <v>547</v>
      </c>
    </row>
    <row r="563" spans="2:65" s="11" customFormat="1" ht="13.5">
      <c r="B563" s="203"/>
      <c r="C563" s="204"/>
      <c r="D563" s="205" t="s">
        <v>144</v>
      </c>
      <c r="E563" s="206" t="s">
        <v>22</v>
      </c>
      <c r="F563" s="207" t="s">
        <v>548</v>
      </c>
      <c r="G563" s="204"/>
      <c r="H563" s="206" t="s">
        <v>22</v>
      </c>
      <c r="I563" s="208"/>
      <c r="J563" s="204"/>
      <c r="K563" s="204"/>
      <c r="L563" s="209"/>
      <c r="M563" s="210"/>
      <c r="N563" s="211"/>
      <c r="O563" s="211"/>
      <c r="P563" s="211"/>
      <c r="Q563" s="211"/>
      <c r="R563" s="211"/>
      <c r="S563" s="211"/>
      <c r="T563" s="212"/>
      <c r="AT563" s="213" t="s">
        <v>144</v>
      </c>
      <c r="AU563" s="213" t="s">
        <v>86</v>
      </c>
      <c r="AV563" s="11" t="s">
        <v>24</v>
      </c>
      <c r="AW563" s="11" t="s">
        <v>41</v>
      </c>
      <c r="AX563" s="11" t="s">
        <v>77</v>
      </c>
      <c r="AY563" s="213" t="s">
        <v>135</v>
      </c>
    </row>
    <row r="564" spans="2:65" s="11" customFormat="1" ht="13.5">
      <c r="B564" s="203"/>
      <c r="C564" s="204"/>
      <c r="D564" s="205" t="s">
        <v>144</v>
      </c>
      <c r="E564" s="206" t="s">
        <v>22</v>
      </c>
      <c r="F564" s="207" t="s">
        <v>204</v>
      </c>
      <c r="G564" s="204"/>
      <c r="H564" s="206" t="s">
        <v>22</v>
      </c>
      <c r="I564" s="208"/>
      <c r="J564" s="204"/>
      <c r="K564" s="204"/>
      <c r="L564" s="209"/>
      <c r="M564" s="210"/>
      <c r="N564" s="211"/>
      <c r="O564" s="211"/>
      <c r="P564" s="211"/>
      <c r="Q564" s="211"/>
      <c r="R564" s="211"/>
      <c r="S564" s="211"/>
      <c r="T564" s="212"/>
      <c r="AT564" s="213" t="s">
        <v>144</v>
      </c>
      <c r="AU564" s="213" t="s">
        <v>86</v>
      </c>
      <c r="AV564" s="11" t="s">
        <v>24</v>
      </c>
      <c r="AW564" s="11" t="s">
        <v>41</v>
      </c>
      <c r="AX564" s="11" t="s">
        <v>77</v>
      </c>
      <c r="AY564" s="213" t="s">
        <v>135</v>
      </c>
    </row>
    <row r="565" spans="2:65" s="11" customFormat="1" ht="13.5">
      <c r="B565" s="203"/>
      <c r="C565" s="204"/>
      <c r="D565" s="205" t="s">
        <v>144</v>
      </c>
      <c r="E565" s="206" t="s">
        <v>22</v>
      </c>
      <c r="F565" s="207" t="s">
        <v>549</v>
      </c>
      <c r="G565" s="204"/>
      <c r="H565" s="206" t="s">
        <v>22</v>
      </c>
      <c r="I565" s="208"/>
      <c r="J565" s="204"/>
      <c r="K565" s="204"/>
      <c r="L565" s="209"/>
      <c r="M565" s="210"/>
      <c r="N565" s="211"/>
      <c r="O565" s="211"/>
      <c r="P565" s="211"/>
      <c r="Q565" s="211"/>
      <c r="R565" s="211"/>
      <c r="S565" s="211"/>
      <c r="T565" s="212"/>
      <c r="AT565" s="213" t="s">
        <v>144</v>
      </c>
      <c r="AU565" s="213" t="s">
        <v>86</v>
      </c>
      <c r="AV565" s="11" t="s">
        <v>24</v>
      </c>
      <c r="AW565" s="11" t="s">
        <v>41</v>
      </c>
      <c r="AX565" s="11" t="s">
        <v>77</v>
      </c>
      <c r="AY565" s="213" t="s">
        <v>135</v>
      </c>
    </row>
    <row r="566" spans="2:65" s="12" customFormat="1" ht="13.5">
      <c r="B566" s="214"/>
      <c r="C566" s="215"/>
      <c r="D566" s="205" t="s">
        <v>144</v>
      </c>
      <c r="E566" s="216" t="s">
        <v>22</v>
      </c>
      <c r="F566" s="217" t="s">
        <v>550</v>
      </c>
      <c r="G566" s="215"/>
      <c r="H566" s="218">
        <v>66.489999999999995</v>
      </c>
      <c r="I566" s="219"/>
      <c r="J566" s="215"/>
      <c r="K566" s="215"/>
      <c r="L566" s="220"/>
      <c r="M566" s="221"/>
      <c r="N566" s="222"/>
      <c r="O566" s="222"/>
      <c r="P566" s="222"/>
      <c r="Q566" s="222"/>
      <c r="R566" s="222"/>
      <c r="S566" s="222"/>
      <c r="T566" s="223"/>
      <c r="AT566" s="224" t="s">
        <v>144</v>
      </c>
      <c r="AU566" s="224" t="s">
        <v>86</v>
      </c>
      <c r="AV566" s="12" t="s">
        <v>86</v>
      </c>
      <c r="AW566" s="12" t="s">
        <v>41</v>
      </c>
      <c r="AX566" s="12" t="s">
        <v>77</v>
      </c>
      <c r="AY566" s="224" t="s">
        <v>135</v>
      </c>
    </row>
    <row r="567" spans="2:65" s="11" customFormat="1" ht="13.5">
      <c r="B567" s="203"/>
      <c r="C567" s="204"/>
      <c r="D567" s="205" t="s">
        <v>144</v>
      </c>
      <c r="E567" s="206" t="s">
        <v>22</v>
      </c>
      <c r="F567" s="207" t="s">
        <v>551</v>
      </c>
      <c r="G567" s="204"/>
      <c r="H567" s="206" t="s">
        <v>22</v>
      </c>
      <c r="I567" s="208"/>
      <c r="J567" s="204"/>
      <c r="K567" s="204"/>
      <c r="L567" s="209"/>
      <c r="M567" s="210"/>
      <c r="N567" s="211"/>
      <c r="O567" s="211"/>
      <c r="P567" s="211"/>
      <c r="Q567" s="211"/>
      <c r="R567" s="211"/>
      <c r="S567" s="211"/>
      <c r="T567" s="212"/>
      <c r="AT567" s="213" t="s">
        <v>144</v>
      </c>
      <c r="AU567" s="213" t="s">
        <v>86</v>
      </c>
      <c r="AV567" s="11" t="s">
        <v>24</v>
      </c>
      <c r="AW567" s="11" t="s">
        <v>41</v>
      </c>
      <c r="AX567" s="11" t="s">
        <v>77</v>
      </c>
      <c r="AY567" s="213" t="s">
        <v>135</v>
      </c>
    </row>
    <row r="568" spans="2:65" s="12" customFormat="1" ht="13.5">
      <c r="B568" s="214"/>
      <c r="C568" s="215"/>
      <c r="D568" s="205" t="s">
        <v>144</v>
      </c>
      <c r="E568" s="216" t="s">
        <v>22</v>
      </c>
      <c r="F568" s="217" t="s">
        <v>552</v>
      </c>
      <c r="G568" s="215"/>
      <c r="H568" s="218">
        <v>45.64</v>
      </c>
      <c r="I568" s="219"/>
      <c r="J568" s="215"/>
      <c r="K568" s="215"/>
      <c r="L568" s="220"/>
      <c r="M568" s="221"/>
      <c r="N568" s="222"/>
      <c r="O568" s="222"/>
      <c r="P568" s="222"/>
      <c r="Q568" s="222"/>
      <c r="R568" s="222"/>
      <c r="S568" s="222"/>
      <c r="T568" s="223"/>
      <c r="AT568" s="224" t="s">
        <v>144</v>
      </c>
      <c r="AU568" s="224" t="s">
        <v>86</v>
      </c>
      <c r="AV568" s="12" t="s">
        <v>86</v>
      </c>
      <c r="AW568" s="12" t="s">
        <v>41</v>
      </c>
      <c r="AX568" s="12" t="s">
        <v>77</v>
      </c>
      <c r="AY568" s="224" t="s">
        <v>135</v>
      </c>
    </row>
    <row r="569" spans="2:65" s="13" customFormat="1" ht="13.5">
      <c r="B569" s="225"/>
      <c r="C569" s="226"/>
      <c r="D569" s="205" t="s">
        <v>144</v>
      </c>
      <c r="E569" s="227" t="s">
        <v>22</v>
      </c>
      <c r="F569" s="228" t="s">
        <v>173</v>
      </c>
      <c r="G569" s="226"/>
      <c r="H569" s="229">
        <v>112.13</v>
      </c>
      <c r="I569" s="230"/>
      <c r="J569" s="226"/>
      <c r="K569" s="226"/>
      <c r="L569" s="231"/>
      <c r="M569" s="232"/>
      <c r="N569" s="233"/>
      <c r="O569" s="233"/>
      <c r="P569" s="233"/>
      <c r="Q569" s="233"/>
      <c r="R569" s="233"/>
      <c r="S569" s="233"/>
      <c r="T569" s="234"/>
      <c r="AT569" s="235" t="s">
        <v>144</v>
      </c>
      <c r="AU569" s="235" t="s">
        <v>86</v>
      </c>
      <c r="AV569" s="13" t="s">
        <v>142</v>
      </c>
      <c r="AW569" s="13" t="s">
        <v>41</v>
      </c>
      <c r="AX569" s="13" t="s">
        <v>24</v>
      </c>
      <c r="AY569" s="235" t="s">
        <v>135</v>
      </c>
    </row>
    <row r="570" spans="2:65" s="1" customFormat="1" ht="16.5" customHeight="1">
      <c r="B570" s="40"/>
      <c r="C570" s="191" t="s">
        <v>553</v>
      </c>
      <c r="D570" s="191" t="s">
        <v>137</v>
      </c>
      <c r="E570" s="192" t="s">
        <v>554</v>
      </c>
      <c r="F570" s="193" t="s">
        <v>555</v>
      </c>
      <c r="G570" s="194" t="s">
        <v>140</v>
      </c>
      <c r="H570" s="195">
        <v>1667.45</v>
      </c>
      <c r="I570" s="196"/>
      <c r="J570" s="197">
        <f>ROUND(I570*H570,2)</f>
        <v>0</v>
      </c>
      <c r="K570" s="193" t="s">
        <v>141</v>
      </c>
      <c r="L570" s="60"/>
      <c r="M570" s="198" t="s">
        <v>22</v>
      </c>
      <c r="N570" s="199" t="s">
        <v>48</v>
      </c>
      <c r="O570" s="41"/>
      <c r="P570" s="200">
        <f>O570*H570</f>
        <v>0</v>
      </c>
      <c r="Q570" s="200">
        <v>0</v>
      </c>
      <c r="R570" s="200">
        <f>Q570*H570</f>
        <v>0</v>
      </c>
      <c r="S570" s="200">
        <v>0</v>
      </c>
      <c r="T570" s="201">
        <f>S570*H570</f>
        <v>0</v>
      </c>
      <c r="AR570" s="23" t="s">
        <v>142</v>
      </c>
      <c r="AT570" s="23" t="s">
        <v>137</v>
      </c>
      <c r="AU570" s="23" t="s">
        <v>86</v>
      </c>
      <c r="AY570" s="23" t="s">
        <v>135</v>
      </c>
      <c r="BE570" s="202">
        <f>IF(N570="základní",J570,0)</f>
        <v>0</v>
      </c>
      <c r="BF570" s="202">
        <f>IF(N570="snížená",J570,0)</f>
        <v>0</v>
      </c>
      <c r="BG570" s="202">
        <f>IF(N570="zákl. přenesená",J570,0)</f>
        <v>0</v>
      </c>
      <c r="BH570" s="202">
        <f>IF(N570="sníž. přenesená",J570,0)</f>
        <v>0</v>
      </c>
      <c r="BI570" s="202">
        <f>IF(N570="nulová",J570,0)</f>
        <v>0</v>
      </c>
      <c r="BJ570" s="23" t="s">
        <v>24</v>
      </c>
      <c r="BK570" s="202">
        <f>ROUND(I570*H570,2)</f>
        <v>0</v>
      </c>
      <c r="BL570" s="23" t="s">
        <v>142</v>
      </c>
      <c r="BM570" s="23" t="s">
        <v>556</v>
      </c>
    </row>
    <row r="571" spans="2:65" s="11" customFormat="1" ht="13.5">
      <c r="B571" s="203"/>
      <c r="C571" s="204"/>
      <c r="D571" s="205" t="s">
        <v>144</v>
      </c>
      <c r="E571" s="206" t="s">
        <v>22</v>
      </c>
      <c r="F571" s="207" t="s">
        <v>557</v>
      </c>
      <c r="G571" s="204"/>
      <c r="H571" s="206" t="s">
        <v>22</v>
      </c>
      <c r="I571" s="208"/>
      <c r="J571" s="204"/>
      <c r="K571" s="204"/>
      <c r="L571" s="209"/>
      <c r="M571" s="210"/>
      <c r="N571" s="211"/>
      <c r="O571" s="211"/>
      <c r="P571" s="211"/>
      <c r="Q571" s="211"/>
      <c r="R571" s="211"/>
      <c r="S571" s="211"/>
      <c r="T571" s="212"/>
      <c r="AT571" s="213" t="s">
        <v>144</v>
      </c>
      <c r="AU571" s="213" t="s">
        <v>86</v>
      </c>
      <c r="AV571" s="11" t="s">
        <v>24</v>
      </c>
      <c r="AW571" s="11" t="s">
        <v>41</v>
      </c>
      <c r="AX571" s="11" t="s">
        <v>77</v>
      </c>
      <c r="AY571" s="213" t="s">
        <v>135</v>
      </c>
    </row>
    <row r="572" spans="2:65" s="11" customFormat="1" ht="13.5">
      <c r="B572" s="203"/>
      <c r="C572" s="204"/>
      <c r="D572" s="205" t="s">
        <v>144</v>
      </c>
      <c r="E572" s="206" t="s">
        <v>22</v>
      </c>
      <c r="F572" s="207" t="s">
        <v>537</v>
      </c>
      <c r="G572" s="204"/>
      <c r="H572" s="206" t="s">
        <v>22</v>
      </c>
      <c r="I572" s="208"/>
      <c r="J572" s="204"/>
      <c r="K572" s="204"/>
      <c r="L572" s="209"/>
      <c r="M572" s="210"/>
      <c r="N572" s="211"/>
      <c r="O572" s="211"/>
      <c r="P572" s="211"/>
      <c r="Q572" s="211"/>
      <c r="R572" s="211"/>
      <c r="S572" s="211"/>
      <c r="T572" s="212"/>
      <c r="AT572" s="213" t="s">
        <v>144</v>
      </c>
      <c r="AU572" s="213" t="s">
        <v>86</v>
      </c>
      <c r="AV572" s="11" t="s">
        <v>24</v>
      </c>
      <c r="AW572" s="11" t="s">
        <v>41</v>
      </c>
      <c r="AX572" s="11" t="s">
        <v>77</v>
      </c>
      <c r="AY572" s="213" t="s">
        <v>135</v>
      </c>
    </row>
    <row r="573" spans="2:65" s="11" customFormat="1" ht="13.5">
      <c r="B573" s="203"/>
      <c r="C573" s="204"/>
      <c r="D573" s="205" t="s">
        <v>144</v>
      </c>
      <c r="E573" s="206" t="s">
        <v>22</v>
      </c>
      <c r="F573" s="207" t="s">
        <v>538</v>
      </c>
      <c r="G573" s="204"/>
      <c r="H573" s="206" t="s">
        <v>22</v>
      </c>
      <c r="I573" s="208"/>
      <c r="J573" s="204"/>
      <c r="K573" s="204"/>
      <c r="L573" s="209"/>
      <c r="M573" s="210"/>
      <c r="N573" s="211"/>
      <c r="O573" s="211"/>
      <c r="P573" s="211"/>
      <c r="Q573" s="211"/>
      <c r="R573" s="211"/>
      <c r="S573" s="211"/>
      <c r="T573" s="212"/>
      <c r="AT573" s="213" t="s">
        <v>144</v>
      </c>
      <c r="AU573" s="213" t="s">
        <v>86</v>
      </c>
      <c r="AV573" s="11" t="s">
        <v>24</v>
      </c>
      <c r="AW573" s="11" t="s">
        <v>41</v>
      </c>
      <c r="AX573" s="11" t="s">
        <v>77</v>
      </c>
      <c r="AY573" s="213" t="s">
        <v>135</v>
      </c>
    </row>
    <row r="574" spans="2:65" s="12" customFormat="1" ht="13.5">
      <c r="B574" s="214"/>
      <c r="C574" s="215"/>
      <c r="D574" s="205" t="s">
        <v>144</v>
      </c>
      <c r="E574" s="216" t="s">
        <v>22</v>
      </c>
      <c r="F574" s="217" t="s">
        <v>539</v>
      </c>
      <c r="G574" s="215"/>
      <c r="H574" s="218">
        <v>274.20999999999998</v>
      </c>
      <c r="I574" s="219"/>
      <c r="J574" s="215"/>
      <c r="K574" s="215"/>
      <c r="L574" s="220"/>
      <c r="M574" s="221"/>
      <c r="N574" s="222"/>
      <c r="O574" s="222"/>
      <c r="P574" s="222"/>
      <c r="Q574" s="222"/>
      <c r="R574" s="222"/>
      <c r="S574" s="222"/>
      <c r="T574" s="223"/>
      <c r="AT574" s="224" t="s">
        <v>144</v>
      </c>
      <c r="AU574" s="224" t="s">
        <v>86</v>
      </c>
      <c r="AV574" s="12" t="s">
        <v>86</v>
      </c>
      <c r="AW574" s="12" t="s">
        <v>41</v>
      </c>
      <c r="AX574" s="12" t="s">
        <v>77</v>
      </c>
      <c r="AY574" s="224" t="s">
        <v>135</v>
      </c>
    </row>
    <row r="575" spans="2:65" s="11" customFormat="1" ht="13.5">
      <c r="B575" s="203"/>
      <c r="C575" s="204"/>
      <c r="D575" s="205" t="s">
        <v>144</v>
      </c>
      <c r="E575" s="206" t="s">
        <v>22</v>
      </c>
      <c r="F575" s="207" t="s">
        <v>540</v>
      </c>
      <c r="G575" s="204"/>
      <c r="H575" s="206" t="s">
        <v>22</v>
      </c>
      <c r="I575" s="208"/>
      <c r="J575" s="204"/>
      <c r="K575" s="204"/>
      <c r="L575" s="209"/>
      <c r="M575" s="210"/>
      <c r="N575" s="211"/>
      <c r="O575" s="211"/>
      <c r="P575" s="211"/>
      <c r="Q575" s="211"/>
      <c r="R575" s="211"/>
      <c r="S575" s="211"/>
      <c r="T575" s="212"/>
      <c r="AT575" s="213" t="s">
        <v>144</v>
      </c>
      <c r="AU575" s="213" t="s">
        <v>86</v>
      </c>
      <c r="AV575" s="11" t="s">
        <v>24</v>
      </c>
      <c r="AW575" s="11" t="s">
        <v>41</v>
      </c>
      <c r="AX575" s="11" t="s">
        <v>77</v>
      </c>
      <c r="AY575" s="213" t="s">
        <v>135</v>
      </c>
    </row>
    <row r="576" spans="2:65" s="12" customFormat="1" ht="13.5">
      <c r="B576" s="214"/>
      <c r="C576" s="215"/>
      <c r="D576" s="205" t="s">
        <v>144</v>
      </c>
      <c r="E576" s="216" t="s">
        <v>22</v>
      </c>
      <c r="F576" s="217" t="s">
        <v>541</v>
      </c>
      <c r="G576" s="215"/>
      <c r="H576" s="218">
        <v>1356.04</v>
      </c>
      <c r="I576" s="219"/>
      <c r="J576" s="215"/>
      <c r="K576" s="215"/>
      <c r="L576" s="220"/>
      <c r="M576" s="221"/>
      <c r="N576" s="222"/>
      <c r="O576" s="222"/>
      <c r="P576" s="222"/>
      <c r="Q576" s="222"/>
      <c r="R576" s="222"/>
      <c r="S576" s="222"/>
      <c r="T576" s="223"/>
      <c r="AT576" s="224" t="s">
        <v>144</v>
      </c>
      <c r="AU576" s="224" t="s">
        <v>86</v>
      </c>
      <c r="AV576" s="12" t="s">
        <v>86</v>
      </c>
      <c r="AW576" s="12" t="s">
        <v>41</v>
      </c>
      <c r="AX576" s="12" t="s">
        <v>77</v>
      </c>
      <c r="AY576" s="224" t="s">
        <v>135</v>
      </c>
    </row>
    <row r="577" spans="2:65" s="11" customFormat="1" ht="13.5">
      <c r="B577" s="203"/>
      <c r="C577" s="204"/>
      <c r="D577" s="205" t="s">
        <v>144</v>
      </c>
      <c r="E577" s="206" t="s">
        <v>22</v>
      </c>
      <c r="F577" s="207" t="s">
        <v>195</v>
      </c>
      <c r="G577" s="204"/>
      <c r="H577" s="206" t="s">
        <v>22</v>
      </c>
      <c r="I577" s="208"/>
      <c r="J577" s="204"/>
      <c r="K577" s="204"/>
      <c r="L577" s="209"/>
      <c r="M577" s="210"/>
      <c r="N577" s="211"/>
      <c r="O577" s="211"/>
      <c r="P577" s="211"/>
      <c r="Q577" s="211"/>
      <c r="R577" s="211"/>
      <c r="S577" s="211"/>
      <c r="T577" s="212"/>
      <c r="AT577" s="213" t="s">
        <v>144</v>
      </c>
      <c r="AU577" s="213" t="s">
        <v>86</v>
      </c>
      <c r="AV577" s="11" t="s">
        <v>24</v>
      </c>
      <c r="AW577" s="11" t="s">
        <v>41</v>
      </c>
      <c r="AX577" s="11" t="s">
        <v>77</v>
      </c>
      <c r="AY577" s="213" t="s">
        <v>135</v>
      </c>
    </row>
    <row r="578" spans="2:65" s="12" customFormat="1" ht="13.5">
      <c r="B578" s="214"/>
      <c r="C578" s="215"/>
      <c r="D578" s="205" t="s">
        <v>144</v>
      </c>
      <c r="E578" s="216" t="s">
        <v>22</v>
      </c>
      <c r="F578" s="217" t="s">
        <v>196</v>
      </c>
      <c r="G578" s="215"/>
      <c r="H578" s="218">
        <v>22</v>
      </c>
      <c r="I578" s="219"/>
      <c r="J578" s="215"/>
      <c r="K578" s="215"/>
      <c r="L578" s="220"/>
      <c r="M578" s="221"/>
      <c r="N578" s="222"/>
      <c r="O578" s="222"/>
      <c r="P578" s="222"/>
      <c r="Q578" s="222"/>
      <c r="R578" s="222"/>
      <c r="S578" s="222"/>
      <c r="T578" s="223"/>
      <c r="AT578" s="224" t="s">
        <v>144</v>
      </c>
      <c r="AU578" s="224" t="s">
        <v>86</v>
      </c>
      <c r="AV578" s="12" t="s">
        <v>86</v>
      </c>
      <c r="AW578" s="12" t="s">
        <v>41</v>
      </c>
      <c r="AX578" s="12" t="s">
        <v>77</v>
      </c>
      <c r="AY578" s="224" t="s">
        <v>135</v>
      </c>
    </row>
    <row r="579" spans="2:65" s="11" customFormat="1" ht="13.5">
      <c r="B579" s="203"/>
      <c r="C579" s="204"/>
      <c r="D579" s="205" t="s">
        <v>144</v>
      </c>
      <c r="E579" s="206" t="s">
        <v>22</v>
      </c>
      <c r="F579" s="207" t="s">
        <v>542</v>
      </c>
      <c r="G579" s="204"/>
      <c r="H579" s="206" t="s">
        <v>22</v>
      </c>
      <c r="I579" s="208"/>
      <c r="J579" s="204"/>
      <c r="K579" s="204"/>
      <c r="L579" s="209"/>
      <c r="M579" s="210"/>
      <c r="N579" s="211"/>
      <c r="O579" s="211"/>
      <c r="P579" s="211"/>
      <c r="Q579" s="211"/>
      <c r="R579" s="211"/>
      <c r="S579" s="211"/>
      <c r="T579" s="212"/>
      <c r="AT579" s="213" t="s">
        <v>144</v>
      </c>
      <c r="AU579" s="213" t="s">
        <v>86</v>
      </c>
      <c r="AV579" s="11" t="s">
        <v>24</v>
      </c>
      <c r="AW579" s="11" t="s">
        <v>41</v>
      </c>
      <c r="AX579" s="11" t="s">
        <v>77</v>
      </c>
      <c r="AY579" s="213" t="s">
        <v>135</v>
      </c>
    </row>
    <row r="580" spans="2:65" s="12" customFormat="1" ht="13.5">
      <c r="B580" s="214"/>
      <c r="C580" s="215"/>
      <c r="D580" s="205" t="s">
        <v>144</v>
      </c>
      <c r="E580" s="216" t="s">
        <v>22</v>
      </c>
      <c r="F580" s="217" t="s">
        <v>543</v>
      </c>
      <c r="G580" s="215"/>
      <c r="H580" s="218">
        <v>15.2</v>
      </c>
      <c r="I580" s="219"/>
      <c r="J580" s="215"/>
      <c r="K580" s="215"/>
      <c r="L580" s="220"/>
      <c r="M580" s="221"/>
      <c r="N580" s="222"/>
      <c r="O580" s="222"/>
      <c r="P580" s="222"/>
      <c r="Q580" s="222"/>
      <c r="R580" s="222"/>
      <c r="S580" s="222"/>
      <c r="T580" s="223"/>
      <c r="AT580" s="224" t="s">
        <v>144</v>
      </c>
      <c r="AU580" s="224" t="s">
        <v>86</v>
      </c>
      <c r="AV580" s="12" t="s">
        <v>86</v>
      </c>
      <c r="AW580" s="12" t="s">
        <v>41</v>
      </c>
      <c r="AX580" s="12" t="s">
        <v>77</v>
      </c>
      <c r="AY580" s="224" t="s">
        <v>135</v>
      </c>
    </row>
    <row r="581" spans="2:65" s="13" customFormat="1" ht="13.5">
      <c r="B581" s="225"/>
      <c r="C581" s="226"/>
      <c r="D581" s="205" t="s">
        <v>144</v>
      </c>
      <c r="E581" s="227" t="s">
        <v>22</v>
      </c>
      <c r="F581" s="228" t="s">
        <v>173</v>
      </c>
      <c r="G581" s="226"/>
      <c r="H581" s="229">
        <v>1667.45</v>
      </c>
      <c r="I581" s="230"/>
      <c r="J581" s="226"/>
      <c r="K581" s="226"/>
      <c r="L581" s="231"/>
      <c r="M581" s="232"/>
      <c r="N581" s="233"/>
      <c r="O581" s="233"/>
      <c r="P581" s="233"/>
      <c r="Q581" s="233"/>
      <c r="R581" s="233"/>
      <c r="S581" s="233"/>
      <c r="T581" s="234"/>
      <c r="AT581" s="235" t="s">
        <v>144</v>
      </c>
      <c r="AU581" s="235" t="s">
        <v>86</v>
      </c>
      <c r="AV581" s="13" t="s">
        <v>142</v>
      </c>
      <c r="AW581" s="13" t="s">
        <v>41</v>
      </c>
      <c r="AX581" s="13" t="s">
        <v>24</v>
      </c>
      <c r="AY581" s="235" t="s">
        <v>135</v>
      </c>
    </row>
    <row r="582" spans="2:65" s="1" customFormat="1" ht="25.5" customHeight="1">
      <c r="B582" s="40"/>
      <c r="C582" s="191" t="s">
        <v>558</v>
      </c>
      <c r="D582" s="191" t="s">
        <v>137</v>
      </c>
      <c r="E582" s="192" t="s">
        <v>559</v>
      </c>
      <c r="F582" s="193" t="s">
        <v>560</v>
      </c>
      <c r="G582" s="194" t="s">
        <v>140</v>
      </c>
      <c r="H582" s="195">
        <v>1702.5</v>
      </c>
      <c r="I582" s="196"/>
      <c r="J582" s="197">
        <f>ROUND(I582*H582,2)</f>
        <v>0</v>
      </c>
      <c r="K582" s="193" t="s">
        <v>141</v>
      </c>
      <c r="L582" s="60"/>
      <c r="M582" s="198" t="s">
        <v>22</v>
      </c>
      <c r="N582" s="199" t="s">
        <v>48</v>
      </c>
      <c r="O582" s="41"/>
      <c r="P582" s="200">
        <f>O582*H582</f>
        <v>0</v>
      </c>
      <c r="Q582" s="200">
        <v>0</v>
      </c>
      <c r="R582" s="200">
        <f>Q582*H582</f>
        <v>0</v>
      </c>
      <c r="S582" s="200">
        <v>0</v>
      </c>
      <c r="T582" s="201">
        <f>S582*H582</f>
        <v>0</v>
      </c>
      <c r="AR582" s="23" t="s">
        <v>142</v>
      </c>
      <c r="AT582" s="23" t="s">
        <v>137</v>
      </c>
      <c r="AU582" s="23" t="s">
        <v>86</v>
      </c>
      <c r="AY582" s="23" t="s">
        <v>135</v>
      </c>
      <c r="BE582" s="202">
        <f>IF(N582="základní",J582,0)</f>
        <v>0</v>
      </c>
      <c r="BF582" s="202">
        <f>IF(N582="snížená",J582,0)</f>
        <v>0</v>
      </c>
      <c r="BG582" s="202">
        <f>IF(N582="zákl. přenesená",J582,0)</f>
        <v>0</v>
      </c>
      <c r="BH582" s="202">
        <f>IF(N582="sníž. přenesená",J582,0)</f>
        <v>0</v>
      </c>
      <c r="BI582" s="202">
        <f>IF(N582="nulová",J582,0)</f>
        <v>0</v>
      </c>
      <c r="BJ582" s="23" t="s">
        <v>24</v>
      </c>
      <c r="BK582" s="202">
        <f>ROUND(I582*H582,2)</f>
        <v>0</v>
      </c>
      <c r="BL582" s="23" t="s">
        <v>142</v>
      </c>
      <c r="BM582" s="23" t="s">
        <v>561</v>
      </c>
    </row>
    <row r="583" spans="2:65" s="11" customFormat="1" ht="13.5">
      <c r="B583" s="203"/>
      <c r="C583" s="204"/>
      <c r="D583" s="205" t="s">
        <v>144</v>
      </c>
      <c r="E583" s="206" t="s">
        <v>22</v>
      </c>
      <c r="F583" s="207" t="s">
        <v>562</v>
      </c>
      <c r="G583" s="204"/>
      <c r="H583" s="206" t="s">
        <v>22</v>
      </c>
      <c r="I583" s="208"/>
      <c r="J583" s="204"/>
      <c r="K583" s="204"/>
      <c r="L583" s="209"/>
      <c r="M583" s="210"/>
      <c r="N583" s="211"/>
      <c r="O583" s="211"/>
      <c r="P583" s="211"/>
      <c r="Q583" s="211"/>
      <c r="R583" s="211"/>
      <c r="S583" s="211"/>
      <c r="T583" s="212"/>
      <c r="AT583" s="213" t="s">
        <v>144</v>
      </c>
      <c r="AU583" s="213" t="s">
        <v>86</v>
      </c>
      <c r="AV583" s="11" t="s">
        <v>24</v>
      </c>
      <c r="AW583" s="11" t="s">
        <v>41</v>
      </c>
      <c r="AX583" s="11" t="s">
        <v>77</v>
      </c>
      <c r="AY583" s="213" t="s">
        <v>135</v>
      </c>
    </row>
    <row r="584" spans="2:65" s="11" customFormat="1" ht="13.5">
      <c r="B584" s="203"/>
      <c r="C584" s="204"/>
      <c r="D584" s="205" t="s">
        <v>144</v>
      </c>
      <c r="E584" s="206" t="s">
        <v>22</v>
      </c>
      <c r="F584" s="207" t="s">
        <v>537</v>
      </c>
      <c r="G584" s="204"/>
      <c r="H584" s="206" t="s">
        <v>22</v>
      </c>
      <c r="I584" s="208"/>
      <c r="J584" s="204"/>
      <c r="K584" s="204"/>
      <c r="L584" s="209"/>
      <c r="M584" s="210"/>
      <c r="N584" s="211"/>
      <c r="O584" s="211"/>
      <c r="P584" s="211"/>
      <c r="Q584" s="211"/>
      <c r="R584" s="211"/>
      <c r="S584" s="211"/>
      <c r="T584" s="212"/>
      <c r="AT584" s="213" t="s">
        <v>144</v>
      </c>
      <c r="AU584" s="213" t="s">
        <v>86</v>
      </c>
      <c r="AV584" s="11" t="s">
        <v>24</v>
      </c>
      <c r="AW584" s="11" t="s">
        <v>41</v>
      </c>
      <c r="AX584" s="11" t="s">
        <v>77</v>
      </c>
      <c r="AY584" s="213" t="s">
        <v>135</v>
      </c>
    </row>
    <row r="585" spans="2:65" s="11" customFormat="1" ht="13.5">
      <c r="B585" s="203"/>
      <c r="C585" s="204"/>
      <c r="D585" s="205" t="s">
        <v>144</v>
      </c>
      <c r="E585" s="206" t="s">
        <v>22</v>
      </c>
      <c r="F585" s="207" t="s">
        <v>538</v>
      </c>
      <c r="G585" s="204"/>
      <c r="H585" s="206" t="s">
        <v>22</v>
      </c>
      <c r="I585" s="208"/>
      <c r="J585" s="204"/>
      <c r="K585" s="204"/>
      <c r="L585" s="209"/>
      <c r="M585" s="210"/>
      <c r="N585" s="211"/>
      <c r="O585" s="211"/>
      <c r="P585" s="211"/>
      <c r="Q585" s="211"/>
      <c r="R585" s="211"/>
      <c r="S585" s="211"/>
      <c r="T585" s="212"/>
      <c r="AT585" s="213" t="s">
        <v>144</v>
      </c>
      <c r="AU585" s="213" t="s">
        <v>86</v>
      </c>
      <c r="AV585" s="11" t="s">
        <v>24</v>
      </c>
      <c r="AW585" s="11" t="s">
        <v>41</v>
      </c>
      <c r="AX585" s="11" t="s">
        <v>77</v>
      </c>
      <c r="AY585" s="213" t="s">
        <v>135</v>
      </c>
    </row>
    <row r="586" spans="2:65" s="12" customFormat="1" ht="13.5">
      <c r="B586" s="214"/>
      <c r="C586" s="215"/>
      <c r="D586" s="205" t="s">
        <v>144</v>
      </c>
      <c r="E586" s="216" t="s">
        <v>22</v>
      </c>
      <c r="F586" s="217" t="s">
        <v>539</v>
      </c>
      <c r="G586" s="215"/>
      <c r="H586" s="218">
        <v>274.20999999999998</v>
      </c>
      <c r="I586" s="219"/>
      <c r="J586" s="215"/>
      <c r="K586" s="215"/>
      <c r="L586" s="220"/>
      <c r="M586" s="221"/>
      <c r="N586" s="222"/>
      <c r="O586" s="222"/>
      <c r="P586" s="222"/>
      <c r="Q586" s="222"/>
      <c r="R586" s="222"/>
      <c r="S586" s="222"/>
      <c r="T586" s="223"/>
      <c r="AT586" s="224" t="s">
        <v>144</v>
      </c>
      <c r="AU586" s="224" t="s">
        <v>86</v>
      </c>
      <c r="AV586" s="12" t="s">
        <v>86</v>
      </c>
      <c r="AW586" s="12" t="s">
        <v>41</v>
      </c>
      <c r="AX586" s="12" t="s">
        <v>77</v>
      </c>
      <c r="AY586" s="224" t="s">
        <v>135</v>
      </c>
    </row>
    <row r="587" spans="2:65" s="11" customFormat="1" ht="13.5">
      <c r="B587" s="203"/>
      <c r="C587" s="204"/>
      <c r="D587" s="205" t="s">
        <v>144</v>
      </c>
      <c r="E587" s="206" t="s">
        <v>22</v>
      </c>
      <c r="F587" s="207" t="s">
        <v>540</v>
      </c>
      <c r="G587" s="204"/>
      <c r="H587" s="206" t="s">
        <v>22</v>
      </c>
      <c r="I587" s="208"/>
      <c r="J587" s="204"/>
      <c r="K587" s="204"/>
      <c r="L587" s="209"/>
      <c r="M587" s="210"/>
      <c r="N587" s="211"/>
      <c r="O587" s="211"/>
      <c r="P587" s="211"/>
      <c r="Q587" s="211"/>
      <c r="R587" s="211"/>
      <c r="S587" s="211"/>
      <c r="T587" s="212"/>
      <c r="AT587" s="213" t="s">
        <v>144</v>
      </c>
      <c r="AU587" s="213" t="s">
        <v>86</v>
      </c>
      <c r="AV587" s="11" t="s">
        <v>24</v>
      </c>
      <c r="AW587" s="11" t="s">
        <v>41</v>
      </c>
      <c r="AX587" s="11" t="s">
        <v>77</v>
      </c>
      <c r="AY587" s="213" t="s">
        <v>135</v>
      </c>
    </row>
    <row r="588" spans="2:65" s="12" customFormat="1" ht="13.5">
      <c r="B588" s="214"/>
      <c r="C588" s="215"/>
      <c r="D588" s="205" t="s">
        <v>144</v>
      </c>
      <c r="E588" s="216" t="s">
        <v>22</v>
      </c>
      <c r="F588" s="217" t="s">
        <v>541</v>
      </c>
      <c r="G588" s="215"/>
      <c r="H588" s="218">
        <v>1356.04</v>
      </c>
      <c r="I588" s="219"/>
      <c r="J588" s="215"/>
      <c r="K588" s="215"/>
      <c r="L588" s="220"/>
      <c r="M588" s="221"/>
      <c r="N588" s="222"/>
      <c r="O588" s="222"/>
      <c r="P588" s="222"/>
      <c r="Q588" s="222"/>
      <c r="R588" s="222"/>
      <c r="S588" s="222"/>
      <c r="T588" s="223"/>
      <c r="AT588" s="224" t="s">
        <v>144</v>
      </c>
      <c r="AU588" s="224" t="s">
        <v>86</v>
      </c>
      <c r="AV588" s="12" t="s">
        <v>86</v>
      </c>
      <c r="AW588" s="12" t="s">
        <v>41</v>
      </c>
      <c r="AX588" s="12" t="s">
        <v>77</v>
      </c>
      <c r="AY588" s="224" t="s">
        <v>135</v>
      </c>
    </row>
    <row r="589" spans="2:65" s="11" customFormat="1" ht="13.5">
      <c r="B589" s="203"/>
      <c r="C589" s="204"/>
      <c r="D589" s="205" t="s">
        <v>144</v>
      </c>
      <c r="E589" s="206" t="s">
        <v>22</v>
      </c>
      <c r="F589" s="207" t="s">
        <v>195</v>
      </c>
      <c r="G589" s="204"/>
      <c r="H589" s="206" t="s">
        <v>22</v>
      </c>
      <c r="I589" s="208"/>
      <c r="J589" s="204"/>
      <c r="K589" s="204"/>
      <c r="L589" s="209"/>
      <c r="M589" s="210"/>
      <c r="N589" s="211"/>
      <c r="O589" s="211"/>
      <c r="P589" s="211"/>
      <c r="Q589" s="211"/>
      <c r="R589" s="211"/>
      <c r="S589" s="211"/>
      <c r="T589" s="212"/>
      <c r="AT589" s="213" t="s">
        <v>144</v>
      </c>
      <c r="AU589" s="213" t="s">
        <v>86</v>
      </c>
      <c r="AV589" s="11" t="s">
        <v>24</v>
      </c>
      <c r="AW589" s="11" t="s">
        <v>41</v>
      </c>
      <c r="AX589" s="11" t="s">
        <v>77</v>
      </c>
      <c r="AY589" s="213" t="s">
        <v>135</v>
      </c>
    </row>
    <row r="590" spans="2:65" s="12" customFormat="1" ht="13.5">
      <c r="B590" s="214"/>
      <c r="C590" s="215"/>
      <c r="D590" s="205" t="s">
        <v>144</v>
      </c>
      <c r="E590" s="216" t="s">
        <v>22</v>
      </c>
      <c r="F590" s="217" t="s">
        <v>196</v>
      </c>
      <c r="G590" s="215"/>
      <c r="H590" s="218">
        <v>22</v>
      </c>
      <c r="I590" s="219"/>
      <c r="J590" s="215"/>
      <c r="K590" s="215"/>
      <c r="L590" s="220"/>
      <c r="M590" s="221"/>
      <c r="N590" s="222"/>
      <c r="O590" s="222"/>
      <c r="P590" s="222"/>
      <c r="Q590" s="222"/>
      <c r="R590" s="222"/>
      <c r="S590" s="222"/>
      <c r="T590" s="223"/>
      <c r="AT590" s="224" t="s">
        <v>144</v>
      </c>
      <c r="AU590" s="224" t="s">
        <v>86</v>
      </c>
      <c r="AV590" s="12" t="s">
        <v>86</v>
      </c>
      <c r="AW590" s="12" t="s">
        <v>41</v>
      </c>
      <c r="AX590" s="12" t="s">
        <v>77</v>
      </c>
      <c r="AY590" s="224" t="s">
        <v>135</v>
      </c>
    </row>
    <row r="591" spans="2:65" s="11" customFormat="1" ht="13.5">
      <c r="B591" s="203"/>
      <c r="C591" s="204"/>
      <c r="D591" s="205" t="s">
        <v>144</v>
      </c>
      <c r="E591" s="206" t="s">
        <v>22</v>
      </c>
      <c r="F591" s="207" t="s">
        <v>542</v>
      </c>
      <c r="G591" s="204"/>
      <c r="H591" s="206" t="s">
        <v>22</v>
      </c>
      <c r="I591" s="208"/>
      <c r="J591" s="204"/>
      <c r="K591" s="204"/>
      <c r="L591" s="209"/>
      <c r="M591" s="210"/>
      <c r="N591" s="211"/>
      <c r="O591" s="211"/>
      <c r="P591" s="211"/>
      <c r="Q591" s="211"/>
      <c r="R591" s="211"/>
      <c r="S591" s="211"/>
      <c r="T591" s="212"/>
      <c r="AT591" s="213" t="s">
        <v>144</v>
      </c>
      <c r="AU591" s="213" t="s">
        <v>86</v>
      </c>
      <c r="AV591" s="11" t="s">
        <v>24</v>
      </c>
      <c r="AW591" s="11" t="s">
        <v>41</v>
      </c>
      <c r="AX591" s="11" t="s">
        <v>77</v>
      </c>
      <c r="AY591" s="213" t="s">
        <v>135</v>
      </c>
    </row>
    <row r="592" spans="2:65" s="12" customFormat="1" ht="13.5">
      <c r="B592" s="214"/>
      <c r="C592" s="215"/>
      <c r="D592" s="205" t="s">
        <v>144</v>
      </c>
      <c r="E592" s="216" t="s">
        <v>22</v>
      </c>
      <c r="F592" s="217" t="s">
        <v>543</v>
      </c>
      <c r="G592" s="215"/>
      <c r="H592" s="218">
        <v>15.2</v>
      </c>
      <c r="I592" s="219"/>
      <c r="J592" s="215"/>
      <c r="K592" s="215"/>
      <c r="L592" s="220"/>
      <c r="M592" s="221"/>
      <c r="N592" s="222"/>
      <c r="O592" s="222"/>
      <c r="P592" s="222"/>
      <c r="Q592" s="222"/>
      <c r="R592" s="222"/>
      <c r="S592" s="222"/>
      <c r="T592" s="223"/>
      <c r="AT592" s="224" t="s">
        <v>144</v>
      </c>
      <c r="AU592" s="224" t="s">
        <v>86</v>
      </c>
      <c r="AV592" s="12" t="s">
        <v>86</v>
      </c>
      <c r="AW592" s="12" t="s">
        <v>41</v>
      </c>
      <c r="AX592" s="12" t="s">
        <v>77</v>
      </c>
      <c r="AY592" s="224" t="s">
        <v>135</v>
      </c>
    </row>
    <row r="593" spans="2:65" s="11" customFormat="1" ht="13.5">
      <c r="B593" s="203"/>
      <c r="C593" s="204"/>
      <c r="D593" s="205" t="s">
        <v>144</v>
      </c>
      <c r="E593" s="206" t="s">
        <v>22</v>
      </c>
      <c r="F593" s="207" t="s">
        <v>205</v>
      </c>
      <c r="G593" s="204"/>
      <c r="H593" s="206" t="s">
        <v>22</v>
      </c>
      <c r="I593" s="208"/>
      <c r="J593" s="204"/>
      <c r="K593" s="204"/>
      <c r="L593" s="209"/>
      <c r="M593" s="210"/>
      <c r="N593" s="211"/>
      <c r="O593" s="211"/>
      <c r="P593" s="211"/>
      <c r="Q593" s="211"/>
      <c r="R593" s="211"/>
      <c r="S593" s="211"/>
      <c r="T593" s="212"/>
      <c r="AT593" s="213" t="s">
        <v>144</v>
      </c>
      <c r="AU593" s="213" t="s">
        <v>86</v>
      </c>
      <c r="AV593" s="11" t="s">
        <v>24</v>
      </c>
      <c r="AW593" s="11" t="s">
        <v>41</v>
      </c>
      <c r="AX593" s="11" t="s">
        <v>77</v>
      </c>
      <c r="AY593" s="213" t="s">
        <v>135</v>
      </c>
    </row>
    <row r="594" spans="2:65" s="12" customFormat="1" ht="13.5">
      <c r="B594" s="214"/>
      <c r="C594" s="215"/>
      <c r="D594" s="205" t="s">
        <v>144</v>
      </c>
      <c r="E594" s="216" t="s">
        <v>22</v>
      </c>
      <c r="F594" s="217" t="s">
        <v>563</v>
      </c>
      <c r="G594" s="215"/>
      <c r="H594" s="218">
        <v>1.1100000000000001</v>
      </c>
      <c r="I594" s="219"/>
      <c r="J594" s="215"/>
      <c r="K594" s="215"/>
      <c r="L594" s="220"/>
      <c r="M594" s="221"/>
      <c r="N594" s="222"/>
      <c r="O594" s="222"/>
      <c r="P594" s="222"/>
      <c r="Q594" s="222"/>
      <c r="R594" s="222"/>
      <c r="S594" s="222"/>
      <c r="T594" s="223"/>
      <c r="AT594" s="224" t="s">
        <v>144</v>
      </c>
      <c r="AU594" s="224" t="s">
        <v>86</v>
      </c>
      <c r="AV594" s="12" t="s">
        <v>86</v>
      </c>
      <c r="AW594" s="12" t="s">
        <v>41</v>
      </c>
      <c r="AX594" s="12" t="s">
        <v>77</v>
      </c>
      <c r="AY594" s="224" t="s">
        <v>135</v>
      </c>
    </row>
    <row r="595" spans="2:65" s="11" customFormat="1" ht="13.5">
      <c r="B595" s="203"/>
      <c r="C595" s="204"/>
      <c r="D595" s="205" t="s">
        <v>144</v>
      </c>
      <c r="E595" s="206" t="s">
        <v>22</v>
      </c>
      <c r="F595" s="207" t="s">
        <v>207</v>
      </c>
      <c r="G595" s="204"/>
      <c r="H595" s="206" t="s">
        <v>22</v>
      </c>
      <c r="I595" s="208"/>
      <c r="J595" s="204"/>
      <c r="K595" s="204"/>
      <c r="L595" s="209"/>
      <c r="M595" s="210"/>
      <c r="N595" s="211"/>
      <c r="O595" s="211"/>
      <c r="P595" s="211"/>
      <c r="Q595" s="211"/>
      <c r="R595" s="211"/>
      <c r="S595" s="211"/>
      <c r="T595" s="212"/>
      <c r="AT595" s="213" t="s">
        <v>144</v>
      </c>
      <c r="AU595" s="213" t="s">
        <v>86</v>
      </c>
      <c r="AV595" s="11" t="s">
        <v>24</v>
      </c>
      <c r="AW595" s="11" t="s">
        <v>41</v>
      </c>
      <c r="AX595" s="11" t="s">
        <v>77</v>
      </c>
      <c r="AY595" s="213" t="s">
        <v>135</v>
      </c>
    </row>
    <row r="596" spans="2:65" s="12" customFormat="1" ht="13.5">
      <c r="B596" s="214"/>
      <c r="C596" s="215"/>
      <c r="D596" s="205" t="s">
        <v>144</v>
      </c>
      <c r="E596" s="216" t="s">
        <v>22</v>
      </c>
      <c r="F596" s="217" t="s">
        <v>564</v>
      </c>
      <c r="G596" s="215"/>
      <c r="H596" s="218">
        <v>3.25</v>
      </c>
      <c r="I596" s="219"/>
      <c r="J596" s="215"/>
      <c r="K596" s="215"/>
      <c r="L596" s="220"/>
      <c r="M596" s="221"/>
      <c r="N596" s="222"/>
      <c r="O596" s="222"/>
      <c r="P596" s="222"/>
      <c r="Q596" s="222"/>
      <c r="R596" s="222"/>
      <c r="S596" s="222"/>
      <c r="T596" s="223"/>
      <c r="AT596" s="224" t="s">
        <v>144</v>
      </c>
      <c r="AU596" s="224" t="s">
        <v>86</v>
      </c>
      <c r="AV596" s="12" t="s">
        <v>86</v>
      </c>
      <c r="AW596" s="12" t="s">
        <v>41</v>
      </c>
      <c r="AX596" s="12" t="s">
        <v>77</v>
      </c>
      <c r="AY596" s="224" t="s">
        <v>135</v>
      </c>
    </row>
    <row r="597" spans="2:65" s="11" customFormat="1" ht="13.5">
      <c r="B597" s="203"/>
      <c r="C597" s="204"/>
      <c r="D597" s="205" t="s">
        <v>144</v>
      </c>
      <c r="E597" s="206" t="s">
        <v>22</v>
      </c>
      <c r="F597" s="207" t="s">
        <v>209</v>
      </c>
      <c r="G597" s="204"/>
      <c r="H597" s="206" t="s">
        <v>22</v>
      </c>
      <c r="I597" s="208"/>
      <c r="J597" s="204"/>
      <c r="K597" s="204"/>
      <c r="L597" s="209"/>
      <c r="M597" s="210"/>
      <c r="N597" s="211"/>
      <c r="O597" s="211"/>
      <c r="P597" s="211"/>
      <c r="Q597" s="211"/>
      <c r="R597" s="211"/>
      <c r="S597" s="211"/>
      <c r="T597" s="212"/>
      <c r="AT597" s="213" t="s">
        <v>144</v>
      </c>
      <c r="AU597" s="213" t="s">
        <v>86</v>
      </c>
      <c r="AV597" s="11" t="s">
        <v>24</v>
      </c>
      <c r="AW597" s="11" t="s">
        <v>41</v>
      </c>
      <c r="AX597" s="11" t="s">
        <v>77</v>
      </c>
      <c r="AY597" s="213" t="s">
        <v>135</v>
      </c>
    </row>
    <row r="598" spans="2:65" s="12" customFormat="1" ht="13.5">
      <c r="B598" s="214"/>
      <c r="C598" s="215"/>
      <c r="D598" s="205" t="s">
        <v>144</v>
      </c>
      <c r="E598" s="216" t="s">
        <v>22</v>
      </c>
      <c r="F598" s="217" t="s">
        <v>565</v>
      </c>
      <c r="G598" s="215"/>
      <c r="H598" s="218">
        <v>1.37</v>
      </c>
      <c r="I598" s="219"/>
      <c r="J598" s="215"/>
      <c r="K598" s="215"/>
      <c r="L598" s="220"/>
      <c r="M598" s="221"/>
      <c r="N598" s="222"/>
      <c r="O598" s="222"/>
      <c r="P598" s="222"/>
      <c r="Q598" s="222"/>
      <c r="R598" s="222"/>
      <c r="S598" s="222"/>
      <c r="T598" s="223"/>
      <c r="AT598" s="224" t="s">
        <v>144</v>
      </c>
      <c r="AU598" s="224" t="s">
        <v>86</v>
      </c>
      <c r="AV598" s="12" t="s">
        <v>86</v>
      </c>
      <c r="AW598" s="12" t="s">
        <v>41</v>
      </c>
      <c r="AX598" s="12" t="s">
        <v>77</v>
      </c>
      <c r="AY598" s="224" t="s">
        <v>135</v>
      </c>
    </row>
    <row r="599" spans="2:65" s="11" customFormat="1" ht="13.5">
      <c r="B599" s="203"/>
      <c r="C599" s="204"/>
      <c r="D599" s="205" t="s">
        <v>144</v>
      </c>
      <c r="E599" s="206" t="s">
        <v>22</v>
      </c>
      <c r="F599" s="207" t="s">
        <v>509</v>
      </c>
      <c r="G599" s="204"/>
      <c r="H599" s="206" t="s">
        <v>22</v>
      </c>
      <c r="I599" s="208"/>
      <c r="J599" s="204"/>
      <c r="K599" s="204"/>
      <c r="L599" s="209"/>
      <c r="M599" s="210"/>
      <c r="N599" s="211"/>
      <c r="O599" s="211"/>
      <c r="P599" s="211"/>
      <c r="Q599" s="211"/>
      <c r="R599" s="211"/>
      <c r="S599" s="211"/>
      <c r="T599" s="212"/>
      <c r="AT599" s="213" t="s">
        <v>144</v>
      </c>
      <c r="AU599" s="213" t="s">
        <v>86</v>
      </c>
      <c r="AV599" s="11" t="s">
        <v>24</v>
      </c>
      <c r="AW599" s="11" t="s">
        <v>41</v>
      </c>
      <c r="AX599" s="11" t="s">
        <v>77</v>
      </c>
      <c r="AY599" s="213" t="s">
        <v>135</v>
      </c>
    </row>
    <row r="600" spans="2:65" s="12" customFormat="1" ht="13.5">
      <c r="B600" s="214"/>
      <c r="C600" s="215"/>
      <c r="D600" s="205" t="s">
        <v>144</v>
      </c>
      <c r="E600" s="216" t="s">
        <v>22</v>
      </c>
      <c r="F600" s="217" t="s">
        <v>510</v>
      </c>
      <c r="G600" s="215"/>
      <c r="H600" s="218">
        <v>11.52</v>
      </c>
      <c r="I600" s="219"/>
      <c r="J600" s="215"/>
      <c r="K600" s="215"/>
      <c r="L600" s="220"/>
      <c r="M600" s="221"/>
      <c r="N600" s="222"/>
      <c r="O600" s="222"/>
      <c r="P600" s="222"/>
      <c r="Q600" s="222"/>
      <c r="R600" s="222"/>
      <c r="S600" s="222"/>
      <c r="T600" s="223"/>
      <c r="AT600" s="224" t="s">
        <v>144</v>
      </c>
      <c r="AU600" s="224" t="s">
        <v>86</v>
      </c>
      <c r="AV600" s="12" t="s">
        <v>86</v>
      </c>
      <c r="AW600" s="12" t="s">
        <v>41</v>
      </c>
      <c r="AX600" s="12" t="s">
        <v>77</v>
      </c>
      <c r="AY600" s="224" t="s">
        <v>135</v>
      </c>
    </row>
    <row r="601" spans="2:65" s="11" customFormat="1" ht="13.5">
      <c r="B601" s="203"/>
      <c r="C601" s="204"/>
      <c r="D601" s="205" t="s">
        <v>144</v>
      </c>
      <c r="E601" s="206" t="s">
        <v>22</v>
      </c>
      <c r="F601" s="207" t="s">
        <v>511</v>
      </c>
      <c r="G601" s="204"/>
      <c r="H601" s="206" t="s">
        <v>22</v>
      </c>
      <c r="I601" s="208"/>
      <c r="J601" s="204"/>
      <c r="K601" s="204"/>
      <c r="L601" s="209"/>
      <c r="M601" s="210"/>
      <c r="N601" s="211"/>
      <c r="O601" s="211"/>
      <c r="P601" s="211"/>
      <c r="Q601" s="211"/>
      <c r="R601" s="211"/>
      <c r="S601" s="211"/>
      <c r="T601" s="212"/>
      <c r="AT601" s="213" t="s">
        <v>144</v>
      </c>
      <c r="AU601" s="213" t="s">
        <v>86</v>
      </c>
      <c r="AV601" s="11" t="s">
        <v>24</v>
      </c>
      <c r="AW601" s="11" t="s">
        <v>41</v>
      </c>
      <c r="AX601" s="11" t="s">
        <v>77</v>
      </c>
      <c r="AY601" s="213" t="s">
        <v>135</v>
      </c>
    </row>
    <row r="602" spans="2:65" s="12" customFormat="1" ht="13.5">
      <c r="B602" s="214"/>
      <c r="C602" s="215"/>
      <c r="D602" s="205" t="s">
        <v>144</v>
      </c>
      <c r="E602" s="216" t="s">
        <v>22</v>
      </c>
      <c r="F602" s="217" t="s">
        <v>512</v>
      </c>
      <c r="G602" s="215"/>
      <c r="H602" s="218">
        <v>17.8</v>
      </c>
      <c r="I602" s="219"/>
      <c r="J602" s="215"/>
      <c r="K602" s="215"/>
      <c r="L602" s="220"/>
      <c r="M602" s="221"/>
      <c r="N602" s="222"/>
      <c r="O602" s="222"/>
      <c r="P602" s="222"/>
      <c r="Q602" s="222"/>
      <c r="R602" s="222"/>
      <c r="S602" s="222"/>
      <c r="T602" s="223"/>
      <c r="AT602" s="224" t="s">
        <v>144</v>
      </c>
      <c r="AU602" s="224" t="s">
        <v>86</v>
      </c>
      <c r="AV602" s="12" t="s">
        <v>86</v>
      </c>
      <c r="AW602" s="12" t="s">
        <v>41</v>
      </c>
      <c r="AX602" s="12" t="s">
        <v>77</v>
      </c>
      <c r="AY602" s="224" t="s">
        <v>135</v>
      </c>
    </row>
    <row r="603" spans="2:65" s="13" customFormat="1" ht="13.5">
      <c r="B603" s="225"/>
      <c r="C603" s="226"/>
      <c r="D603" s="205" t="s">
        <v>144</v>
      </c>
      <c r="E603" s="227" t="s">
        <v>22</v>
      </c>
      <c r="F603" s="228" t="s">
        <v>173</v>
      </c>
      <c r="G603" s="226"/>
      <c r="H603" s="229">
        <v>1702.5</v>
      </c>
      <c r="I603" s="230"/>
      <c r="J603" s="226"/>
      <c r="K603" s="226"/>
      <c r="L603" s="231"/>
      <c r="M603" s="232"/>
      <c r="N603" s="233"/>
      <c r="O603" s="233"/>
      <c r="P603" s="233"/>
      <c r="Q603" s="233"/>
      <c r="R603" s="233"/>
      <c r="S603" s="233"/>
      <c r="T603" s="234"/>
      <c r="AT603" s="235" t="s">
        <v>144</v>
      </c>
      <c r="AU603" s="235" t="s">
        <v>86</v>
      </c>
      <c r="AV603" s="13" t="s">
        <v>142</v>
      </c>
      <c r="AW603" s="13" t="s">
        <v>41</v>
      </c>
      <c r="AX603" s="13" t="s">
        <v>24</v>
      </c>
      <c r="AY603" s="235" t="s">
        <v>135</v>
      </c>
    </row>
    <row r="604" spans="2:65" s="1" customFormat="1" ht="38.25" customHeight="1">
      <c r="B604" s="40"/>
      <c r="C604" s="191" t="s">
        <v>566</v>
      </c>
      <c r="D604" s="191" t="s">
        <v>137</v>
      </c>
      <c r="E604" s="192" t="s">
        <v>567</v>
      </c>
      <c r="F604" s="193" t="s">
        <v>568</v>
      </c>
      <c r="G604" s="194" t="s">
        <v>140</v>
      </c>
      <c r="H604" s="195">
        <v>35.049999999999997</v>
      </c>
      <c r="I604" s="196"/>
      <c r="J604" s="197">
        <f>ROUND(I604*H604,2)</f>
        <v>0</v>
      </c>
      <c r="K604" s="193" t="s">
        <v>141</v>
      </c>
      <c r="L604" s="60"/>
      <c r="M604" s="198" t="s">
        <v>22</v>
      </c>
      <c r="N604" s="199" t="s">
        <v>48</v>
      </c>
      <c r="O604" s="41"/>
      <c r="P604" s="200">
        <f>O604*H604</f>
        <v>0</v>
      </c>
      <c r="Q604" s="200">
        <v>0</v>
      </c>
      <c r="R604" s="200">
        <f>Q604*H604</f>
        <v>0</v>
      </c>
      <c r="S604" s="200">
        <v>0</v>
      </c>
      <c r="T604" s="201">
        <f>S604*H604</f>
        <v>0</v>
      </c>
      <c r="AR604" s="23" t="s">
        <v>142</v>
      </c>
      <c r="AT604" s="23" t="s">
        <v>137</v>
      </c>
      <c r="AU604" s="23" t="s">
        <v>86</v>
      </c>
      <c r="AY604" s="23" t="s">
        <v>135</v>
      </c>
      <c r="BE604" s="202">
        <f>IF(N604="základní",J604,0)</f>
        <v>0</v>
      </c>
      <c r="BF604" s="202">
        <f>IF(N604="snížená",J604,0)</f>
        <v>0</v>
      </c>
      <c r="BG604" s="202">
        <f>IF(N604="zákl. přenesená",J604,0)</f>
        <v>0</v>
      </c>
      <c r="BH604" s="202">
        <f>IF(N604="sníž. přenesená",J604,0)</f>
        <v>0</v>
      </c>
      <c r="BI604" s="202">
        <f>IF(N604="nulová",J604,0)</f>
        <v>0</v>
      </c>
      <c r="BJ604" s="23" t="s">
        <v>24</v>
      </c>
      <c r="BK604" s="202">
        <f>ROUND(I604*H604,2)</f>
        <v>0</v>
      </c>
      <c r="BL604" s="23" t="s">
        <v>142</v>
      </c>
      <c r="BM604" s="23" t="s">
        <v>569</v>
      </c>
    </row>
    <row r="605" spans="2:65" s="11" customFormat="1" ht="13.5">
      <c r="B605" s="203"/>
      <c r="C605" s="204"/>
      <c r="D605" s="205" t="s">
        <v>144</v>
      </c>
      <c r="E605" s="206" t="s">
        <v>22</v>
      </c>
      <c r="F605" s="207" t="s">
        <v>570</v>
      </c>
      <c r="G605" s="204"/>
      <c r="H605" s="206" t="s">
        <v>22</v>
      </c>
      <c r="I605" s="208"/>
      <c r="J605" s="204"/>
      <c r="K605" s="204"/>
      <c r="L605" s="209"/>
      <c r="M605" s="210"/>
      <c r="N605" s="211"/>
      <c r="O605" s="211"/>
      <c r="P605" s="211"/>
      <c r="Q605" s="211"/>
      <c r="R605" s="211"/>
      <c r="S605" s="211"/>
      <c r="T605" s="212"/>
      <c r="AT605" s="213" t="s">
        <v>144</v>
      </c>
      <c r="AU605" s="213" t="s">
        <v>86</v>
      </c>
      <c r="AV605" s="11" t="s">
        <v>24</v>
      </c>
      <c r="AW605" s="11" t="s">
        <v>41</v>
      </c>
      <c r="AX605" s="11" t="s">
        <v>77</v>
      </c>
      <c r="AY605" s="213" t="s">
        <v>135</v>
      </c>
    </row>
    <row r="606" spans="2:65" s="11" customFormat="1" ht="13.5">
      <c r="B606" s="203"/>
      <c r="C606" s="204"/>
      <c r="D606" s="205" t="s">
        <v>144</v>
      </c>
      <c r="E606" s="206" t="s">
        <v>22</v>
      </c>
      <c r="F606" s="207" t="s">
        <v>204</v>
      </c>
      <c r="G606" s="204"/>
      <c r="H606" s="206" t="s">
        <v>22</v>
      </c>
      <c r="I606" s="208"/>
      <c r="J606" s="204"/>
      <c r="K606" s="204"/>
      <c r="L606" s="209"/>
      <c r="M606" s="210"/>
      <c r="N606" s="211"/>
      <c r="O606" s="211"/>
      <c r="P606" s="211"/>
      <c r="Q606" s="211"/>
      <c r="R606" s="211"/>
      <c r="S606" s="211"/>
      <c r="T606" s="212"/>
      <c r="AT606" s="213" t="s">
        <v>144</v>
      </c>
      <c r="AU606" s="213" t="s">
        <v>86</v>
      </c>
      <c r="AV606" s="11" t="s">
        <v>24</v>
      </c>
      <c r="AW606" s="11" t="s">
        <v>41</v>
      </c>
      <c r="AX606" s="11" t="s">
        <v>77</v>
      </c>
      <c r="AY606" s="213" t="s">
        <v>135</v>
      </c>
    </row>
    <row r="607" spans="2:65" s="11" customFormat="1" ht="13.5">
      <c r="B607" s="203"/>
      <c r="C607" s="204"/>
      <c r="D607" s="205" t="s">
        <v>144</v>
      </c>
      <c r="E607" s="206" t="s">
        <v>22</v>
      </c>
      <c r="F607" s="207" t="s">
        <v>205</v>
      </c>
      <c r="G607" s="204"/>
      <c r="H607" s="206" t="s">
        <v>22</v>
      </c>
      <c r="I607" s="208"/>
      <c r="J607" s="204"/>
      <c r="K607" s="204"/>
      <c r="L607" s="209"/>
      <c r="M607" s="210"/>
      <c r="N607" s="211"/>
      <c r="O607" s="211"/>
      <c r="P607" s="211"/>
      <c r="Q607" s="211"/>
      <c r="R607" s="211"/>
      <c r="S607" s="211"/>
      <c r="T607" s="212"/>
      <c r="AT607" s="213" t="s">
        <v>144</v>
      </c>
      <c r="AU607" s="213" t="s">
        <v>86</v>
      </c>
      <c r="AV607" s="11" t="s">
        <v>24</v>
      </c>
      <c r="AW607" s="11" t="s">
        <v>41</v>
      </c>
      <c r="AX607" s="11" t="s">
        <v>77</v>
      </c>
      <c r="AY607" s="213" t="s">
        <v>135</v>
      </c>
    </row>
    <row r="608" spans="2:65" s="12" customFormat="1" ht="13.5">
      <c r="B608" s="214"/>
      <c r="C608" s="215"/>
      <c r="D608" s="205" t="s">
        <v>144</v>
      </c>
      <c r="E608" s="216" t="s">
        <v>22</v>
      </c>
      <c r="F608" s="217" t="s">
        <v>563</v>
      </c>
      <c r="G608" s="215"/>
      <c r="H608" s="218">
        <v>1.1100000000000001</v>
      </c>
      <c r="I608" s="219"/>
      <c r="J608" s="215"/>
      <c r="K608" s="215"/>
      <c r="L608" s="220"/>
      <c r="M608" s="221"/>
      <c r="N608" s="222"/>
      <c r="O608" s="222"/>
      <c r="P608" s="222"/>
      <c r="Q608" s="222"/>
      <c r="R608" s="222"/>
      <c r="S608" s="222"/>
      <c r="T608" s="223"/>
      <c r="AT608" s="224" t="s">
        <v>144</v>
      </c>
      <c r="AU608" s="224" t="s">
        <v>86</v>
      </c>
      <c r="AV608" s="12" t="s">
        <v>86</v>
      </c>
      <c r="AW608" s="12" t="s">
        <v>41</v>
      </c>
      <c r="AX608" s="12" t="s">
        <v>77</v>
      </c>
      <c r="AY608" s="224" t="s">
        <v>135</v>
      </c>
    </row>
    <row r="609" spans="2:65" s="11" customFormat="1" ht="13.5">
      <c r="B609" s="203"/>
      <c r="C609" s="204"/>
      <c r="D609" s="205" t="s">
        <v>144</v>
      </c>
      <c r="E609" s="206" t="s">
        <v>22</v>
      </c>
      <c r="F609" s="207" t="s">
        <v>207</v>
      </c>
      <c r="G609" s="204"/>
      <c r="H609" s="206" t="s">
        <v>22</v>
      </c>
      <c r="I609" s="208"/>
      <c r="J609" s="204"/>
      <c r="K609" s="204"/>
      <c r="L609" s="209"/>
      <c r="M609" s="210"/>
      <c r="N609" s="211"/>
      <c r="O609" s="211"/>
      <c r="P609" s="211"/>
      <c r="Q609" s="211"/>
      <c r="R609" s="211"/>
      <c r="S609" s="211"/>
      <c r="T609" s="212"/>
      <c r="AT609" s="213" t="s">
        <v>144</v>
      </c>
      <c r="AU609" s="213" t="s">
        <v>86</v>
      </c>
      <c r="AV609" s="11" t="s">
        <v>24</v>
      </c>
      <c r="AW609" s="11" t="s">
        <v>41</v>
      </c>
      <c r="AX609" s="11" t="s">
        <v>77</v>
      </c>
      <c r="AY609" s="213" t="s">
        <v>135</v>
      </c>
    </row>
    <row r="610" spans="2:65" s="12" customFormat="1" ht="13.5">
      <c r="B610" s="214"/>
      <c r="C610" s="215"/>
      <c r="D610" s="205" t="s">
        <v>144</v>
      </c>
      <c r="E610" s="216" t="s">
        <v>22</v>
      </c>
      <c r="F610" s="217" t="s">
        <v>564</v>
      </c>
      <c r="G610" s="215"/>
      <c r="H610" s="218">
        <v>3.25</v>
      </c>
      <c r="I610" s="219"/>
      <c r="J610" s="215"/>
      <c r="K610" s="215"/>
      <c r="L610" s="220"/>
      <c r="M610" s="221"/>
      <c r="N610" s="222"/>
      <c r="O610" s="222"/>
      <c r="P610" s="222"/>
      <c r="Q610" s="222"/>
      <c r="R610" s="222"/>
      <c r="S610" s="222"/>
      <c r="T610" s="223"/>
      <c r="AT610" s="224" t="s">
        <v>144</v>
      </c>
      <c r="AU610" s="224" t="s">
        <v>86</v>
      </c>
      <c r="AV610" s="12" t="s">
        <v>86</v>
      </c>
      <c r="AW610" s="12" t="s">
        <v>41</v>
      </c>
      <c r="AX610" s="12" t="s">
        <v>77</v>
      </c>
      <c r="AY610" s="224" t="s">
        <v>135</v>
      </c>
    </row>
    <row r="611" spans="2:65" s="11" customFormat="1" ht="13.5">
      <c r="B611" s="203"/>
      <c r="C611" s="204"/>
      <c r="D611" s="205" t="s">
        <v>144</v>
      </c>
      <c r="E611" s="206" t="s">
        <v>22</v>
      </c>
      <c r="F611" s="207" t="s">
        <v>209</v>
      </c>
      <c r="G611" s="204"/>
      <c r="H611" s="206" t="s">
        <v>22</v>
      </c>
      <c r="I611" s="208"/>
      <c r="J611" s="204"/>
      <c r="K611" s="204"/>
      <c r="L611" s="209"/>
      <c r="M611" s="210"/>
      <c r="N611" s="211"/>
      <c r="O611" s="211"/>
      <c r="P611" s="211"/>
      <c r="Q611" s="211"/>
      <c r="R611" s="211"/>
      <c r="S611" s="211"/>
      <c r="T611" s="212"/>
      <c r="AT611" s="213" t="s">
        <v>144</v>
      </c>
      <c r="AU611" s="213" t="s">
        <v>86</v>
      </c>
      <c r="AV611" s="11" t="s">
        <v>24</v>
      </c>
      <c r="AW611" s="11" t="s">
        <v>41</v>
      </c>
      <c r="AX611" s="11" t="s">
        <v>77</v>
      </c>
      <c r="AY611" s="213" t="s">
        <v>135</v>
      </c>
    </row>
    <row r="612" spans="2:65" s="12" customFormat="1" ht="13.5">
      <c r="B612" s="214"/>
      <c r="C612" s="215"/>
      <c r="D612" s="205" t="s">
        <v>144</v>
      </c>
      <c r="E612" s="216" t="s">
        <v>22</v>
      </c>
      <c r="F612" s="217" t="s">
        <v>565</v>
      </c>
      <c r="G612" s="215"/>
      <c r="H612" s="218">
        <v>1.37</v>
      </c>
      <c r="I612" s="219"/>
      <c r="J612" s="215"/>
      <c r="K612" s="215"/>
      <c r="L612" s="220"/>
      <c r="M612" s="221"/>
      <c r="N612" s="222"/>
      <c r="O612" s="222"/>
      <c r="P612" s="222"/>
      <c r="Q612" s="222"/>
      <c r="R612" s="222"/>
      <c r="S612" s="222"/>
      <c r="T612" s="223"/>
      <c r="AT612" s="224" t="s">
        <v>144</v>
      </c>
      <c r="AU612" s="224" t="s">
        <v>86</v>
      </c>
      <c r="AV612" s="12" t="s">
        <v>86</v>
      </c>
      <c r="AW612" s="12" t="s">
        <v>41</v>
      </c>
      <c r="AX612" s="12" t="s">
        <v>77</v>
      </c>
      <c r="AY612" s="224" t="s">
        <v>135</v>
      </c>
    </row>
    <row r="613" spans="2:65" s="11" customFormat="1" ht="13.5">
      <c r="B613" s="203"/>
      <c r="C613" s="204"/>
      <c r="D613" s="205" t="s">
        <v>144</v>
      </c>
      <c r="E613" s="206" t="s">
        <v>22</v>
      </c>
      <c r="F613" s="207" t="s">
        <v>509</v>
      </c>
      <c r="G613" s="204"/>
      <c r="H613" s="206" t="s">
        <v>22</v>
      </c>
      <c r="I613" s="208"/>
      <c r="J613" s="204"/>
      <c r="K613" s="204"/>
      <c r="L613" s="209"/>
      <c r="M613" s="210"/>
      <c r="N613" s="211"/>
      <c r="O613" s="211"/>
      <c r="P613" s="211"/>
      <c r="Q613" s="211"/>
      <c r="R613" s="211"/>
      <c r="S613" s="211"/>
      <c r="T613" s="212"/>
      <c r="AT613" s="213" t="s">
        <v>144</v>
      </c>
      <c r="AU613" s="213" t="s">
        <v>86</v>
      </c>
      <c r="AV613" s="11" t="s">
        <v>24</v>
      </c>
      <c r="AW613" s="11" t="s">
        <v>41</v>
      </c>
      <c r="AX613" s="11" t="s">
        <v>77</v>
      </c>
      <c r="AY613" s="213" t="s">
        <v>135</v>
      </c>
    </row>
    <row r="614" spans="2:65" s="12" customFormat="1" ht="13.5">
      <c r="B614" s="214"/>
      <c r="C614" s="215"/>
      <c r="D614" s="205" t="s">
        <v>144</v>
      </c>
      <c r="E614" s="216" t="s">
        <v>22</v>
      </c>
      <c r="F614" s="217" t="s">
        <v>510</v>
      </c>
      <c r="G614" s="215"/>
      <c r="H614" s="218">
        <v>11.52</v>
      </c>
      <c r="I614" s="219"/>
      <c r="J614" s="215"/>
      <c r="K614" s="215"/>
      <c r="L614" s="220"/>
      <c r="M614" s="221"/>
      <c r="N614" s="222"/>
      <c r="O614" s="222"/>
      <c r="P614" s="222"/>
      <c r="Q614" s="222"/>
      <c r="R614" s="222"/>
      <c r="S614" s="222"/>
      <c r="T614" s="223"/>
      <c r="AT614" s="224" t="s">
        <v>144</v>
      </c>
      <c r="AU614" s="224" t="s">
        <v>86</v>
      </c>
      <c r="AV614" s="12" t="s">
        <v>86</v>
      </c>
      <c r="AW614" s="12" t="s">
        <v>41</v>
      </c>
      <c r="AX614" s="12" t="s">
        <v>77</v>
      </c>
      <c r="AY614" s="224" t="s">
        <v>135</v>
      </c>
    </row>
    <row r="615" spans="2:65" s="11" customFormat="1" ht="13.5">
      <c r="B615" s="203"/>
      <c r="C615" s="204"/>
      <c r="D615" s="205" t="s">
        <v>144</v>
      </c>
      <c r="E615" s="206" t="s">
        <v>22</v>
      </c>
      <c r="F615" s="207" t="s">
        <v>511</v>
      </c>
      <c r="G615" s="204"/>
      <c r="H615" s="206" t="s">
        <v>22</v>
      </c>
      <c r="I615" s="208"/>
      <c r="J615" s="204"/>
      <c r="K615" s="204"/>
      <c r="L615" s="209"/>
      <c r="M615" s="210"/>
      <c r="N615" s="211"/>
      <c r="O615" s="211"/>
      <c r="P615" s="211"/>
      <c r="Q615" s="211"/>
      <c r="R615" s="211"/>
      <c r="S615" s="211"/>
      <c r="T615" s="212"/>
      <c r="AT615" s="213" t="s">
        <v>144</v>
      </c>
      <c r="AU615" s="213" t="s">
        <v>86</v>
      </c>
      <c r="AV615" s="11" t="s">
        <v>24</v>
      </c>
      <c r="AW615" s="11" t="s">
        <v>41</v>
      </c>
      <c r="AX615" s="11" t="s">
        <v>77</v>
      </c>
      <c r="AY615" s="213" t="s">
        <v>135</v>
      </c>
    </row>
    <row r="616" spans="2:65" s="12" customFormat="1" ht="13.5">
      <c r="B616" s="214"/>
      <c r="C616" s="215"/>
      <c r="D616" s="205" t="s">
        <v>144</v>
      </c>
      <c r="E616" s="216" t="s">
        <v>22</v>
      </c>
      <c r="F616" s="217" t="s">
        <v>512</v>
      </c>
      <c r="G616" s="215"/>
      <c r="H616" s="218">
        <v>17.8</v>
      </c>
      <c r="I616" s="219"/>
      <c r="J616" s="215"/>
      <c r="K616" s="215"/>
      <c r="L616" s="220"/>
      <c r="M616" s="221"/>
      <c r="N616" s="222"/>
      <c r="O616" s="222"/>
      <c r="P616" s="222"/>
      <c r="Q616" s="222"/>
      <c r="R616" s="222"/>
      <c r="S616" s="222"/>
      <c r="T616" s="223"/>
      <c r="AT616" s="224" t="s">
        <v>144</v>
      </c>
      <c r="AU616" s="224" t="s">
        <v>86</v>
      </c>
      <c r="AV616" s="12" t="s">
        <v>86</v>
      </c>
      <c r="AW616" s="12" t="s">
        <v>41</v>
      </c>
      <c r="AX616" s="12" t="s">
        <v>77</v>
      </c>
      <c r="AY616" s="224" t="s">
        <v>135</v>
      </c>
    </row>
    <row r="617" spans="2:65" s="13" customFormat="1" ht="13.5">
      <c r="B617" s="225"/>
      <c r="C617" s="226"/>
      <c r="D617" s="205" t="s">
        <v>144</v>
      </c>
      <c r="E617" s="227" t="s">
        <v>22</v>
      </c>
      <c r="F617" s="228" t="s">
        <v>173</v>
      </c>
      <c r="G617" s="226"/>
      <c r="H617" s="229">
        <v>35.049999999999997</v>
      </c>
      <c r="I617" s="230"/>
      <c r="J617" s="226"/>
      <c r="K617" s="226"/>
      <c r="L617" s="231"/>
      <c r="M617" s="232"/>
      <c r="N617" s="233"/>
      <c r="O617" s="233"/>
      <c r="P617" s="233"/>
      <c r="Q617" s="233"/>
      <c r="R617" s="233"/>
      <c r="S617" s="233"/>
      <c r="T617" s="234"/>
      <c r="AT617" s="235" t="s">
        <v>144</v>
      </c>
      <c r="AU617" s="235" t="s">
        <v>86</v>
      </c>
      <c r="AV617" s="13" t="s">
        <v>142</v>
      </c>
      <c r="AW617" s="13" t="s">
        <v>41</v>
      </c>
      <c r="AX617" s="13" t="s">
        <v>24</v>
      </c>
      <c r="AY617" s="235" t="s">
        <v>135</v>
      </c>
    </row>
    <row r="618" spans="2:65" s="1" customFormat="1" ht="38.25" customHeight="1">
      <c r="B618" s="40"/>
      <c r="C618" s="191" t="s">
        <v>571</v>
      </c>
      <c r="D618" s="191" t="s">
        <v>137</v>
      </c>
      <c r="E618" s="192" t="s">
        <v>572</v>
      </c>
      <c r="F618" s="193" t="s">
        <v>573</v>
      </c>
      <c r="G618" s="194" t="s">
        <v>140</v>
      </c>
      <c r="H618" s="195">
        <v>1667.45</v>
      </c>
      <c r="I618" s="196"/>
      <c r="J618" s="197">
        <f>ROUND(I618*H618,2)</f>
        <v>0</v>
      </c>
      <c r="K618" s="193" t="s">
        <v>141</v>
      </c>
      <c r="L618" s="60"/>
      <c r="M618" s="198" t="s">
        <v>22</v>
      </c>
      <c r="N618" s="199" t="s">
        <v>48</v>
      </c>
      <c r="O618" s="41"/>
      <c r="P618" s="200">
        <f>O618*H618</f>
        <v>0</v>
      </c>
      <c r="Q618" s="200">
        <v>0</v>
      </c>
      <c r="R618" s="200">
        <f>Q618*H618</f>
        <v>0</v>
      </c>
      <c r="S618" s="200">
        <v>0</v>
      </c>
      <c r="T618" s="201">
        <f>S618*H618</f>
        <v>0</v>
      </c>
      <c r="AR618" s="23" t="s">
        <v>142</v>
      </c>
      <c r="AT618" s="23" t="s">
        <v>137</v>
      </c>
      <c r="AU618" s="23" t="s">
        <v>86</v>
      </c>
      <c r="AY618" s="23" t="s">
        <v>135</v>
      </c>
      <c r="BE618" s="202">
        <f>IF(N618="základní",J618,0)</f>
        <v>0</v>
      </c>
      <c r="BF618" s="202">
        <f>IF(N618="snížená",J618,0)</f>
        <v>0</v>
      </c>
      <c r="BG618" s="202">
        <f>IF(N618="zákl. přenesená",J618,0)</f>
        <v>0</v>
      </c>
      <c r="BH618" s="202">
        <f>IF(N618="sníž. přenesená",J618,0)</f>
        <v>0</v>
      </c>
      <c r="BI618" s="202">
        <f>IF(N618="nulová",J618,0)</f>
        <v>0</v>
      </c>
      <c r="BJ618" s="23" t="s">
        <v>24</v>
      </c>
      <c r="BK618" s="202">
        <f>ROUND(I618*H618,2)</f>
        <v>0</v>
      </c>
      <c r="BL618" s="23" t="s">
        <v>142</v>
      </c>
      <c r="BM618" s="23" t="s">
        <v>574</v>
      </c>
    </row>
    <row r="619" spans="2:65" s="11" customFormat="1" ht="13.5">
      <c r="B619" s="203"/>
      <c r="C619" s="204"/>
      <c r="D619" s="205" t="s">
        <v>144</v>
      </c>
      <c r="E619" s="206" t="s">
        <v>22</v>
      </c>
      <c r="F619" s="207" t="s">
        <v>575</v>
      </c>
      <c r="G619" s="204"/>
      <c r="H619" s="206" t="s">
        <v>22</v>
      </c>
      <c r="I619" s="208"/>
      <c r="J619" s="204"/>
      <c r="K619" s="204"/>
      <c r="L619" s="209"/>
      <c r="M619" s="210"/>
      <c r="N619" s="211"/>
      <c r="O619" s="211"/>
      <c r="P619" s="211"/>
      <c r="Q619" s="211"/>
      <c r="R619" s="211"/>
      <c r="S619" s="211"/>
      <c r="T619" s="212"/>
      <c r="AT619" s="213" t="s">
        <v>144</v>
      </c>
      <c r="AU619" s="213" t="s">
        <v>86</v>
      </c>
      <c r="AV619" s="11" t="s">
        <v>24</v>
      </c>
      <c r="AW619" s="11" t="s">
        <v>41</v>
      </c>
      <c r="AX619" s="11" t="s">
        <v>77</v>
      </c>
      <c r="AY619" s="213" t="s">
        <v>135</v>
      </c>
    </row>
    <row r="620" spans="2:65" s="11" customFormat="1" ht="13.5">
      <c r="B620" s="203"/>
      <c r="C620" s="204"/>
      <c r="D620" s="205" t="s">
        <v>144</v>
      </c>
      <c r="E620" s="206" t="s">
        <v>22</v>
      </c>
      <c r="F620" s="207" t="s">
        <v>537</v>
      </c>
      <c r="G620" s="204"/>
      <c r="H620" s="206" t="s">
        <v>22</v>
      </c>
      <c r="I620" s="208"/>
      <c r="J620" s="204"/>
      <c r="K620" s="204"/>
      <c r="L620" s="209"/>
      <c r="M620" s="210"/>
      <c r="N620" s="211"/>
      <c r="O620" s="211"/>
      <c r="P620" s="211"/>
      <c r="Q620" s="211"/>
      <c r="R620" s="211"/>
      <c r="S620" s="211"/>
      <c r="T620" s="212"/>
      <c r="AT620" s="213" t="s">
        <v>144</v>
      </c>
      <c r="AU620" s="213" t="s">
        <v>86</v>
      </c>
      <c r="AV620" s="11" t="s">
        <v>24</v>
      </c>
      <c r="AW620" s="11" t="s">
        <v>41</v>
      </c>
      <c r="AX620" s="11" t="s">
        <v>77</v>
      </c>
      <c r="AY620" s="213" t="s">
        <v>135</v>
      </c>
    </row>
    <row r="621" spans="2:65" s="11" customFormat="1" ht="13.5">
      <c r="B621" s="203"/>
      <c r="C621" s="204"/>
      <c r="D621" s="205" t="s">
        <v>144</v>
      </c>
      <c r="E621" s="206" t="s">
        <v>22</v>
      </c>
      <c r="F621" s="207" t="s">
        <v>538</v>
      </c>
      <c r="G621" s="204"/>
      <c r="H621" s="206" t="s">
        <v>22</v>
      </c>
      <c r="I621" s="208"/>
      <c r="J621" s="204"/>
      <c r="K621" s="204"/>
      <c r="L621" s="209"/>
      <c r="M621" s="210"/>
      <c r="N621" s="211"/>
      <c r="O621" s="211"/>
      <c r="P621" s="211"/>
      <c r="Q621" s="211"/>
      <c r="R621" s="211"/>
      <c r="S621" s="211"/>
      <c r="T621" s="212"/>
      <c r="AT621" s="213" t="s">
        <v>144</v>
      </c>
      <c r="AU621" s="213" t="s">
        <v>86</v>
      </c>
      <c r="AV621" s="11" t="s">
        <v>24</v>
      </c>
      <c r="AW621" s="11" t="s">
        <v>41</v>
      </c>
      <c r="AX621" s="11" t="s">
        <v>77</v>
      </c>
      <c r="AY621" s="213" t="s">
        <v>135</v>
      </c>
    </row>
    <row r="622" spans="2:65" s="12" customFormat="1" ht="13.5">
      <c r="B622" s="214"/>
      <c r="C622" s="215"/>
      <c r="D622" s="205" t="s">
        <v>144</v>
      </c>
      <c r="E622" s="216" t="s">
        <v>22</v>
      </c>
      <c r="F622" s="217" t="s">
        <v>539</v>
      </c>
      <c r="G622" s="215"/>
      <c r="H622" s="218">
        <v>274.20999999999998</v>
      </c>
      <c r="I622" s="219"/>
      <c r="J622" s="215"/>
      <c r="K622" s="215"/>
      <c r="L622" s="220"/>
      <c r="M622" s="221"/>
      <c r="N622" s="222"/>
      <c r="O622" s="222"/>
      <c r="P622" s="222"/>
      <c r="Q622" s="222"/>
      <c r="R622" s="222"/>
      <c r="S622" s="222"/>
      <c r="T622" s="223"/>
      <c r="AT622" s="224" t="s">
        <v>144</v>
      </c>
      <c r="AU622" s="224" t="s">
        <v>86</v>
      </c>
      <c r="AV622" s="12" t="s">
        <v>86</v>
      </c>
      <c r="AW622" s="12" t="s">
        <v>41</v>
      </c>
      <c r="AX622" s="12" t="s">
        <v>77</v>
      </c>
      <c r="AY622" s="224" t="s">
        <v>135</v>
      </c>
    </row>
    <row r="623" spans="2:65" s="11" customFormat="1" ht="13.5">
      <c r="B623" s="203"/>
      <c r="C623" s="204"/>
      <c r="D623" s="205" t="s">
        <v>144</v>
      </c>
      <c r="E623" s="206" t="s">
        <v>22</v>
      </c>
      <c r="F623" s="207" t="s">
        <v>540</v>
      </c>
      <c r="G623" s="204"/>
      <c r="H623" s="206" t="s">
        <v>22</v>
      </c>
      <c r="I623" s="208"/>
      <c r="J623" s="204"/>
      <c r="K623" s="204"/>
      <c r="L623" s="209"/>
      <c r="M623" s="210"/>
      <c r="N623" s="211"/>
      <c r="O623" s="211"/>
      <c r="P623" s="211"/>
      <c r="Q623" s="211"/>
      <c r="R623" s="211"/>
      <c r="S623" s="211"/>
      <c r="T623" s="212"/>
      <c r="AT623" s="213" t="s">
        <v>144</v>
      </c>
      <c r="AU623" s="213" t="s">
        <v>86</v>
      </c>
      <c r="AV623" s="11" t="s">
        <v>24</v>
      </c>
      <c r="AW623" s="11" t="s">
        <v>41</v>
      </c>
      <c r="AX623" s="11" t="s">
        <v>77</v>
      </c>
      <c r="AY623" s="213" t="s">
        <v>135</v>
      </c>
    </row>
    <row r="624" spans="2:65" s="12" customFormat="1" ht="13.5">
      <c r="B624" s="214"/>
      <c r="C624" s="215"/>
      <c r="D624" s="205" t="s">
        <v>144</v>
      </c>
      <c r="E624" s="216" t="s">
        <v>22</v>
      </c>
      <c r="F624" s="217" t="s">
        <v>541</v>
      </c>
      <c r="G624" s="215"/>
      <c r="H624" s="218">
        <v>1356.04</v>
      </c>
      <c r="I624" s="219"/>
      <c r="J624" s="215"/>
      <c r="K624" s="215"/>
      <c r="L624" s="220"/>
      <c r="M624" s="221"/>
      <c r="N624" s="222"/>
      <c r="O624" s="222"/>
      <c r="P624" s="222"/>
      <c r="Q624" s="222"/>
      <c r="R624" s="222"/>
      <c r="S624" s="222"/>
      <c r="T624" s="223"/>
      <c r="AT624" s="224" t="s">
        <v>144</v>
      </c>
      <c r="AU624" s="224" t="s">
        <v>86</v>
      </c>
      <c r="AV624" s="12" t="s">
        <v>86</v>
      </c>
      <c r="AW624" s="12" t="s">
        <v>41</v>
      </c>
      <c r="AX624" s="12" t="s">
        <v>77</v>
      </c>
      <c r="AY624" s="224" t="s">
        <v>135</v>
      </c>
    </row>
    <row r="625" spans="2:65" s="11" customFormat="1" ht="13.5">
      <c r="B625" s="203"/>
      <c r="C625" s="204"/>
      <c r="D625" s="205" t="s">
        <v>144</v>
      </c>
      <c r="E625" s="206" t="s">
        <v>22</v>
      </c>
      <c r="F625" s="207" t="s">
        <v>195</v>
      </c>
      <c r="G625" s="204"/>
      <c r="H625" s="206" t="s">
        <v>22</v>
      </c>
      <c r="I625" s="208"/>
      <c r="J625" s="204"/>
      <c r="K625" s="204"/>
      <c r="L625" s="209"/>
      <c r="M625" s="210"/>
      <c r="N625" s="211"/>
      <c r="O625" s="211"/>
      <c r="P625" s="211"/>
      <c r="Q625" s="211"/>
      <c r="R625" s="211"/>
      <c r="S625" s="211"/>
      <c r="T625" s="212"/>
      <c r="AT625" s="213" t="s">
        <v>144</v>
      </c>
      <c r="AU625" s="213" t="s">
        <v>86</v>
      </c>
      <c r="AV625" s="11" t="s">
        <v>24</v>
      </c>
      <c r="AW625" s="11" t="s">
        <v>41</v>
      </c>
      <c r="AX625" s="11" t="s">
        <v>77</v>
      </c>
      <c r="AY625" s="213" t="s">
        <v>135</v>
      </c>
    </row>
    <row r="626" spans="2:65" s="12" customFormat="1" ht="13.5">
      <c r="B626" s="214"/>
      <c r="C626" s="215"/>
      <c r="D626" s="205" t="s">
        <v>144</v>
      </c>
      <c r="E626" s="216" t="s">
        <v>22</v>
      </c>
      <c r="F626" s="217" t="s">
        <v>196</v>
      </c>
      <c r="G626" s="215"/>
      <c r="H626" s="218">
        <v>22</v>
      </c>
      <c r="I626" s="219"/>
      <c r="J626" s="215"/>
      <c r="K626" s="215"/>
      <c r="L626" s="220"/>
      <c r="M626" s="221"/>
      <c r="N626" s="222"/>
      <c r="O626" s="222"/>
      <c r="P626" s="222"/>
      <c r="Q626" s="222"/>
      <c r="R626" s="222"/>
      <c r="S626" s="222"/>
      <c r="T626" s="223"/>
      <c r="AT626" s="224" t="s">
        <v>144</v>
      </c>
      <c r="AU626" s="224" t="s">
        <v>86</v>
      </c>
      <c r="AV626" s="12" t="s">
        <v>86</v>
      </c>
      <c r="AW626" s="12" t="s">
        <v>41</v>
      </c>
      <c r="AX626" s="12" t="s">
        <v>77</v>
      </c>
      <c r="AY626" s="224" t="s">
        <v>135</v>
      </c>
    </row>
    <row r="627" spans="2:65" s="11" customFormat="1" ht="13.5">
      <c r="B627" s="203"/>
      <c r="C627" s="204"/>
      <c r="D627" s="205" t="s">
        <v>144</v>
      </c>
      <c r="E627" s="206" t="s">
        <v>22</v>
      </c>
      <c r="F627" s="207" t="s">
        <v>542</v>
      </c>
      <c r="G627" s="204"/>
      <c r="H627" s="206" t="s">
        <v>22</v>
      </c>
      <c r="I627" s="208"/>
      <c r="J627" s="204"/>
      <c r="K627" s="204"/>
      <c r="L627" s="209"/>
      <c r="M627" s="210"/>
      <c r="N627" s="211"/>
      <c r="O627" s="211"/>
      <c r="P627" s="211"/>
      <c r="Q627" s="211"/>
      <c r="R627" s="211"/>
      <c r="S627" s="211"/>
      <c r="T627" s="212"/>
      <c r="AT627" s="213" t="s">
        <v>144</v>
      </c>
      <c r="AU627" s="213" t="s">
        <v>86</v>
      </c>
      <c r="AV627" s="11" t="s">
        <v>24</v>
      </c>
      <c r="AW627" s="11" t="s">
        <v>41</v>
      </c>
      <c r="AX627" s="11" t="s">
        <v>77</v>
      </c>
      <c r="AY627" s="213" t="s">
        <v>135</v>
      </c>
    </row>
    <row r="628" spans="2:65" s="12" customFormat="1" ht="13.5">
      <c r="B628" s="214"/>
      <c r="C628" s="215"/>
      <c r="D628" s="205" t="s">
        <v>144</v>
      </c>
      <c r="E628" s="216" t="s">
        <v>22</v>
      </c>
      <c r="F628" s="217" t="s">
        <v>543</v>
      </c>
      <c r="G628" s="215"/>
      <c r="H628" s="218">
        <v>15.2</v>
      </c>
      <c r="I628" s="219"/>
      <c r="J628" s="215"/>
      <c r="K628" s="215"/>
      <c r="L628" s="220"/>
      <c r="M628" s="221"/>
      <c r="N628" s="222"/>
      <c r="O628" s="222"/>
      <c r="P628" s="222"/>
      <c r="Q628" s="222"/>
      <c r="R628" s="222"/>
      <c r="S628" s="222"/>
      <c r="T628" s="223"/>
      <c r="AT628" s="224" t="s">
        <v>144</v>
      </c>
      <c r="AU628" s="224" t="s">
        <v>86</v>
      </c>
      <c r="AV628" s="12" t="s">
        <v>86</v>
      </c>
      <c r="AW628" s="12" t="s">
        <v>41</v>
      </c>
      <c r="AX628" s="12" t="s">
        <v>77</v>
      </c>
      <c r="AY628" s="224" t="s">
        <v>135</v>
      </c>
    </row>
    <row r="629" spans="2:65" s="13" customFormat="1" ht="13.5">
      <c r="B629" s="225"/>
      <c r="C629" s="226"/>
      <c r="D629" s="205" t="s">
        <v>144</v>
      </c>
      <c r="E629" s="227" t="s">
        <v>22</v>
      </c>
      <c r="F629" s="228" t="s">
        <v>173</v>
      </c>
      <c r="G629" s="226"/>
      <c r="H629" s="229">
        <v>1667.45</v>
      </c>
      <c r="I629" s="230"/>
      <c r="J629" s="226"/>
      <c r="K629" s="226"/>
      <c r="L629" s="231"/>
      <c r="M629" s="232"/>
      <c r="N629" s="233"/>
      <c r="O629" s="233"/>
      <c r="P629" s="233"/>
      <c r="Q629" s="233"/>
      <c r="R629" s="233"/>
      <c r="S629" s="233"/>
      <c r="T629" s="234"/>
      <c r="AT629" s="235" t="s">
        <v>144</v>
      </c>
      <c r="AU629" s="235" t="s">
        <v>86</v>
      </c>
      <c r="AV629" s="13" t="s">
        <v>142</v>
      </c>
      <c r="AW629" s="13" t="s">
        <v>41</v>
      </c>
      <c r="AX629" s="13" t="s">
        <v>24</v>
      </c>
      <c r="AY629" s="235" t="s">
        <v>135</v>
      </c>
    </row>
    <row r="630" spans="2:65" s="1" customFormat="1" ht="38.25" customHeight="1">
      <c r="B630" s="40"/>
      <c r="C630" s="191" t="s">
        <v>576</v>
      </c>
      <c r="D630" s="191" t="s">
        <v>137</v>
      </c>
      <c r="E630" s="192" t="s">
        <v>577</v>
      </c>
      <c r="F630" s="193" t="s">
        <v>578</v>
      </c>
      <c r="G630" s="194" t="s">
        <v>140</v>
      </c>
      <c r="H630" s="195">
        <v>112.13</v>
      </c>
      <c r="I630" s="196"/>
      <c r="J630" s="197">
        <f>ROUND(I630*H630,2)</f>
        <v>0</v>
      </c>
      <c r="K630" s="193" t="s">
        <v>141</v>
      </c>
      <c r="L630" s="60"/>
      <c r="M630" s="198" t="s">
        <v>22</v>
      </c>
      <c r="N630" s="199" t="s">
        <v>48</v>
      </c>
      <c r="O630" s="41"/>
      <c r="P630" s="200">
        <f>O630*H630</f>
        <v>0</v>
      </c>
      <c r="Q630" s="200">
        <v>0.19536000000000001</v>
      </c>
      <c r="R630" s="200">
        <f>Q630*H630</f>
        <v>21.9057168</v>
      </c>
      <c r="S630" s="200">
        <v>0</v>
      </c>
      <c r="T630" s="201">
        <f>S630*H630</f>
        <v>0</v>
      </c>
      <c r="AR630" s="23" t="s">
        <v>142</v>
      </c>
      <c r="AT630" s="23" t="s">
        <v>137</v>
      </c>
      <c r="AU630" s="23" t="s">
        <v>86</v>
      </c>
      <c r="AY630" s="23" t="s">
        <v>135</v>
      </c>
      <c r="BE630" s="202">
        <f>IF(N630="základní",J630,0)</f>
        <v>0</v>
      </c>
      <c r="BF630" s="202">
        <f>IF(N630="snížená",J630,0)</f>
        <v>0</v>
      </c>
      <c r="BG630" s="202">
        <f>IF(N630="zákl. přenesená",J630,0)</f>
        <v>0</v>
      </c>
      <c r="BH630" s="202">
        <f>IF(N630="sníž. přenesená",J630,0)</f>
        <v>0</v>
      </c>
      <c r="BI630" s="202">
        <f>IF(N630="nulová",J630,0)</f>
        <v>0</v>
      </c>
      <c r="BJ630" s="23" t="s">
        <v>24</v>
      </c>
      <c r="BK630" s="202">
        <f>ROUND(I630*H630,2)</f>
        <v>0</v>
      </c>
      <c r="BL630" s="23" t="s">
        <v>142</v>
      </c>
      <c r="BM630" s="23" t="s">
        <v>579</v>
      </c>
    </row>
    <row r="631" spans="2:65" s="11" customFormat="1" ht="13.5">
      <c r="B631" s="203"/>
      <c r="C631" s="204"/>
      <c r="D631" s="205" t="s">
        <v>144</v>
      </c>
      <c r="E631" s="206" t="s">
        <v>22</v>
      </c>
      <c r="F631" s="207" t="s">
        <v>548</v>
      </c>
      <c r="G631" s="204"/>
      <c r="H631" s="206" t="s">
        <v>22</v>
      </c>
      <c r="I631" s="208"/>
      <c r="J631" s="204"/>
      <c r="K631" s="204"/>
      <c r="L631" s="209"/>
      <c r="M631" s="210"/>
      <c r="N631" s="211"/>
      <c r="O631" s="211"/>
      <c r="P631" s="211"/>
      <c r="Q631" s="211"/>
      <c r="R631" s="211"/>
      <c r="S631" s="211"/>
      <c r="T631" s="212"/>
      <c r="AT631" s="213" t="s">
        <v>144</v>
      </c>
      <c r="AU631" s="213" t="s">
        <v>86</v>
      </c>
      <c r="AV631" s="11" t="s">
        <v>24</v>
      </c>
      <c r="AW631" s="11" t="s">
        <v>41</v>
      </c>
      <c r="AX631" s="11" t="s">
        <v>77</v>
      </c>
      <c r="AY631" s="213" t="s">
        <v>135</v>
      </c>
    </row>
    <row r="632" spans="2:65" s="11" customFormat="1" ht="13.5">
      <c r="B632" s="203"/>
      <c r="C632" s="204"/>
      <c r="D632" s="205" t="s">
        <v>144</v>
      </c>
      <c r="E632" s="206" t="s">
        <v>22</v>
      </c>
      <c r="F632" s="207" t="s">
        <v>204</v>
      </c>
      <c r="G632" s="204"/>
      <c r="H632" s="206" t="s">
        <v>22</v>
      </c>
      <c r="I632" s="208"/>
      <c r="J632" s="204"/>
      <c r="K632" s="204"/>
      <c r="L632" s="209"/>
      <c r="M632" s="210"/>
      <c r="N632" s="211"/>
      <c r="O632" s="211"/>
      <c r="P632" s="211"/>
      <c r="Q632" s="211"/>
      <c r="R632" s="211"/>
      <c r="S632" s="211"/>
      <c r="T632" s="212"/>
      <c r="AT632" s="213" t="s">
        <v>144</v>
      </c>
      <c r="AU632" s="213" t="s">
        <v>86</v>
      </c>
      <c r="AV632" s="11" t="s">
        <v>24</v>
      </c>
      <c r="AW632" s="11" t="s">
        <v>41</v>
      </c>
      <c r="AX632" s="11" t="s">
        <v>77</v>
      </c>
      <c r="AY632" s="213" t="s">
        <v>135</v>
      </c>
    </row>
    <row r="633" spans="2:65" s="11" customFormat="1" ht="13.5">
      <c r="B633" s="203"/>
      <c r="C633" s="204"/>
      <c r="D633" s="205" t="s">
        <v>144</v>
      </c>
      <c r="E633" s="206" t="s">
        <v>22</v>
      </c>
      <c r="F633" s="207" t="s">
        <v>549</v>
      </c>
      <c r="G633" s="204"/>
      <c r="H633" s="206" t="s">
        <v>22</v>
      </c>
      <c r="I633" s="208"/>
      <c r="J633" s="204"/>
      <c r="K633" s="204"/>
      <c r="L633" s="209"/>
      <c r="M633" s="210"/>
      <c r="N633" s="211"/>
      <c r="O633" s="211"/>
      <c r="P633" s="211"/>
      <c r="Q633" s="211"/>
      <c r="R633" s="211"/>
      <c r="S633" s="211"/>
      <c r="T633" s="212"/>
      <c r="AT633" s="213" t="s">
        <v>144</v>
      </c>
      <c r="AU633" s="213" t="s">
        <v>86</v>
      </c>
      <c r="AV633" s="11" t="s">
        <v>24</v>
      </c>
      <c r="AW633" s="11" t="s">
        <v>41</v>
      </c>
      <c r="AX633" s="11" t="s">
        <v>77</v>
      </c>
      <c r="AY633" s="213" t="s">
        <v>135</v>
      </c>
    </row>
    <row r="634" spans="2:65" s="12" customFormat="1" ht="13.5">
      <c r="B634" s="214"/>
      <c r="C634" s="215"/>
      <c r="D634" s="205" t="s">
        <v>144</v>
      </c>
      <c r="E634" s="216" t="s">
        <v>22</v>
      </c>
      <c r="F634" s="217" t="s">
        <v>550</v>
      </c>
      <c r="G634" s="215"/>
      <c r="H634" s="218">
        <v>66.489999999999995</v>
      </c>
      <c r="I634" s="219"/>
      <c r="J634" s="215"/>
      <c r="K634" s="215"/>
      <c r="L634" s="220"/>
      <c r="M634" s="221"/>
      <c r="N634" s="222"/>
      <c r="O634" s="222"/>
      <c r="P634" s="222"/>
      <c r="Q634" s="222"/>
      <c r="R634" s="222"/>
      <c r="S634" s="222"/>
      <c r="T634" s="223"/>
      <c r="AT634" s="224" t="s">
        <v>144</v>
      </c>
      <c r="AU634" s="224" t="s">
        <v>86</v>
      </c>
      <c r="AV634" s="12" t="s">
        <v>86</v>
      </c>
      <c r="AW634" s="12" t="s">
        <v>41</v>
      </c>
      <c r="AX634" s="12" t="s">
        <v>77</v>
      </c>
      <c r="AY634" s="224" t="s">
        <v>135</v>
      </c>
    </row>
    <row r="635" spans="2:65" s="11" customFormat="1" ht="13.5">
      <c r="B635" s="203"/>
      <c r="C635" s="204"/>
      <c r="D635" s="205" t="s">
        <v>144</v>
      </c>
      <c r="E635" s="206" t="s">
        <v>22</v>
      </c>
      <c r="F635" s="207" t="s">
        <v>551</v>
      </c>
      <c r="G635" s="204"/>
      <c r="H635" s="206" t="s">
        <v>22</v>
      </c>
      <c r="I635" s="208"/>
      <c r="J635" s="204"/>
      <c r="K635" s="204"/>
      <c r="L635" s="209"/>
      <c r="M635" s="210"/>
      <c r="N635" s="211"/>
      <c r="O635" s="211"/>
      <c r="P635" s="211"/>
      <c r="Q635" s="211"/>
      <c r="R635" s="211"/>
      <c r="S635" s="211"/>
      <c r="T635" s="212"/>
      <c r="AT635" s="213" t="s">
        <v>144</v>
      </c>
      <c r="AU635" s="213" t="s">
        <v>86</v>
      </c>
      <c r="AV635" s="11" t="s">
        <v>24</v>
      </c>
      <c r="AW635" s="11" t="s">
        <v>41</v>
      </c>
      <c r="AX635" s="11" t="s">
        <v>77</v>
      </c>
      <c r="AY635" s="213" t="s">
        <v>135</v>
      </c>
    </row>
    <row r="636" spans="2:65" s="12" customFormat="1" ht="13.5">
      <c r="B636" s="214"/>
      <c r="C636" s="215"/>
      <c r="D636" s="205" t="s">
        <v>144</v>
      </c>
      <c r="E636" s="216" t="s">
        <v>22</v>
      </c>
      <c r="F636" s="217" t="s">
        <v>552</v>
      </c>
      <c r="G636" s="215"/>
      <c r="H636" s="218">
        <v>45.64</v>
      </c>
      <c r="I636" s="219"/>
      <c r="J636" s="215"/>
      <c r="K636" s="215"/>
      <c r="L636" s="220"/>
      <c r="M636" s="221"/>
      <c r="N636" s="222"/>
      <c r="O636" s="222"/>
      <c r="P636" s="222"/>
      <c r="Q636" s="222"/>
      <c r="R636" s="222"/>
      <c r="S636" s="222"/>
      <c r="T636" s="223"/>
      <c r="AT636" s="224" t="s">
        <v>144</v>
      </c>
      <c r="AU636" s="224" t="s">
        <v>86</v>
      </c>
      <c r="AV636" s="12" t="s">
        <v>86</v>
      </c>
      <c r="AW636" s="12" t="s">
        <v>41</v>
      </c>
      <c r="AX636" s="12" t="s">
        <v>77</v>
      </c>
      <c r="AY636" s="224" t="s">
        <v>135</v>
      </c>
    </row>
    <row r="637" spans="2:65" s="13" customFormat="1" ht="13.5">
      <c r="B637" s="225"/>
      <c r="C637" s="226"/>
      <c r="D637" s="205" t="s">
        <v>144</v>
      </c>
      <c r="E637" s="227" t="s">
        <v>22</v>
      </c>
      <c r="F637" s="228" t="s">
        <v>173</v>
      </c>
      <c r="G637" s="226"/>
      <c r="H637" s="229">
        <v>112.13</v>
      </c>
      <c r="I637" s="230"/>
      <c r="J637" s="226"/>
      <c r="K637" s="226"/>
      <c r="L637" s="231"/>
      <c r="M637" s="232"/>
      <c r="N637" s="233"/>
      <c r="O637" s="233"/>
      <c r="P637" s="233"/>
      <c r="Q637" s="233"/>
      <c r="R637" s="233"/>
      <c r="S637" s="233"/>
      <c r="T637" s="234"/>
      <c r="AT637" s="235" t="s">
        <v>144</v>
      </c>
      <c r="AU637" s="235" t="s">
        <v>86</v>
      </c>
      <c r="AV637" s="13" t="s">
        <v>142</v>
      </c>
      <c r="AW637" s="13" t="s">
        <v>41</v>
      </c>
      <c r="AX637" s="13" t="s">
        <v>24</v>
      </c>
      <c r="AY637" s="235" t="s">
        <v>135</v>
      </c>
    </row>
    <row r="638" spans="2:65" s="1" customFormat="1" ht="16.5" customHeight="1">
      <c r="B638" s="40"/>
      <c r="C638" s="236" t="s">
        <v>580</v>
      </c>
      <c r="D638" s="236" t="s">
        <v>427</v>
      </c>
      <c r="E638" s="237" t="s">
        <v>581</v>
      </c>
      <c r="F638" s="238" t="s">
        <v>582</v>
      </c>
      <c r="G638" s="239" t="s">
        <v>351</v>
      </c>
      <c r="H638" s="240">
        <v>37.377000000000002</v>
      </c>
      <c r="I638" s="241"/>
      <c r="J638" s="242">
        <f>ROUND(I638*H638,2)</f>
        <v>0</v>
      </c>
      <c r="K638" s="238" t="s">
        <v>141</v>
      </c>
      <c r="L638" s="243"/>
      <c r="M638" s="244" t="s">
        <v>22</v>
      </c>
      <c r="N638" s="245" t="s">
        <v>48</v>
      </c>
      <c r="O638" s="41"/>
      <c r="P638" s="200">
        <f>O638*H638</f>
        <v>0</v>
      </c>
      <c r="Q638" s="200">
        <v>1</v>
      </c>
      <c r="R638" s="200">
        <f>Q638*H638</f>
        <v>37.377000000000002</v>
      </c>
      <c r="S638" s="200">
        <v>0</v>
      </c>
      <c r="T638" s="201">
        <f>S638*H638</f>
        <v>0</v>
      </c>
      <c r="AR638" s="23" t="s">
        <v>259</v>
      </c>
      <c r="AT638" s="23" t="s">
        <v>427</v>
      </c>
      <c r="AU638" s="23" t="s">
        <v>86</v>
      </c>
      <c r="AY638" s="23" t="s">
        <v>135</v>
      </c>
      <c r="BE638" s="202">
        <f>IF(N638="základní",J638,0)</f>
        <v>0</v>
      </c>
      <c r="BF638" s="202">
        <f>IF(N638="snížená",J638,0)</f>
        <v>0</v>
      </c>
      <c r="BG638" s="202">
        <f>IF(N638="zákl. přenesená",J638,0)</f>
        <v>0</v>
      </c>
      <c r="BH638" s="202">
        <f>IF(N638="sníž. přenesená",J638,0)</f>
        <v>0</v>
      </c>
      <c r="BI638" s="202">
        <f>IF(N638="nulová",J638,0)</f>
        <v>0</v>
      </c>
      <c r="BJ638" s="23" t="s">
        <v>24</v>
      </c>
      <c r="BK638" s="202">
        <f>ROUND(I638*H638,2)</f>
        <v>0</v>
      </c>
      <c r="BL638" s="23" t="s">
        <v>142</v>
      </c>
      <c r="BM638" s="23" t="s">
        <v>583</v>
      </c>
    </row>
    <row r="639" spans="2:65" s="1" customFormat="1" ht="27">
      <c r="B639" s="40"/>
      <c r="C639" s="62"/>
      <c r="D639" s="205" t="s">
        <v>584</v>
      </c>
      <c r="E639" s="62"/>
      <c r="F639" s="246" t="s">
        <v>585</v>
      </c>
      <c r="G639" s="62"/>
      <c r="H639" s="62"/>
      <c r="I639" s="162"/>
      <c r="J639" s="62"/>
      <c r="K639" s="62"/>
      <c r="L639" s="60"/>
      <c r="M639" s="247"/>
      <c r="N639" s="41"/>
      <c r="O639" s="41"/>
      <c r="P639" s="41"/>
      <c r="Q639" s="41"/>
      <c r="R639" s="41"/>
      <c r="S639" s="41"/>
      <c r="T639" s="77"/>
      <c r="AT639" s="23" t="s">
        <v>584</v>
      </c>
      <c r="AU639" s="23" t="s">
        <v>86</v>
      </c>
    </row>
    <row r="640" spans="2:65" s="11" customFormat="1" ht="13.5">
      <c r="B640" s="203"/>
      <c r="C640" s="204"/>
      <c r="D640" s="205" t="s">
        <v>144</v>
      </c>
      <c r="E640" s="206" t="s">
        <v>22</v>
      </c>
      <c r="F640" s="207" t="s">
        <v>586</v>
      </c>
      <c r="G640" s="204"/>
      <c r="H640" s="206" t="s">
        <v>22</v>
      </c>
      <c r="I640" s="208"/>
      <c r="J640" s="204"/>
      <c r="K640" s="204"/>
      <c r="L640" s="209"/>
      <c r="M640" s="210"/>
      <c r="N640" s="211"/>
      <c r="O640" s="211"/>
      <c r="P640" s="211"/>
      <c r="Q640" s="211"/>
      <c r="R640" s="211"/>
      <c r="S640" s="211"/>
      <c r="T640" s="212"/>
      <c r="AT640" s="213" t="s">
        <v>144</v>
      </c>
      <c r="AU640" s="213" t="s">
        <v>86</v>
      </c>
      <c r="AV640" s="11" t="s">
        <v>24</v>
      </c>
      <c r="AW640" s="11" t="s">
        <v>41</v>
      </c>
      <c r="AX640" s="11" t="s">
        <v>77</v>
      </c>
      <c r="AY640" s="213" t="s">
        <v>135</v>
      </c>
    </row>
    <row r="641" spans="2:65" s="12" customFormat="1" ht="13.5">
      <c r="B641" s="214"/>
      <c r="C641" s="215"/>
      <c r="D641" s="205" t="s">
        <v>144</v>
      </c>
      <c r="E641" s="216" t="s">
        <v>22</v>
      </c>
      <c r="F641" s="217" t="s">
        <v>587</v>
      </c>
      <c r="G641" s="215"/>
      <c r="H641" s="218">
        <v>37.377000000000002</v>
      </c>
      <c r="I641" s="219"/>
      <c r="J641" s="215"/>
      <c r="K641" s="215"/>
      <c r="L641" s="220"/>
      <c r="M641" s="221"/>
      <c r="N641" s="222"/>
      <c r="O641" s="222"/>
      <c r="P641" s="222"/>
      <c r="Q641" s="222"/>
      <c r="R641" s="222"/>
      <c r="S641" s="222"/>
      <c r="T641" s="223"/>
      <c r="AT641" s="224" t="s">
        <v>144</v>
      </c>
      <c r="AU641" s="224" t="s">
        <v>86</v>
      </c>
      <c r="AV641" s="12" t="s">
        <v>86</v>
      </c>
      <c r="AW641" s="12" t="s">
        <v>41</v>
      </c>
      <c r="AX641" s="12" t="s">
        <v>24</v>
      </c>
      <c r="AY641" s="224" t="s">
        <v>135</v>
      </c>
    </row>
    <row r="642" spans="2:65" s="1" customFormat="1" ht="51" customHeight="1">
      <c r="B642" s="40"/>
      <c r="C642" s="191" t="s">
        <v>588</v>
      </c>
      <c r="D642" s="191" t="s">
        <v>137</v>
      </c>
      <c r="E642" s="192" t="s">
        <v>589</v>
      </c>
      <c r="F642" s="193" t="s">
        <v>590</v>
      </c>
      <c r="G642" s="194" t="s">
        <v>140</v>
      </c>
      <c r="H642" s="195">
        <v>5.82</v>
      </c>
      <c r="I642" s="196"/>
      <c r="J642" s="197">
        <f>ROUND(I642*H642,2)</f>
        <v>0</v>
      </c>
      <c r="K642" s="193" t="s">
        <v>141</v>
      </c>
      <c r="L642" s="60"/>
      <c r="M642" s="198" t="s">
        <v>22</v>
      </c>
      <c r="N642" s="199" t="s">
        <v>48</v>
      </c>
      <c r="O642" s="41"/>
      <c r="P642" s="200">
        <f>O642*H642</f>
        <v>0</v>
      </c>
      <c r="Q642" s="200">
        <v>8.4250000000000005E-2</v>
      </c>
      <c r="R642" s="200">
        <f>Q642*H642</f>
        <v>0.49033500000000008</v>
      </c>
      <c r="S642" s="200">
        <v>0</v>
      </c>
      <c r="T642" s="201">
        <f>S642*H642</f>
        <v>0</v>
      </c>
      <c r="AR642" s="23" t="s">
        <v>142</v>
      </c>
      <c r="AT642" s="23" t="s">
        <v>137</v>
      </c>
      <c r="AU642" s="23" t="s">
        <v>86</v>
      </c>
      <c r="AY642" s="23" t="s">
        <v>135</v>
      </c>
      <c r="BE642" s="202">
        <f>IF(N642="základní",J642,0)</f>
        <v>0</v>
      </c>
      <c r="BF642" s="202">
        <f>IF(N642="snížená",J642,0)</f>
        <v>0</v>
      </c>
      <c r="BG642" s="202">
        <f>IF(N642="zákl. přenesená",J642,0)</f>
        <v>0</v>
      </c>
      <c r="BH642" s="202">
        <f>IF(N642="sníž. přenesená",J642,0)</f>
        <v>0</v>
      </c>
      <c r="BI642" s="202">
        <f>IF(N642="nulová",J642,0)</f>
        <v>0</v>
      </c>
      <c r="BJ642" s="23" t="s">
        <v>24</v>
      </c>
      <c r="BK642" s="202">
        <f>ROUND(I642*H642,2)</f>
        <v>0</v>
      </c>
      <c r="BL642" s="23" t="s">
        <v>142</v>
      </c>
      <c r="BM642" s="23" t="s">
        <v>591</v>
      </c>
    </row>
    <row r="643" spans="2:65" s="11" customFormat="1" ht="13.5">
      <c r="B643" s="203"/>
      <c r="C643" s="204"/>
      <c r="D643" s="205" t="s">
        <v>144</v>
      </c>
      <c r="E643" s="206" t="s">
        <v>22</v>
      </c>
      <c r="F643" s="207" t="s">
        <v>592</v>
      </c>
      <c r="G643" s="204"/>
      <c r="H643" s="206" t="s">
        <v>22</v>
      </c>
      <c r="I643" s="208"/>
      <c r="J643" s="204"/>
      <c r="K643" s="204"/>
      <c r="L643" s="209"/>
      <c r="M643" s="210"/>
      <c r="N643" s="211"/>
      <c r="O643" s="211"/>
      <c r="P643" s="211"/>
      <c r="Q643" s="211"/>
      <c r="R643" s="211"/>
      <c r="S643" s="211"/>
      <c r="T643" s="212"/>
      <c r="AT643" s="213" t="s">
        <v>144</v>
      </c>
      <c r="AU643" s="213" t="s">
        <v>86</v>
      </c>
      <c r="AV643" s="11" t="s">
        <v>24</v>
      </c>
      <c r="AW643" s="11" t="s">
        <v>41</v>
      </c>
      <c r="AX643" s="11" t="s">
        <v>77</v>
      </c>
      <c r="AY643" s="213" t="s">
        <v>135</v>
      </c>
    </row>
    <row r="644" spans="2:65" s="11" customFormat="1" ht="13.5">
      <c r="B644" s="203"/>
      <c r="C644" s="204"/>
      <c r="D644" s="205" t="s">
        <v>144</v>
      </c>
      <c r="E644" s="206" t="s">
        <v>22</v>
      </c>
      <c r="F644" s="207" t="s">
        <v>204</v>
      </c>
      <c r="G644" s="204"/>
      <c r="H644" s="206" t="s">
        <v>22</v>
      </c>
      <c r="I644" s="208"/>
      <c r="J644" s="204"/>
      <c r="K644" s="204"/>
      <c r="L644" s="209"/>
      <c r="M644" s="210"/>
      <c r="N644" s="211"/>
      <c r="O644" s="211"/>
      <c r="P644" s="211"/>
      <c r="Q644" s="211"/>
      <c r="R644" s="211"/>
      <c r="S644" s="211"/>
      <c r="T644" s="212"/>
      <c r="AT644" s="213" t="s">
        <v>144</v>
      </c>
      <c r="AU644" s="213" t="s">
        <v>86</v>
      </c>
      <c r="AV644" s="11" t="s">
        <v>24</v>
      </c>
      <c r="AW644" s="11" t="s">
        <v>41</v>
      </c>
      <c r="AX644" s="11" t="s">
        <v>77</v>
      </c>
      <c r="AY644" s="213" t="s">
        <v>135</v>
      </c>
    </row>
    <row r="645" spans="2:65" s="11" customFormat="1" ht="13.5">
      <c r="B645" s="203"/>
      <c r="C645" s="204"/>
      <c r="D645" s="205" t="s">
        <v>144</v>
      </c>
      <c r="E645" s="206" t="s">
        <v>22</v>
      </c>
      <c r="F645" s="207" t="s">
        <v>205</v>
      </c>
      <c r="G645" s="204"/>
      <c r="H645" s="206" t="s">
        <v>22</v>
      </c>
      <c r="I645" s="208"/>
      <c r="J645" s="204"/>
      <c r="K645" s="204"/>
      <c r="L645" s="209"/>
      <c r="M645" s="210"/>
      <c r="N645" s="211"/>
      <c r="O645" s="211"/>
      <c r="P645" s="211"/>
      <c r="Q645" s="211"/>
      <c r="R645" s="211"/>
      <c r="S645" s="211"/>
      <c r="T645" s="212"/>
      <c r="AT645" s="213" t="s">
        <v>144</v>
      </c>
      <c r="AU645" s="213" t="s">
        <v>86</v>
      </c>
      <c r="AV645" s="11" t="s">
        <v>24</v>
      </c>
      <c r="AW645" s="11" t="s">
        <v>41</v>
      </c>
      <c r="AX645" s="11" t="s">
        <v>77</v>
      </c>
      <c r="AY645" s="213" t="s">
        <v>135</v>
      </c>
    </row>
    <row r="646" spans="2:65" s="12" customFormat="1" ht="13.5">
      <c r="B646" s="214"/>
      <c r="C646" s="215"/>
      <c r="D646" s="205" t="s">
        <v>144</v>
      </c>
      <c r="E646" s="216" t="s">
        <v>22</v>
      </c>
      <c r="F646" s="217" t="s">
        <v>593</v>
      </c>
      <c r="G646" s="215"/>
      <c r="H646" s="218">
        <v>1.0900000000000001</v>
      </c>
      <c r="I646" s="219"/>
      <c r="J646" s="215"/>
      <c r="K646" s="215"/>
      <c r="L646" s="220"/>
      <c r="M646" s="221"/>
      <c r="N646" s="222"/>
      <c r="O646" s="222"/>
      <c r="P646" s="222"/>
      <c r="Q646" s="222"/>
      <c r="R646" s="222"/>
      <c r="S646" s="222"/>
      <c r="T646" s="223"/>
      <c r="AT646" s="224" t="s">
        <v>144</v>
      </c>
      <c r="AU646" s="224" t="s">
        <v>86</v>
      </c>
      <c r="AV646" s="12" t="s">
        <v>86</v>
      </c>
      <c r="AW646" s="12" t="s">
        <v>41</v>
      </c>
      <c r="AX646" s="12" t="s">
        <v>77</v>
      </c>
      <c r="AY646" s="224" t="s">
        <v>135</v>
      </c>
    </row>
    <row r="647" spans="2:65" s="11" customFormat="1" ht="13.5">
      <c r="B647" s="203"/>
      <c r="C647" s="204"/>
      <c r="D647" s="205" t="s">
        <v>144</v>
      </c>
      <c r="E647" s="206" t="s">
        <v>22</v>
      </c>
      <c r="F647" s="207" t="s">
        <v>207</v>
      </c>
      <c r="G647" s="204"/>
      <c r="H647" s="206" t="s">
        <v>22</v>
      </c>
      <c r="I647" s="208"/>
      <c r="J647" s="204"/>
      <c r="K647" s="204"/>
      <c r="L647" s="209"/>
      <c r="M647" s="210"/>
      <c r="N647" s="211"/>
      <c r="O647" s="211"/>
      <c r="P647" s="211"/>
      <c r="Q647" s="211"/>
      <c r="R647" s="211"/>
      <c r="S647" s="211"/>
      <c r="T647" s="212"/>
      <c r="AT647" s="213" t="s">
        <v>144</v>
      </c>
      <c r="AU647" s="213" t="s">
        <v>86</v>
      </c>
      <c r="AV647" s="11" t="s">
        <v>24</v>
      </c>
      <c r="AW647" s="11" t="s">
        <v>41</v>
      </c>
      <c r="AX647" s="11" t="s">
        <v>77</v>
      </c>
      <c r="AY647" s="213" t="s">
        <v>135</v>
      </c>
    </row>
    <row r="648" spans="2:65" s="12" customFormat="1" ht="13.5">
      <c r="B648" s="214"/>
      <c r="C648" s="215"/>
      <c r="D648" s="205" t="s">
        <v>144</v>
      </c>
      <c r="E648" s="216" t="s">
        <v>22</v>
      </c>
      <c r="F648" s="217" t="s">
        <v>77</v>
      </c>
      <c r="G648" s="215"/>
      <c r="H648" s="218">
        <v>0</v>
      </c>
      <c r="I648" s="219"/>
      <c r="J648" s="215"/>
      <c r="K648" s="215"/>
      <c r="L648" s="220"/>
      <c r="M648" s="221"/>
      <c r="N648" s="222"/>
      <c r="O648" s="222"/>
      <c r="P648" s="222"/>
      <c r="Q648" s="222"/>
      <c r="R648" s="222"/>
      <c r="S648" s="222"/>
      <c r="T648" s="223"/>
      <c r="AT648" s="224" t="s">
        <v>144</v>
      </c>
      <c r="AU648" s="224" t="s">
        <v>86</v>
      </c>
      <c r="AV648" s="12" t="s">
        <v>86</v>
      </c>
      <c r="AW648" s="12" t="s">
        <v>41</v>
      </c>
      <c r="AX648" s="12" t="s">
        <v>77</v>
      </c>
      <c r="AY648" s="224" t="s">
        <v>135</v>
      </c>
    </row>
    <row r="649" spans="2:65" s="11" customFormat="1" ht="13.5">
      <c r="B649" s="203"/>
      <c r="C649" s="204"/>
      <c r="D649" s="205" t="s">
        <v>144</v>
      </c>
      <c r="E649" s="206" t="s">
        <v>22</v>
      </c>
      <c r="F649" s="207" t="s">
        <v>209</v>
      </c>
      <c r="G649" s="204"/>
      <c r="H649" s="206" t="s">
        <v>22</v>
      </c>
      <c r="I649" s="208"/>
      <c r="J649" s="204"/>
      <c r="K649" s="204"/>
      <c r="L649" s="209"/>
      <c r="M649" s="210"/>
      <c r="N649" s="211"/>
      <c r="O649" s="211"/>
      <c r="P649" s="211"/>
      <c r="Q649" s="211"/>
      <c r="R649" s="211"/>
      <c r="S649" s="211"/>
      <c r="T649" s="212"/>
      <c r="AT649" s="213" t="s">
        <v>144</v>
      </c>
      <c r="AU649" s="213" t="s">
        <v>86</v>
      </c>
      <c r="AV649" s="11" t="s">
        <v>24</v>
      </c>
      <c r="AW649" s="11" t="s">
        <v>41</v>
      </c>
      <c r="AX649" s="11" t="s">
        <v>77</v>
      </c>
      <c r="AY649" s="213" t="s">
        <v>135</v>
      </c>
    </row>
    <row r="650" spans="2:65" s="12" customFormat="1" ht="13.5">
      <c r="B650" s="214"/>
      <c r="C650" s="215"/>
      <c r="D650" s="205" t="s">
        <v>144</v>
      </c>
      <c r="E650" s="216" t="s">
        <v>22</v>
      </c>
      <c r="F650" s="217" t="s">
        <v>594</v>
      </c>
      <c r="G650" s="215"/>
      <c r="H650" s="218">
        <v>1.17</v>
      </c>
      <c r="I650" s="219"/>
      <c r="J650" s="215"/>
      <c r="K650" s="215"/>
      <c r="L650" s="220"/>
      <c r="M650" s="221"/>
      <c r="N650" s="222"/>
      <c r="O650" s="222"/>
      <c r="P650" s="222"/>
      <c r="Q650" s="222"/>
      <c r="R650" s="222"/>
      <c r="S650" s="222"/>
      <c r="T650" s="223"/>
      <c r="AT650" s="224" t="s">
        <v>144</v>
      </c>
      <c r="AU650" s="224" t="s">
        <v>86</v>
      </c>
      <c r="AV650" s="12" t="s">
        <v>86</v>
      </c>
      <c r="AW650" s="12" t="s">
        <v>41</v>
      </c>
      <c r="AX650" s="12" t="s">
        <v>77</v>
      </c>
      <c r="AY650" s="224" t="s">
        <v>135</v>
      </c>
    </row>
    <row r="651" spans="2:65" s="11" customFormat="1" ht="13.5">
      <c r="B651" s="203"/>
      <c r="C651" s="204"/>
      <c r="D651" s="205" t="s">
        <v>144</v>
      </c>
      <c r="E651" s="206" t="s">
        <v>22</v>
      </c>
      <c r="F651" s="207" t="s">
        <v>509</v>
      </c>
      <c r="G651" s="204"/>
      <c r="H651" s="206" t="s">
        <v>22</v>
      </c>
      <c r="I651" s="208"/>
      <c r="J651" s="204"/>
      <c r="K651" s="204"/>
      <c r="L651" s="209"/>
      <c r="M651" s="210"/>
      <c r="N651" s="211"/>
      <c r="O651" s="211"/>
      <c r="P651" s="211"/>
      <c r="Q651" s="211"/>
      <c r="R651" s="211"/>
      <c r="S651" s="211"/>
      <c r="T651" s="212"/>
      <c r="AT651" s="213" t="s">
        <v>144</v>
      </c>
      <c r="AU651" s="213" t="s">
        <v>86</v>
      </c>
      <c r="AV651" s="11" t="s">
        <v>24</v>
      </c>
      <c r="AW651" s="11" t="s">
        <v>41</v>
      </c>
      <c r="AX651" s="11" t="s">
        <v>77</v>
      </c>
      <c r="AY651" s="213" t="s">
        <v>135</v>
      </c>
    </row>
    <row r="652" spans="2:65" s="12" customFormat="1" ht="13.5">
      <c r="B652" s="214"/>
      <c r="C652" s="215"/>
      <c r="D652" s="205" t="s">
        <v>144</v>
      </c>
      <c r="E652" s="216" t="s">
        <v>22</v>
      </c>
      <c r="F652" s="217" t="s">
        <v>595</v>
      </c>
      <c r="G652" s="215"/>
      <c r="H652" s="218">
        <v>1.1599999999999999</v>
      </c>
      <c r="I652" s="219"/>
      <c r="J652" s="215"/>
      <c r="K652" s="215"/>
      <c r="L652" s="220"/>
      <c r="M652" s="221"/>
      <c r="N652" s="222"/>
      <c r="O652" s="222"/>
      <c r="P652" s="222"/>
      <c r="Q652" s="222"/>
      <c r="R652" s="222"/>
      <c r="S652" s="222"/>
      <c r="T652" s="223"/>
      <c r="AT652" s="224" t="s">
        <v>144</v>
      </c>
      <c r="AU652" s="224" t="s">
        <v>86</v>
      </c>
      <c r="AV652" s="12" t="s">
        <v>86</v>
      </c>
      <c r="AW652" s="12" t="s">
        <v>41</v>
      </c>
      <c r="AX652" s="12" t="s">
        <v>77</v>
      </c>
      <c r="AY652" s="224" t="s">
        <v>135</v>
      </c>
    </row>
    <row r="653" spans="2:65" s="11" customFormat="1" ht="13.5">
      <c r="B653" s="203"/>
      <c r="C653" s="204"/>
      <c r="D653" s="205" t="s">
        <v>144</v>
      </c>
      <c r="E653" s="206" t="s">
        <v>22</v>
      </c>
      <c r="F653" s="207" t="s">
        <v>596</v>
      </c>
      <c r="G653" s="204"/>
      <c r="H653" s="206" t="s">
        <v>22</v>
      </c>
      <c r="I653" s="208"/>
      <c r="J653" s="204"/>
      <c r="K653" s="204"/>
      <c r="L653" s="209"/>
      <c r="M653" s="210"/>
      <c r="N653" s="211"/>
      <c r="O653" s="211"/>
      <c r="P653" s="211"/>
      <c r="Q653" s="211"/>
      <c r="R653" s="211"/>
      <c r="S653" s="211"/>
      <c r="T653" s="212"/>
      <c r="AT653" s="213" t="s">
        <v>144</v>
      </c>
      <c r="AU653" s="213" t="s">
        <v>86</v>
      </c>
      <c r="AV653" s="11" t="s">
        <v>24</v>
      </c>
      <c r="AW653" s="11" t="s">
        <v>41</v>
      </c>
      <c r="AX653" s="11" t="s">
        <v>77</v>
      </c>
      <c r="AY653" s="213" t="s">
        <v>135</v>
      </c>
    </row>
    <row r="654" spans="2:65" s="12" customFormat="1" ht="13.5">
      <c r="B654" s="214"/>
      <c r="C654" s="215"/>
      <c r="D654" s="205" t="s">
        <v>144</v>
      </c>
      <c r="E654" s="216" t="s">
        <v>22</v>
      </c>
      <c r="F654" s="217" t="s">
        <v>597</v>
      </c>
      <c r="G654" s="215"/>
      <c r="H654" s="218">
        <v>2.4</v>
      </c>
      <c r="I654" s="219"/>
      <c r="J654" s="215"/>
      <c r="K654" s="215"/>
      <c r="L654" s="220"/>
      <c r="M654" s="221"/>
      <c r="N654" s="222"/>
      <c r="O654" s="222"/>
      <c r="P654" s="222"/>
      <c r="Q654" s="222"/>
      <c r="R654" s="222"/>
      <c r="S654" s="222"/>
      <c r="T654" s="223"/>
      <c r="AT654" s="224" t="s">
        <v>144</v>
      </c>
      <c r="AU654" s="224" t="s">
        <v>86</v>
      </c>
      <c r="AV654" s="12" t="s">
        <v>86</v>
      </c>
      <c r="AW654" s="12" t="s">
        <v>41</v>
      </c>
      <c r="AX654" s="12" t="s">
        <v>77</v>
      </c>
      <c r="AY654" s="224" t="s">
        <v>135</v>
      </c>
    </row>
    <row r="655" spans="2:65" s="13" customFormat="1" ht="13.5">
      <c r="B655" s="225"/>
      <c r="C655" s="226"/>
      <c r="D655" s="205" t="s">
        <v>144</v>
      </c>
      <c r="E655" s="227" t="s">
        <v>22</v>
      </c>
      <c r="F655" s="228" t="s">
        <v>173</v>
      </c>
      <c r="G655" s="226"/>
      <c r="H655" s="229">
        <v>5.82</v>
      </c>
      <c r="I655" s="230"/>
      <c r="J655" s="226"/>
      <c r="K655" s="226"/>
      <c r="L655" s="231"/>
      <c r="M655" s="232"/>
      <c r="N655" s="233"/>
      <c r="O655" s="233"/>
      <c r="P655" s="233"/>
      <c r="Q655" s="233"/>
      <c r="R655" s="233"/>
      <c r="S655" s="233"/>
      <c r="T655" s="234"/>
      <c r="AT655" s="235" t="s">
        <v>144</v>
      </c>
      <c r="AU655" s="235" t="s">
        <v>86</v>
      </c>
      <c r="AV655" s="13" t="s">
        <v>142</v>
      </c>
      <c r="AW655" s="13" t="s">
        <v>41</v>
      </c>
      <c r="AX655" s="13" t="s">
        <v>24</v>
      </c>
      <c r="AY655" s="235" t="s">
        <v>135</v>
      </c>
    </row>
    <row r="656" spans="2:65" s="1" customFormat="1" ht="16.5" customHeight="1">
      <c r="B656" s="40"/>
      <c r="C656" s="236" t="s">
        <v>598</v>
      </c>
      <c r="D656" s="236" t="s">
        <v>427</v>
      </c>
      <c r="E656" s="237" t="s">
        <v>599</v>
      </c>
      <c r="F656" s="238" t="s">
        <v>600</v>
      </c>
      <c r="G656" s="239" t="s">
        <v>140</v>
      </c>
      <c r="H656" s="240">
        <v>6.1619999999999999</v>
      </c>
      <c r="I656" s="241"/>
      <c r="J656" s="242">
        <f>ROUND(I656*H656,2)</f>
        <v>0</v>
      </c>
      <c r="K656" s="238" t="s">
        <v>141</v>
      </c>
      <c r="L656" s="243"/>
      <c r="M656" s="244" t="s">
        <v>22</v>
      </c>
      <c r="N656" s="245" t="s">
        <v>48</v>
      </c>
      <c r="O656" s="41"/>
      <c r="P656" s="200">
        <f>O656*H656</f>
        <v>0</v>
      </c>
      <c r="Q656" s="200">
        <v>0.13100000000000001</v>
      </c>
      <c r="R656" s="200">
        <f>Q656*H656</f>
        <v>0.807222</v>
      </c>
      <c r="S656" s="200">
        <v>0</v>
      </c>
      <c r="T656" s="201">
        <f>S656*H656</f>
        <v>0</v>
      </c>
      <c r="AR656" s="23" t="s">
        <v>259</v>
      </c>
      <c r="AT656" s="23" t="s">
        <v>427</v>
      </c>
      <c r="AU656" s="23" t="s">
        <v>86</v>
      </c>
      <c r="AY656" s="23" t="s">
        <v>135</v>
      </c>
      <c r="BE656" s="202">
        <f>IF(N656="základní",J656,0)</f>
        <v>0</v>
      </c>
      <c r="BF656" s="202">
        <f>IF(N656="snížená",J656,0)</f>
        <v>0</v>
      </c>
      <c r="BG656" s="202">
        <f>IF(N656="zákl. přenesená",J656,0)</f>
        <v>0</v>
      </c>
      <c r="BH656" s="202">
        <f>IF(N656="sníž. přenesená",J656,0)</f>
        <v>0</v>
      </c>
      <c r="BI656" s="202">
        <f>IF(N656="nulová",J656,0)</f>
        <v>0</v>
      </c>
      <c r="BJ656" s="23" t="s">
        <v>24</v>
      </c>
      <c r="BK656" s="202">
        <f>ROUND(I656*H656,2)</f>
        <v>0</v>
      </c>
      <c r="BL656" s="23" t="s">
        <v>142</v>
      </c>
      <c r="BM656" s="23" t="s">
        <v>601</v>
      </c>
    </row>
    <row r="657" spans="2:65" s="11" customFormat="1" ht="13.5">
      <c r="B657" s="203"/>
      <c r="C657" s="204"/>
      <c r="D657" s="205" t="s">
        <v>144</v>
      </c>
      <c r="E657" s="206" t="s">
        <v>22</v>
      </c>
      <c r="F657" s="207" t="s">
        <v>592</v>
      </c>
      <c r="G657" s="204"/>
      <c r="H657" s="206" t="s">
        <v>22</v>
      </c>
      <c r="I657" s="208"/>
      <c r="J657" s="204"/>
      <c r="K657" s="204"/>
      <c r="L657" s="209"/>
      <c r="M657" s="210"/>
      <c r="N657" s="211"/>
      <c r="O657" s="211"/>
      <c r="P657" s="211"/>
      <c r="Q657" s="211"/>
      <c r="R657" s="211"/>
      <c r="S657" s="211"/>
      <c r="T657" s="212"/>
      <c r="AT657" s="213" t="s">
        <v>144</v>
      </c>
      <c r="AU657" s="213" t="s">
        <v>86</v>
      </c>
      <c r="AV657" s="11" t="s">
        <v>24</v>
      </c>
      <c r="AW657" s="11" t="s">
        <v>41</v>
      </c>
      <c r="AX657" s="11" t="s">
        <v>77</v>
      </c>
      <c r="AY657" s="213" t="s">
        <v>135</v>
      </c>
    </row>
    <row r="658" spans="2:65" s="11" customFormat="1" ht="13.5">
      <c r="B658" s="203"/>
      <c r="C658" s="204"/>
      <c r="D658" s="205" t="s">
        <v>144</v>
      </c>
      <c r="E658" s="206" t="s">
        <v>22</v>
      </c>
      <c r="F658" s="207" t="s">
        <v>602</v>
      </c>
      <c r="G658" s="204"/>
      <c r="H658" s="206" t="s">
        <v>22</v>
      </c>
      <c r="I658" s="208"/>
      <c r="J658" s="204"/>
      <c r="K658" s="204"/>
      <c r="L658" s="209"/>
      <c r="M658" s="210"/>
      <c r="N658" s="211"/>
      <c r="O658" s="211"/>
      <c r="P658" s="211"/>
      <c r="Q658" s="211"/>
      <c r="R658" s="211"/>
      <c r="S658" s="211"/>
      <c r="T658" s="212"/>
      <c r="AT658" s="213" t="s">
        <v>144</v>
      </c>
      <c r="AU658" s="213" t="s">
        <v>86</v>
      </c>
      <c r="AV658" s="11" t="s">
        <v>24</v>
      </c>
      <c r="AW658" s="11" t="s">
        <v>41</v>
      </c>
      <c r="AX658" s="11" t="s">
        <v>77</v>
      </c>
      <c r="AY658" s="213" t="s">
        <v>135</v>
      </c>
    </row>
    <row r="659" spans="2:65" s="11" customFormat="1" ht="13.5">
      <c r="B659" s="203"/>
      <c r="C659" s="204"/>
      <c r="D659" s="205" t="s">
        <v>144</v>
      </c>
      <c r="E659" s="206" t="s">
        <v>22</v>
      </c>
      <c r="F659" s="207" t="s">
        <v>205</v>
      </c>
      <c r="G659" s="204"/>
      <c r="H659" s="206" t="s">
        <v>22</v>
      </c>
      <c r="I659" s="208"/>
      <c r="J659" s="204"/>
      <c r="K659" s="204"/>
      <c r="L659" s="209"/>
      <c r="M659" s="210"/>
      <c r="N659" s="211"/>
      <c r="O659" s="211"/>
      <c r="P659" s="211"/>
      <c r="Q659" s="211"/>
      <c r="R659" s="211"/>
      <c r="S659" s="211"/>
      <c r="T659" s="212"/>
      <c r="AT659" s="213" t="s">
        <v>144</v>
      </c>
      <c r="AU659" s="213" t="s">
        <v>86</v>
      </c>
      <c r="AV659" s="11" t="s">
        <v>24</v>
      </c>
      <c r="AW659" s="11" t="s">
        <v>41</v>
      </c>
      <c r="AX659" s="11" t="s">
        <v>77</v>
      </c>
      <c r="AY659" s="213" t="s">
        <v>135</v>
      </c>
    </row>
    <row r="660" spans="2:65" s="12" customFormat="1" ht="13.5">
      <c r="B660" s="214"/>
      <c r="C660" s="215"/>
      <c r="D660" s="205" t="s">
        <v>144</v>
      </c>
      <c r="E660" s="216" t="s">
        <v>22</v>
      </c>
      <c r="F660" s="217" t="s">
        <v>603</v>
      </c>
      <c r="G660" s="215"/>
      <c r="H660" s="218">
        <v>1.1990000000000001</v>
      </c>
      <c r="I660" s="219"/>
      <c r="J660" s="215"/>
      <c r="K660" s="215"/>
      <c r="L660" s="220"/>
      <c r="M660" s="221"/>
      <c r="N660" s="222"/>
      <c r="O660" s="222"/>
      <c r="P660" s="222"/>
      <c r="Q660" s="222"/>
      <c r="R660" s="222"/>
      <c r="S660" s="222"/>
      <c r="T660" s="223"/>
      <c r="AT660" s="224" t="s">
        <v>144</v>
      </c>
      <c r="AU660" s="224" t="s">
        <v>86</v>
      </c>
      <c r="AV660" s="12" t="s">
        <v>86</v>
      </c>
      <c r="AW660" s="12" t="s">
        <v>41</v>
      </c>
      <c r="AX660" s="12" t="s">
        <v>77</v>
      </c>
      <c r="AY660" s="224" t="s">
        <v>135</v>
      </c>
    </row>
    <row r="661" spans="2:65" s="11" customFormat="1" ht="13.5">
      <c r="B661" s="203"/>
      <c r="C661" s="204"/>
      <c r="D661" s="205" t="s">
        <v>144</v>
      </c>
      <c r="E661" s="206" t="s">
        <v>22</v>
      </c>
      <c r="F661" s="207" t="s">
        <v>207</v>
      </c>
      <c r="G661" s="204"/>
      <c r="H661" s="206" t="s">
        <v>22</v>
      </c>
      <c r="I661" s="208"/>
      <c r="J661" s="204"/>
      <c r="K661" s="204"/>
      <c r="L661" s="209"/>
      <c r="M661" s="210"/>
      <c r="N661" s="211"/>
      <c r="O661" s="211"/>
      <c r="P661" s="211"/>
      <c r="Q661" s="211"/>
      <c r="R661" s="211"/>
      <c r="S661" s="211"/>
      <c r="T661" s="212"/>
      <c r="AT661" s="213" t="s">
        <v>144</v>
      </c>
      <c r="AU661" s="213" t="s">
        <v>86</v>
      </c>
      <c r="AV661" s="11" t="s">
        <v>24</v>
      </c>
      <c r="AW661" s="11" t="s">
        <v>41</v>
      </c>
      <c r="AX661" s="11" t="s">
        <v>77</v>
      </c>
      <c r="AY661" s="213" t="s">
        <v>135</v>
      </c>
    </row>
    <row r="662" spans="2:65" s="12" customFormat="1" ht="13.5">
      <c r="B662" s="214"/>
      <c r="C662" s="215"/>
      <c r="D662" s="205" t="s">
        <v>144</v>
      </c>
      <c r="E662" s="216" t="s">
        <v>22</v>
      </c>
      <c r="F662" s="217" t="s">
        <v>77</v>
      </c>
      <c r="G662" s="215"/>
      <c r="H662" s="218">
        <v>0</v>
      </c>
      <c r="I662" s="219"/>
      <c r="J662" s="215"/>
      <c r="K662" s="215"/>
      <c r="L662" s="220"/>
      <c r="M662" s="221"/>
      <c r="N662" s="222"/>
      <c r="O662" s="222"/>
      <c r="P662" s="222"/>
      <c r="Q662" s="222"/>
      <c r="R662" s="222"/>
      <c r="S662" s="222"/>
      <c r="T662" s="223"/>
      <c r="AT662" s="224" t="s">
        <v>144</v>
      </c>
      <c r="AU662" s="224" t="s">
        <v>86</v>
      </c>
      <c r="AV662" s="12" t="s">
        <v>86</v>
      </c>
      <c r="AW662" s="12" t="s">
        <v>41</v>
      </c>
      <c r="AX662" s="12" t="s">
        <v>77</v>
      </c>
      <c r="AY662" s="224" t="s">
        <v>135</v>
      </c>
    </row>
    <row r="663" spans="2:65" s="11" customFormat="1" ht="13.5">
      <c r="B663" s="203"/>
      <c r="C663" s="204"/>
      <c r="D663" s="205" t="s">
        <v>144</v>
      </c>
      <c r="E663" s="206" t="s">
        <v>22</v>
      </c>
      <c r="F663" s="207" t="s">
        <v>209</v>
      </c>
      <c r="G663" s="204"/>
      <c r="H663" s="206" t="s">
        <v>22</v>
      </c>
      <c r="I663" s="208"/>
      <c r="J663" s="204"/>
      <c r="K663" s="204"/>
      <c r="L663" s="209"/>
      <c r="M663" s="210"/>
      <c r="N663" s="211"/>
      <c r="O663" s="211"/>
      <c r="P663" s="211"/>
      <c r="Q663" s="211"/>
      <c r="R663" s="211"/>
      <c r="S663" s="211"/>
      <c r="T663" s="212"/>
      <c r="AT663" s="213" t="s">
        <v>144</v>
      </c>
      <c r="AU663" s="213" t="s">
        <v>86</v>
      </c>
      <c r="AV663" s="11" t="s">
        <v>24</v>
      </c>
      <c r="AW663" s="11" t="s">
        <v>41</v>
      </c>
      <c r="AX663" s="11" t="s">
        <v>77</v>
      </c>
      <c r="AY663" s="213" t="s">
        <v>135</v>
      </c>
    </row>
    <row r="664" spans="2:65" s="12" customFormat="1" ht="13.5">
      <c r="B664" s="214"/>
      <c r="C664" s="215"/>
      <c r="D664" s="205" t="s">
        <v>144</v>
      </c>
      <c r="E664" s="216" t="s">
        <v>22</v>
      </c>
      <c r="F664" s="217" t="s">
        <v>604</v>
      </c>
      <c r="G664" s="215"/>
      <c r="H664" s="218">
        <v>1.2869999999999999</v>
      </c>
      <c r="I664" s="219"/>
      <c r="J664" s="215"/>
      <c r="K664" s="215"/>
      <c r="L664" s="220"/>
      <c r="M664" s="221"/>
      <c r="N664" s="222"/>
      <c r="O664" s="222"/>
      <c r="P664" s="222"/>
      <c r="Q664" s="222"/>
      <c r="R664" s="222"/>
      <c r="S664" s="222"/>
      <c r="T664" s="223"/>
      <c r="AT664" s="224" t="s">
        <v>144</v>
      </c>
      <c r="AU664" s="224" t="s">
        <v>86</v>
      </c>
      <c r="AV664" s="12" t="s">
        <v>86</v>
      </c>
      <c r="AW664" s="12" t="s">
        <v>41</v>
      </c>
      <c r="AX664" s="12" t="s">
        <v>77</v>
      </c>
      <c r="AY664" s="224" t="s">
        <v>135</v>
      </c>
    </row>
    <row r="665" spans="2:65" s="11" customFormat="1" ht="13.5">
      <c r="B665" s="203"/>
      <c r="C665" s="204"/>
      <c r="D665" s="205" t="s">
        <v>144</v>
      </c>
      <c r="E665" s="206" t="s">
        <v>22</v>
      </c>
      <c r="F665" s="207" t="s">
        <v>509</v>
      </c>
      <c r="G665" s="204"/>
      <c r="H665" s="206" t="s">
        <v>22</v>
      </c>
      <c r="I665" s="208"/>
      <c r="J665" s="204"/>
      <c r="K665" s="204"/>
      <c r="L665" s="209"/>
      <c r="M665" s="210"/>
      <c r="N665" s="211"/>
      <c r="O665" s="211"/>
      <c r="P665" s="211"/>
      <c r="Q665" s="211"/>
      <c r="R665" s="211"/>
      <c r="S665" s="211"/>
      <c r="T665" s="212"/>
      <c r="AT665" s="213" t="s">
        <v>144</v>
      </c>
      <c r="AU665" s="213" t="s">
        <v>86</v>
      </c>
      <c r="AV665" s="11" t="s">
        <v>24</v>
      </c>
      <c r="AW665" s="11" t="s">
        <v>41</v>
      </c>
      <c r="AX665" s="11" t="s">
        <v>77</v>
      </c>
      <c r="AY665" s="213" t="s">
        <v>135</v>
      </c>
    </row>
    <row r="666" spans="2:65" s="12" customFormat="1" ht="13.5">
      <c r="B666" s="214"/>
      <c r="C666" s="215"/>
      <c r="D666" s="205" t="s">
        <v>144</v>
      </c>
      <c r="E666" s="216" t="s">
        <v>22</v>
      </c>
      <c r="F666" s="217" t="s">
        <v>605</v>
      </c>
      <c r="G666" s="215"/>
      <c r="H666" s="218">
        <v>1.276</v>
      </c>
      <c r="I666" s="219"/>
      <c r="J666" s="215"/>
      <c r="K666" s="215"/>
      <c r="L666" s="220"/>
      <c r="M666" s="221"/>
      <c r="N666" s="222"/>
      <c r="O666" s="222"/>
      <c r="P666" s="222"/>
      <c r="Q666" s="222"/>
      <c r="R666" s="222"/>
      <c r="S666" s="222"/>
      <c r="T666" s="223"/>
      <c r="AT666" s="224" t="s">
        <v>144</v>
      </c>
      <c r="AU666" s="224" t="s">
        <v>86</v>
      </c>
      <c r="AV666" s="12" t="s">
        <v>86</v>
      </c>
      <c r="AW666" s="12" t="s">
        <v>41</v>
      </c>
      <c r="AX666" s="12" t="s">
        <v>77</v>
      </c>
      <c r="AY666" s="224" t="s">
        <v>135</v>
      </c>
    </row>
    <row r="667" spans="2:65" s="11" customFormat="1" ht="13.5">
      <c r="B667" s="203"/>
      <c r="C667" s="204"/>
      <c r="D667" s="205" t="s">
        <v>144</v>
      </c>
      <c r="E667" s="206" t="s">
        <v>22</v>
      </c>
      <c r="F667" s="207" t="s">
        <v>596</v>
      </c>
      <c r="G667" s="204"/>
      <c r="H667" s="206" t="s">
        <v>22</v>
      </c>
      <c r="I667" s="208"/>
      <c r="J667" s="204"/>
      <c r="K667" s="204"/>
      <c r="L667" s="209"/>
      <c r="M667" s="210"/>
      <c r="N667" s="211"/>
      <c r="O667" s="211"/>
      <c r="P667" s="211"/>
      <c r="Q667" s="211"/>
      <c r="R667" s="211"/>
      <c r="S667" s="211"/>
      <c r="T667" s="212"/>
      <c r="AT667" s="213" t="s">
        <v>144</v>
      </c>
      <c r="AU667" s="213" t="s">
        <v>86</v>
      </c>
      <c r="AV667" s="11" t="s">
        <v>24</v>
      </c>
      <c r="AW667" s="11" t="s">
        <v>41</v>
      </c>
      <c r="AX667" s="11" t="s">
        <v>77</v>
      </c>
      <c r="AY667" s="213" t="s">
        <v>135</v>
      </c>
    </row>
    <row r="668" spans="2:65" s="12" customFormat="1" ht="13.5">
      <c r="B668" s="214"/>
      <c r="C668" s="215"/>
      <c r="D668" s="205" t="s">
        <v>144</v>
      </c>
      <c r="E668" s="216" t="s">
        <v>22</v>
      </c>
      <c r="F668" s="217" t="s">
        <v>597</v>
      </c>
      <c r="G668" s="215"/>
      <c r="H668" s="218">
        <v>2.4</v>
      </c>
      <c r="I668" s="219"/>
      <c r="J668" s="215"/>
      <c r="K668" s="215"/>
      <c r="L668" s="220"/>
      <c r="M668" s="221"/>
      <c r="N668" s="222"/>
      <c r="O668" s="222"/>
      <c r="P668" s="222"/>
      <c r="Q668" s="222"/>
      <c r="R668" s="222"/>
      <c r="S668" s="222"/>
      <c r="T668" s="223"/>
      <c r="AT668" s="224" t="s">
        <v>144</v>
      </c>
      <c r="AU668" s="224" t="s">
        <v>86</v>
      </c>
      <c r="AV668" s="12" t="s">
        <v>86</v>
      </c>
      <c r="AW668" s="12" t="s">
        <v>41</v>
      </c>
      <c r="AX668" s="12" t="s">
        <v>77</v>
      </c>
      <c r="AY668" s="224" t="s">
        <v>135</v>
      </c>
    </row>
    <row r="669" spans="2:65" s="13" customFormat="1" ht="13.5">
      <c r="B669" s="225"/>
      <c r="C669" s="226"/>
      <c r="D669" s="205" t="s">
        <v>144</v>
      </c>
      <c r="E669" s="227" t="s">
        <v>22</v>
      </c>
      <c r="F669" s="228" t="s">
        <v>173</v>
      </c>
      <c r="G669" s="226"/>
      <c r="H669" s="229">
        <v>6.1619999999999999</v>
      </c>
      <c r="I669" s="230"/>
      <c r="J669" s="226"/>
      <c r="K669" s="226"/>
      <c r="L669" s="231"/>
      <c r="M669" s="232"/>
      <c r="N669" s="233"/>
      <c r="O669" s="233"/>
      <c r="P669" s="233"/>
      <c r="Q669" s="233"/>
      <c r="R669" s="233"/>
      <c r="S669" s="233"/>
      <c r="T669" s="234"/>
      <c r="AT669" s="235" t="s">
        <v>144</v>
      </c>
      <c r="AU669" s="235" t="s">
        <v>86</v>
      </c>
      <c r="AV669" s="13" t="s">
        <v>142</v>
      </c>
      <c r="AW669" s="13" t="s">
        <v>41</v>
      </c>
      <c r="AX669" s="13" t="s">
        <v>24</v>
      </c>
      <c r="AY669" s="235" t="s">
        <v>135</v>
      </c>
    </row>
    <row r="670" spans="2:65" s="10" customFormat="1" ht="29.85" customHeight="1">
      <c r="B670" s="175"/>
      <c r="C670" s="176"/>
      <c r="D670" s="177" t="s">
        <v>76</v>
      </c>
      <c r="E670" s="189" t="s">
        <v>259</v>
      </c>
      <c r="F670" s="189" t="s">
        <v>606</v>
      </c>
      <c r="G670" s="176"/>
      <c r="H670" s="176"/>
      <c r="I670" s="179"/>
      <c r="J670" s="190">
        <f>BK670</f>
        <v>0</v>
      </c>
      <c r="K670" s="176"/>
      <c r="L670" s="181"/>
      <c r="M670" s="182"/>
      <c r="N670" s="183"/>
      <c r="O670" s="183"/>
      <c r="P670" s="184">
        <f>SUM(P671:P762)</f>
        <v>0</v>
      </c>
      <c r="Q670" s="183"/>
      <c r="R670" s="184">
        <f>SUM(R671:R762)</f>
        <v>15.736980000000001</v>
      </c>
      <c r="S670" s="183"/>
      <c r="T670" s="185">
        <f>SUM(T671:T762)</f>
        <v>0.45</v>
      </c>
      <c r="AR670" s="186" t="s">
        <v>24</v>
      </c>
      <c r="AT670" s="187" t="s">
        <v>76</v>
      </c>
      <c r="AU670" s="187" t="s">
        <v>24</v>
      </c>
      <c r="AY670" s="186" t="s">
        <v>135</v>
      </c>
      <c r="BK670" s="188">
        <f>SUM(BK671:BK762)</f>
        <v>0</v>
      </c>
    </row>
    <row r="671" spans="2:65" s="1" customFormat="1" ht="25.5" customHeight="1">
      <c r="B671" s="40"/>
      <c r="C671" s="191" t="s">
        <v>607</v>
      </c>
      <c r="D671" s="191" t="s">
        <v>137</v>
      </c>
      <c r="E671" s="192" t="s">
        <v>608</v>
      </c>
      <c r="F671" s="193" t="s">
        <v>609</v>
      </c>
      <c r="G671" s="194" t="s">
        <v>219</v>
      </c>
      <c r="H671" s="195">
        <v>16.690000000000001</v>
      </c>
      <c r="I671" s="196"/>
      <c r="J671" s="197">
        <f>ROUND(I671*H671,2)</f>
        <v>0</v>
      </c>
      <c r="K671" s="193" t="s">
        <v>141</v>
      </c>
      <c r="L671" s="60"/>
      <c r="M671" s="198" t="s">
        <v>22</v>
      </c>
      <c r="N671" s="199" t="s">
        <v>48</v>
      </c>
      <c r="O671" s="41"/>
      <c r="P671" s="200">
        <f>O671*H671</f>
        <v>0</v>
      </c>
      <c r="Q671" s="200">
        <v>0</v>
      </c>
      <c r="R671" s="200">
        <f>Q671*H671</f>
        <v>0</v>
      </c>
      <c r="S671" s="200">
        <v>0</v>
      </c>
      <c r="T671" s="201">
        <f>S671*H671</f>
        <v>0</v>
      </c>
      <c r="AR671" s="23" t="s">
        <v>142</v>
      </c>
      <c r="AT671" s="23" t="s">
        <v>137</v>
      </c>
      <c r="AU671" s="23" t="s">
        <v>86</v>
      </c>
      <c r="AY671" s="23" t="s">
        <v>135</v>
      </c>
      <c r="BE671" s="202">
        <f>IF(N671="základní",J671,0)</f>
        <v>0</v>
      </c>
      <c r="BF671" s="202">
        <f>IF(N671="snížená",J671,0)</f>
        <v>0</v>
      </c>
      <c r="BG671" s="202">
        <f>IF(N671="zákl. přenesená",J671,0)</f>
        <v>0</v>
      </c>
      <c r="BH671" s="202">
        <f>IF(N671="sníž. přenesená",J671,0)</f>
        <v>0</v>
      </c>
      <c r="BI671" s="202">
        <f>IF(N671="nulová",J671,0)</f>
        <v>0</v>
      </c>
      <c r="BJ671" s="23" t="s">
        <v>24</v>
      </c>
      <c r="BK671" s="202">
        <f>ROUND(I671*H671,2)</f>
        <v>0</v>
      </c>
      <c r="BL671" s="23" t="s">
        <v>142</v>
      </c>
      <c r="BM671" s="23" t="s">
        <v>610</v>
      </c>
    </row>
    <row r="672" spans="2:65" s="11" customFormat="1" ht="13.5">
      <c r="B672" s="203"/>
      <c r="C672" s="204"/>
      <c r="D672" s="205" t="s">
        <v>144</v>
      </c>
      <c r="E672" s="206" t="s">
        <v>22</v>
      </c>
      <c r="F672" s="207" t="s">
        <v>314</v>
      </c>
      <c r="G672" s="204"/>
      <c r="H672" s="206" t="s">
        <v>22</v>
      </c>
      <c r="I672" s="208"/>
      <c r="J672" s="204"/>
      <c r="K672" s="204"/>
      <c r="L672" s="209"/>
      <c r="M672" s="210"/>
      <c r="N672" s="211"/>
      <c r="O672" s="211"/>
      <c r="P672" s="211"/>
      <c r="Q672" s="211"/>
      <c r="R672" s="211"/>
      <c r="S672" s="211"/>
      <c r="T672" s="212"/>
      <c r="AT672" s="213" t="s">
        <v>144</v>
      </c>
      <c r="AU672" s="213" t="s">
        <v>86</v>
      </c>
      <c r="AV672" s="11" t="s">
        <v>24</v>
      </c>
      <c r="AW672" s="11" t="s">
        <v>41</v>
      </c>
      <c r="AX672" s="11" t="s">
        <v>77</v>
      </c>
      <c r="AY672" s="213" t="s">
        <v>135</v>
      </c>
    </row>
    <row r="673" spans="2:51" s="11" customFormat="1" ht="13.5">
      <c r="B673" s="203"/>
      <c r="C673" s="204"/>
      <c r="D673" s="205" t="s">
        <v>144</v>
      </c>
      <c r="E673" s="206" t="s">
        <v>22</v>
      </c>
      <c r="F673" s="207" t="s">
        <v>315</v>
      </c>
      <c r="G673" s="204"/>
      <c r="H673" s="206" t="s">
        <v>22</v>
      </c>
      <c r="I673" s="208"/>
      <c r="J673" s="204"/>
      <c r="K673" s="204"/>
      <c r="L673" s="209"/>
      <c r="M673" s="210"/>
      <c r="N673" s="211"/>
      <c r="O673" s="211"/>
      <c r="P673" s="211"/>
      <c r="Q673" s="211"/>
      <c r="R673" s="211"/>
      <c r="S673" s="211"/>
      <c r="T673" s="212"/>
      <c r="AT673" s="213" t="s">
        <v>144</v>
      </c>
      <c r="AU673" s="213" t="s">
        <v>86</v>
      </c>
      <c r="AV673" s="11" t="s">
        <v>24</v>
      </c>
      <c r="AW673" s="11" t="s">
        <v>41</v>
      </c>
      <c r="AX673" s="11" t="s">
        <v>77</v>
      </c>
      <c r="AY673" s="213" t="s">
        <v>135</v>
      </c>
    </row>
    <row r="674" spans="2:51" s="11" customFormat="1" ht="13.5">
      <c r="B674" s="203"/>
      <c r="C674" s="204"/>
      <c r="D674" s="205" t="s">
        <v>144</v>
      </c>
      <c r="E674" s="206" t="s">
        <v>22</v>
      </c>
      <c r="F674" s="207" t="s">
        <v>316</v>
      </c>
      <c r="G674" s="204"/>
      <c r="H674" s="206" t="s">
        <v>22</v>
      </c>
      <c r="I674" s="208"/>
      <c r="J674" s="204"/>
      <c r="K674" s="204"/>
      <c r="L674" s="209"/>
      <c r="M674" s="210"/>
      <c r="N674" s="211"/>
      <c r="O674" s="211"/>
      <c r="P674" s="211"/>
      <c r="Q674" s="211"/>
      <c r="R674" s="211"/>
      <c r="S674" s="211"/>
      <c r="T674" s="212"/>
      <c r="AT674" s="213" t="s">
        <v>144</v>
      </c>
      <c r="AU674" s="213" t="s">
        <v>86</v>
      </c>
      <c r="AV674" s="11" t="s">
        <v>24</v>
      </c>
      <c r="AW674" s="11" t="s">
        <v>41</v>
      </c>
      <c r="AX674" s="11" t="s">
        <v>77</v>
      </c>
      <c r="AY674" s="213" t="s">
        <v>135</v>
      </c>
    </row>
    <row r="675" spans="2:51" s="12" customFormat="1" ht="13.5">
      <c r="B675" s="214"/>
      <c r="C675" s="215"/>
      <c r="D675" s="205" t="s">
        <v>144</v>
      </c>
      <c r="E675" s="216" t="s">
        <v>22</v>
      </c>
      <c r="F675" s="217" t="s">
        <v>611</v>
      </c>
      <c r="G675" s="215"/>
      <c r="H675" s="218">
        <v>1</v>
      </c>
      <c r="I675" s="219"/>
      <c r="J675" s="215"/>
      <c r="K675" s="215"/>
      <c r="L675" s="220"/>
      <c r="M675" s="221"/>
      <c r="N675" s="222"/>
      <c r="O675" s="222"/>
      <c r="P675" s="222"/>
      <c r="Q675" s="222"/>
      <c r="R675" s="222"/>
      <c r="S675" s="222"/>
      <c r="T675" s="223"/>
      <c r="AT675" s="224" t="s">
        <v>144</v>
      </c>
      <c r="AU675" s="224" t="s">
        <v>86</v>
      </c>
      <c r="AV675" s="12" t="s">
        <v>86</v>
      </c>
      <c r="AW675" s="12" t="s">
        <v>41</v>
      </c>
      <c r="AX675" s="12" t="s">
        <v>77</v>
      </c>
      <c r="AY675" s="224" t="s">
        <v>135</v>
      </c>
    </row>
    <row r="676" spans="2:51" s="11" customFormat="1" ht="13.5">
      <c r="B676" s="203"/>
      <c r="C676" s="204"/>
      <c r="D676" s="205" t="s">
        <v>144</v>
      </c>
      <c r="E676" s="206" t="s">
        <v>22</v>
      </c>
      <c r="F676" s="207" t="s">
        <v>318</v>
      </c>
      <c r="G676" s="204"/>
      <c r="H676" s="206" t="s">
        <v>22</v>
      </c>
      <c r="I676" s="208"/>
      <c r="J676" s="204"/>
      <c r="K676" s="204"/>
      <c r="L676" s="209"/>
      <c r="M676" s="210"/>
      <c r="N676" s="211"/>
      <c r="O676" s="211"/>
      <c r="P676" s="211"/>
      <c r="Q676" s="211"/>
      <c r="R676" s="211"/>
      <c r="S676" s="211"/>
      <c r="T676" s="212"/>
      <c r="AT676" s="213" t="s">
        <v>144</v>
      </c>
      <c r="AU676" s="213" t="s">
        <v>86</v>
      </c>
      <c r="AV676" s="11" t="s">
        <v>24</v>
      </c>
      <c r="AW676" s="11" t="s">
        <v>41</v>
      </c>
      <c r="AX676" s="11" t="s">
        <v>77</v>
      </c>
      <c r="AY676" s="213" t="s">
        <v>135</v>
      </c>
    </row>
    <row r="677" spans="2:51" s="12" customFormat="1" ht="13.5">
      <c r="B677" s="214"/>
      <c r="C677" s="215"/>
      <c r="D677" s="205" t="s">
        <v>144</v>
      </c>
      <c r="E677" s="216" t="s">
        <v>22</v>
      </c>
      <c r="F677" s="217" t="s">
        <v>612</v>
      </c>
      <c r="G677" s="215"/>
      <c r="H677" s="218">
        <v>2.2000000000000002</v>
      </c>
      <c r="I677" s="219"/>
      <c r="J677" s="215"/>
      <c r="K677" s="215"/>
      <c r="L677" s="220"/>
      <c r="M677" s="221"/>
      <c r="N677" s="222"/>
      <c r="O677" s="222"/>
      <c r="P677" s="222"/>
      <c r="Q677" s="222"/>
      <c r="R677" s="222"/>
      <c r="S677" s="222"/>
      <c r="T677" s="223"/>
      <c r="AT677" s="224" t="s">
        <v>144</v>
      </c>
      <c r="AU677" s="224" t="s">
        <v>86</v>
      </c>
      <c r="AV677" s="12" t="s">
        <v>86</v>
      </c>
      <c r="AW677" s="12" t="s">
        <v>41</v>
      </c>
      <c r="AX677" s="12" t="s">
        <v>77</v>
      </c>
      <c r="AY677" s="224" t="s">
        <v>135</v>
      </c>
    </row>
    <row r="678" spans="2:51" s="11" customFormat="1" ht="13.5">
      <c r="B678" s="203"/>
      <c r="C678" s="204"/>
      <c r="D678" s="205" t="s">
        <v>144</v>
      </c>
      <c r="E678" s="206" t="s">
        <v>22</v>
      </c>
      <c r="F678" s="207" t="s">
        <v>320</v>
      </c>
      <c r="G678" s="204"/>
      <c r="H678" s="206" t="s">
        <v>22</v>
      </c>
      <c r="I678" s="208"/>
      <c r="J678" s="204"/>
      <c r="K678" s="204"/>
      <c r="L678" s="209"/>
      <c r="M678" s="210"/>
      <c r="N678" s="211"/>
      <c r="O678" s="211"/>
      <c r="P678" s="211"/>
      <c r="Q678" s="211"/>
      <c r="R678" s="211"/>
      <c r="S678" s="211"/>
      <c r="T678" s="212"/>
      <c r="AT678" s="213" t="s">
        <v>144</v>
      </c>
      <c r="AU678" s="213" t="s">
        <v>86</v>
      </c>
      <c r="AV678" s="11" t="s">
        <v>24</v>
      </c>
      <c r="AW678" s="11" t="s">
        <v>41</v>
      </c>
      <c r="AX678" s="11" t="s">
        <v>77</v>
      </c>
      <c r="AY678" s="213" t="s">
        <v>135</v>
      </c>
    </row>
    <row r="679" spans="2:51" s="12" customFormat="1" ht="13.5">
      <c r="B679" s="214"/>
      <c r="C679" s="215"/>
      <c r="D679" s="205" t="s">
        <v>144</v>
      </c>
      <c r="E679" s="216" t="s">
        <v>22</v>
      </c>
      <c r="F679" s="217" t="s">
        <v>613</v>
      </c>
      <c r="G679" s="215"/>
      <c r="H679" s="218">
        <v>2.0699999999999998</v>
      </c>
      <c r="I679" s="219"/>
      <c r="J679" s="215"/>
      <c r="K679" s="215"/>
      <c r="L679" s="220"/>
      <c r="M679" s="221"/>
      <c r="N679" s="222"/>
      <c r="O679" s="222"/>
      <c r="P679" s="222"/>
      <c r="Q679" s="222"/>
      <c r="R679" s="222"/>
      <c r="S679" s="222"/>
      <c r="T679" s="223"/>
      <c r="AT679" s="224" t="s">
        <v>144</v>
      </c>
      <c r="AU679" s="224" t="s">
        <v>86</v>
      </c>
      <c r="AV679" s="12" t="s">
        <v>86</v>
      </c>
      <c r="AW679" s="12" t="s">
        <v>41</v>
      </c>
      <c r="AX679" s="12" t="s">
        <v>77</v>
      </c>
      <c r="AY679" s="224" t="s">
        <v>135</v>
      </c>
    </row>
    <row r="680" spans="2:51" s="11" customFormat="1" ht="13.5">
      <c r="B680" s="203"/>
      <c r="C680" s="204"/>
      <c r="D680" s="205" t="s">
        <v>144</v>
      </c>
      <c r="E680" s="206" t="s">
        <v>22</v>
      </c>
      <c r="F680" s="207" t="s">
        <v>322</v>
      </c>
      <c r="G680" s="204"/>
      <c r="H680" s="206" t="s">
        <v>22</v>
      </c>
      <c r="I680" s="208"/>
      <c r="J680" s="204"/>
      <c r="K680" s="204"/>
      <c r="L680" s="209"/>
      <c r="M680" s="210"/>
      <c r="N680" s="211"/>
      <c r="O680" s="211"/>
      <c r="P680" s="211"/>
      <c r="Q680" s="211"/>
      <c r="R680" s="211"/>
      <c r="S680" s="211"/>
      <c r="T680" s="212"/>
      <c r="AT680" s="213" t="s">
        <v>144</v>
      </c>
      <c r="AU680" s="213" t="s">
        <v>86</v>
      </c>
      <c r="AV680" s="11" t="s">
        <v>24</v>
      </c>
      <c r="AW680" s="11" t="s">
        <v>41</v>
      </c>
      <c r="AX680" s="11" t="s">
        <v>77</v>
      </c>
      <c r="AY680" s="213" t="s">
        <v>135</v>
      </c>
    </row>
    <row r="681" spans="2:51" s="12" customFormat="1" ht="13.5">
      <c r="B681" s="214"/>
      <c r="C681" s="215"/>
      <c r="D681" s="205" t="s">
        <v>144</v>
      </c>
      <c r="E681" s="216" t="s">
        <v>22</v>
      </c>
      <c r="F681" s="217" t="s">
        <v>614</v>
      </c>
      <c r="G681" s="215"/>
      <c r="H681" s="218">
        <v>1.5</v>
      </c>
      <c r="I681" s="219"/>
      <c r="J681" s="215"/>
      <c r="K681" s="215"/>
      <c r="L681" s="220"/>
      <c r="M681" s="221"/>
      <c r="N681" s="222"/>
      <c r="O681" s="222"/>
      <c r="P681" s="222"/>
      <c r="Q681" s="222"/>
      <c r="R681" s="222"/>
      <c r="S681" s="222"/>
      <c r="T681" s="223"/>
      <c r="AT681" s="224" t="s">
        <v>144</v>
      </c>
      <c r="AU681" s="224" t="s">
        <v>86</v>
      </c>
      <c r="AV681" s="12" t="s">
        <v>86</v>
      </c>
      <c r="AW681" s="12" t="s">
        <v>41</v>
      </c>
      <c r="AX681" s="12" t="s">
        <v>77</v>
      </c>
      <c r="AY681" s="224" t="s">
        <v>135</v>
      </c>
    </row>
    <row r="682" spans="2:51" s="11" customFormat="1" ht="13.5">
      <c r="B682" s="203"/>
      <c r="C682" s="204"/>
      <c r="D682" s="205" t="s">
        <v>144</v>
      </c>
      <c r="E682" s="206" t="s">
        <v>22</v>
      </c>
      <c r="F682" s="207" t="s">
        <v>324</v>
      </c>
      <c r="G682" s="204"/>
      <c r="H682" s="206" t="s">
        <v>22</v>
      </c>
      <c r="I682" s="208"/>
      <c r="J682" s="204"/>
      <c r="K682" s="204"/>
      <c r="L682" s="209"/>
      <c r="M682" s="210"/>
      <c r="N682" s="211"/>
      <c r="O682" s="211"/>
      <c r="P682" s="211"/>
      <c r="Q682" s="211"/>
      <c r="R682" s="211"/>
      <c r="S682" s="211"/>
      <c r="T682" s="212"/>
      <c r="AT682" s="213" t="s">
        <v>144</v>
      </c>
      <c r="AU682" s="213" t="s">
        <v>86</v>
      </c>
      <c r="AV682" s="11" t="s">
        <v>24</v>
      </c>
      <c r="AW682" s="11" t="s">
        <v>41</v>
      </c>
      <c r="AX682" s="11" t="s">
        <v>77</v>
      </c>
      <c r="AY682" s="213" t="s">
        <v>135</v>
      </c>
    </row>
    <row r="683" spans="2:51" s="12" customFormat="1" ht="13.5">
      <c r="B683" s="214"/>
      <c r="C683" s="215"/>
      <c r="D683" s="205" t="s">
        <v>144</v>
      </c>
      <c r="E683" s="216" t="s">
        <v>22</v>
      </c>
      <c r="F683" s="217" t="s">
        <v>615</v>
      </c>
      <c r="G683" s="215"/>
      <c r="H683" s="218">
        <v>0.62</v>
      </c>
      <c r="I683" s="219"/>
      <c r="J683" s="215"/>
      <c r="K683" s="215"/>
      <c r="L683" s="220"/>
      <c r="M683" s="221"/>
      <c r="N683" s="222"/>
      <c r="O683" s="222"/>
      <c r="P683" s="222"/>
      <c r="Q683" s="222"/>
      <c r="R683" s="222"/>
      <c r="S683" s="222"/>
      <c r="T683" s="223"/>
      <c r="AT683" s="224" t="s">
        <v>144</v>
      </c>
      <c r="AU683" s="224" t="s">
        <v>86</v>
      </c>
      <c r="AV683" s="12" t="s">
        <v>86</v>
      </c>
      <c r="AW683" s="12" t="s">
        <v>41</v>
      </c>
      <c r="AX683" s="12" t="s">
        <v>77</v>
      </c>
      <c r="AY683" s="224" t="s">
        <v>135</v>
      </c>
    </row>
    <row r="684" spans="2:51" s="11" customFormat="1" ht="13.5">
      <c r="B684" s="203"/>
      <c r="C684" s="204"/>
      <c r="D684" s="205" t="s">
        <v>144</v>
      </c>
      <c r="E684" s="206" t="s">
        <v>22</v>
      </c>
      <c r="F684" s="207" t="s">
        <v>616</v>
      </c>
      <c r="G684" s="204"/>
      <c r="H684" s="206" t="s">
        <v>22</v>
      </c>
      <c r="I684" s="208"/>
      <c r="J684" s="204"/>
      <c r="K684" s="204"/>
      <c r="L684" s="209"/>
      <c r="M684" s="210"/>
      <c r="N684" s="211"/>
      <c r="O684" s="211"/>
      <c r="P684" s="211"/>
      <c r="Q684" s="211"/>
      <c r="R684" s="211"/>
      <c r="S684" s="211"/>
      <c r="T684" s="212"/>
      <c r="AT684" s="213" t="s">
        <v>144</v>
      </c>
      <c r="AU684" s="213" t="s">
        <v>86</v>
      </c>
      <c r="AV684" s="11" t="s">
        <v>24</v>
      </c>
      <c r="AW684" s="11" t="s">
        <v>41</v>
      </c>
      <c r="AX684" s="11" t="s">
        <v>77</v>
      </c>
      <c r="AY684" s="213" t="s">
        <v>135</v>
      </c>
    </row>
    <row r="685" spans="2:51" s="12" customFormat="1" ht="13.5">
      <c r="B685" s="214"/>
      <c r="C685" s="215"/>
      <c r="D685" s="205" t="s">
        <v>144</v>
      </c>
      <c r="E685" s="216" t="s">
        <v>22</v>
      </c>
      <c r="F685" s="217" t="s">
        <v>617</v>
      </c>
      <c r="G685" s="215"/>
      <c r="H685" s="218">
        <v>4.43</v>
      </c>
      <c r="I685" s="219"/>
      <c r="J685" s="215"/>
      <c r="K685" s="215"/>
      <c r="L685" s="220"/>
      <c r="M685" s="221"/>
      <c r="N685" s="222"/>
      <c r="O685" s="222"/>
      <c r="P685" s="222"/>
      <c r="Q685" s="222"/>
      <c r="R685" s="222"/>
      <c r="S685" s="222"/>
      <c r="T685" s="223"/>
      <c r="AT685" s="224" t="s">
        <v>144</v>
      </c>
      <c r="AU685" s="224" t="s">
        <v>86</v>
      </c>
      <c r="AV685" s="12" t="s">
        <v>86</v>
      </c>
      <c r="AW685" s="12" t="s">
        <v>41</v>
      </c>
      <c r="AX685" s="12" t="s">
        <v>77</v>
      </c>
      <c r="AY685" s="224" t="s">
        <v>135</v>
      </c>
    </row>
    <row r="686" spans="2:51" s="11" customFormat="1" ht="13.5">
      <c r="B686" s="203"/>
      <c r="C686" s="204"/>
      <c r="D686" s="205" t="s">
        <v>144</v>
      </c>
      <c r="E686" s="206" t="s">
        <v>22</v>
      </c>
      <c r="F686" s="207" t="s">
        <v>328</v>
      </c>
      <c r="G686" s="204"/>
      <c r="H686" s="206" t="s">
        <v>22</v>
      </c>
      <c r="I686" s="208"/>
      <c r="J686" s="204"/>
      <c r="K686" s="204"/>
      <c r="L686" s="209"/>
      <c r="M686" s="210"/>
      <c r="N686" s="211"/>
      <c r="O686" s="211"/>
      <c r="P686" s="211"/>
      <c r="Q686" s="211"/>
      <c r="R686" s="211"/>
      <c r="S686" s="211"/>
      <c r="T686" s="212"/>
      <c r="AT686" s="213" t="s">
        <v>144</v>
      </c>
      <c r="AU686" s="213" t="s">
        <v>86</v>
      </c>
      <c r="AV686" s="11" t="s">
        <v>24</v>
      </c>
      <c r="AW686" s="11" t="s">
        <v>41</v>
      </c>
      <c r="AX686" s="11" t="s">
        <v>77</v>
      </c>
      <c r="AY686" s="213" t="s">
        <v>135</v>
      </c>
    </row>
    <row r="687" spans="2:51" s="12" customFormat="1" ht="13.5">
      <c r="B687" s="214"/>
      <c r="C687" s="215"/>
      <c r="D687" s="205" t="s">
        <v>144</v>
      </c>
      <c r="E687" s="216" t="s">
        <v>22</v>
      </c>
      <c r="F687" s="217" t="s">
        <v>618</v>
      </c>
      <c r="G687" s="215"/>
      <c r="H687" s="218">
        <v>0.8</v>
      </c>
      <c r="I687" s="219"/>
      <c r="J687" s="215"/>
      <c r="K687" s="215"/>
      <c r="L687" s="220"/>
      <c r="M687" s="221"/>
      <c r="N687" s="222"/>
      <c r="O687" s="222"/>
      <c r="P687" s="222"/>
      <c r="Q687" s="222"/>
      <c r="R687" s="222"/>
      <c r="S687" s="222"/>
      <c r="T687" s="223"/>
      <c r="AT687" s="224" t="s">
        <v>144</v>
      </c>
      <c r="AU687" s="224" t="s">
        <v>86</v>
      </c>
      <c r="AV687" s="12" t="s">
        <v>86</v>
      </c>
      <c r="AW687" s="12" t="s">
        <v>41</v>
      </c>
      <c r="AX687" s="12" t="s">
        <v>77</v>
      </c>
      <c r="AY687" s="224" t="s">
        <v>135</v>
      </c>
    </row>
    <row r="688" spans="2:51" s="11" customFormat="1" ht="13.5">
      <c r="B688" s="203"/>
      <c r="C688" s="204"/>
      <c r="D688" s="205" t="s">
        <v>144</v>
      </c>
      <c r="E688" s="206" t="s">
        <v>22</v>
      </c>
      <c r="F688" s="207" t="s">
        <v>330</v>
      </c>
      <c r="G688" s="204"/>
      <c r="H688" s="206" t="s">
        <v>22</v>
      </c>
      <c r="I688" s="208"/>
      <c r="J688" s="204"/>
      <c r="K688" s="204"/>
      <c r="L688" s="209"/>
      <c r="M688" s="210"/>
      <c r="N688" s="211"/>
      <c r="O688" s="211"/>
      <c r="P688" s="211"/>
      <c r="Q688" s="211"/>
      <c r="R688" s="211"/>
      <c r="S688" s="211"/>
      <c r="T688" s="212"/>
      <c r="AT688" s="213" t="s">
        <v>144</v>
      </c>
      <c r="AU688" s="213" t="s">
        <v>86</v>
      </c>
      <c r="AV688" s="11" t="s">
        <v>24</v>
      </c>
      <c r="AW688" s="11" t="s">
        <v>41</v>
      </c>
      <c r="AX688" s="11" t="s">
        <v>77</v>
      </c>
      <c r="AY688" s="213" t="s">
        <v>135</v>
      </c>
    </row>
    <row r="689" spans="2:65" s="12" customFormat="1" ht="13.5">
      <c r="B689" s="214"/>
      <c r="C689" s="215"/>
      <c r="D689" s="205" t="s">
        <v>144</v>
      </c>
      <c r="E689" s="216" t="s">
        <v>22</v>
      </c>
      <c r="F689" s="217" t="s">
        <v>619</v>
      </c>
      <c r="G689" s="215"/>
      <c r="H689" s="218">
        <v>4.07</v>
      </c>
      <c r="I689" s="219"/>
      <c r="J689" s="215"/>
      <c r="K689" s="215"/>
      <c r="L689" s="220"/>
      <c r="M689" s="221"/>
      <c r="N689" s="222"/>
      <c r="O689" s="222"/>
      <c r="P689" s="222"/>
      <c r="Q689" s="222"/>
      <c r="R689" s="222"/>
      <c r="S689" s="222"/>
      <c r="T689" s="223"/>
      <c r="AT689" s="224" t="s">
        <v>144</v>
      </c>
      <c r="AU689" s="224" t="s">
        <v>86</v>
      </c>
      <c r="AV689" s="12" t="s">
        <v>86</v>
      </c>
      <c r="AW689" s="12" t="s">
        <v>41</v>
      </c>
      <c r="AX689" s="12" t="s">
        <v>77</v>
      </c>
      <c r="AY689" s="224" t="s">
        <v>135</v>
      </c>
    </row>
    <row r="690" spans="2:65" s="13" customFormat="1" ht="13.5">
      <c r="B690" s="225"/>
      <c r="C690" s="226"/>
      <c r="D690" s="205" t="s">
        <v>144</v>
      </c>
      <c r="E690" s="227" t="s">
        <v>22</v>
      </c>
      <c r="F690" s="228" t="s">
        <v>173</v>
      </c>
      <c r="G690" s="226"/>
      <c r="H690" s="229">
        <v>16.690000000000001</v>
      </c>
      <c r="I690" s="230"/>
      <c r="J690" s="226"/>
      <c r="K690" s="226"/>
      <c r="L690" s="231"/>
      <c r="M690" s="232"/>
      <c r="N690" s="233"/>
      <c r="O690" s="233"/>
      <c r="P690" s="233"/>
      <c r="Q690" s="233"/>
      <c r="R690" s="233"/>
      <c r="S690" s="233"/>
      <c r="T690" s="234"/>
      <c r="AT690" s="235" t="s">
        <v>144</v>
      </c>
      <c r="AU690" s="235" t="s">
        <v>86</v>
      </c>
      <c r="AV690" s="13" t="s">
        <v>142</v>
      </c>
      <c r="AW690" s="13" t="s">
        <v>41</v>
      </c>
      <c r="AX690" s="13" t="s">
        <v>24</v>
      </c>
      <c r="AY690" s="235" t="s">
        <v>135</v>
      </c>
    </row>
    <row r="691" spans="2:65" s="1" customFormat="1" ht="16.5" customHeight="1">
      <c r="B691" s="40"/>
      <c r="C691" s="236" t="s">
        <v>620</v>
      </c>
      <c r="D691" s="236" t="s">
        <v>427</v>
      </c>
      <c r="E691" s="237" t="s">
        <v>621</v>
      </c>
      <c r="F691" s="238" t="s">
        <v>622</v>
      </c>
      <c r="G691" s="239" t="s">
        <v>420</v>
      </c>
      <c r="H691" s="240">
        <v>5</v>
      </c>
      <c r="I691" s="241"/>
      <c r="J691" s="242">
        <f>ROUND(I691*H691,2)</f>
        <v>0</v>
      </c>
      <c r="K691" s="238" t="s">
        <v>141</v>
      </c>
      <c r="L691" s="243"/>
      <c r="M691" s="244" t="s">
        <v>22</v>
      </c>
      <c r="N691" s="245" t="s">
        <v>48</v>
      </c>
      <c r="O691" s="41"/>
      <c r="P691" s="200">
        <f>O691*H691</f>
        <v>0</v>
      </c>
      <c r="Q691" s="200">
        <v>2E-3</v>
      </c>
      <c r="R691" s="200">
        <f>Q691*H691</f>
        <v>0.01</v>
      </c>
      <c r="S691" s="200">
        <v>0</v>
      </c>
      <c r="T691" s="201">
        <f>S691*H691</f>
        <v>0</v>
      </c>
      <c r="AR691" s="23" t="s">
        <v>259</v>
      </c>
      <c r="AT691" s="23" t="s">
        <v>427</v>
      </c>
      <c r="AU691" s="23" t="s">
        <v>86</v>
      </c>
      <c r="AY691" s="23" t="s">
        <v>135</v>
      </c>
      <c r="BE691" s="202">
        <f>IF(N691="základní",J691,0)</f>
        <v>0</v>
      </c>
      <c r="BF691" s="202">
        <f>IF(N691="snížená",J691,0)</f>
        <v>0</v>
      </c>
      <c r="BG691" s="202">
        <f>IF(N691="zákl. přenesená",J691,0)</f>
        <v>0</v>
      </c>
      <c r="BH691" s="202">
        <f>IF(N691="sníž. přenesená",J691,0)</f>
        <v>0</v>
      </c>
      <c r="BI691" s="202">
        <f>IF(N691="nulová",J691,0)</f>
        <v>0</v>
      </c>
      <c r="BJ691" s="23" t="s">
        <v>24</v>
      </c>
      <c r="BK691" s="202">
        <f>ROUND(I691*H691,2)</f>
        <v>0</v>
      </c>
      <c r="BL691" s="23" t="s">
        <v>142</v>
      </c>
      <c r="BM691" s="23" t="s">
        <v>623</v>
      </c>
    </row>
    <row r="692" spans="2:65" s="1" customFormat="1" ht="27">
      <c r="B692" s="40"/>
      <c r="C692" s="62"/>
      <c r="D692" s="205" t="s">
        <v>584</v>
      </c>
      <c r="E692" s="62"/>
      <c r="F692" s="246" t="s">
        <v>624</v>
      </c>
      <c r="G692" s="62"/>
      <c r="H692" s="62"/>
      <c r="I692" s="162"/>
      <c r="J692" s="62"/>
      <c r="K692" s="62"/>
      <c r="L692" s="60"/>
      <c r="M692" s="247"/>
      <c r="N692" s="41"/>
      <c r="O692" s="41"/>
      <c r="P692" s="41"/>
      <c r="Q692" s="41"/>
      <c r="R692" s="41"/>
      <c r="S692" s="41"/>
      <c r="T692" s="77"/>
      <c r="AT692" s="23" t="s">
        <v>584</v>
      </c>
      <c r="AU692" s="23" t="s">
        <v>86</v>
      </c>
    </row>
    <row r="693" spans="2:65" s="11" customFormat="1" ht="13.5">
      <c r="B693" s="203"/>
      <c r="C693" s="204"/>
      <c r="D693" s="205" t="s">
        <v>144</v>
      </c>
      <c r="E693" s="206" t="s">
        <v>22</v>
      </c>
      <c r="F693" s="207" t="s">
        <v>625</v>
      </c>
      <c r="G693" s="204"/>
      <c r="H693" s="206" t="s">
        <v>22</v>
      </c>
      <c r="I693" s="208"/>
      <c r="J693" s="204"/>
      <c r="K693" s="204"/>
      <c r="L693" s="209"/>
      <c r="M693" s="210"/>
      <c r="N693" s="211"/>
      <c r="O693" s="211"/>
      <c r="P693" s="211"/>
      <c r="Q693" s="211"/>
      <c r="R693" s="211"/>
      <c r="S693" s="211"/>
      <c r="T693" s="212"/>
      <c r="AT693" s="213" t="s">
        <v>144</v>
      </c>
      <c r="AU693" s="213" t="s">
        <v>86</v>
      </c>
      <c r="AV693" s="11" t="s">
        <v>24</v>
      </c>
      <c r="AW693" s="11" t="s">
        <v>41</v>
      </c>
      <c r="AX693" s="11" t="s">
        <v>77</v>
      </c>
      <c r="AY693" s="213" t="s">
        <v>135</v>
      </c>
    </row>
    <row r="694" spans="2:65" s="11" customFormat="1" ht="13.5">
      <c r="B694" s="203"/>
      <c r="C694" s="204"/>
      <c r="D694" s="205" t="s">
        <v>144</v>
      </c>
      <c r="E694" s="206" t="s">
        <v>22</v>
      </c>
      <c r="F694" s="207" t="s">
        <v>315</v>
      </c>
      <c r="G694" s="204"/>
      <c r="H694" s="206" t="s">
        <v>22</v>
      </c>
      <c r="I694" s="208"/>
      <c r="J694" s="204"/>
      <c r="K694" s="204"/>
      <c r="L694" s="209"/>
      <c r="M694" s="210"/>
      <c r="N694" s="211"/>
      <c r="O694" s="211"/>
      <c r="P694" s="211"/>
      <c r="Q694" s="211"/>
      <c r="R694" s="211"/>
      <c r="S694" s="211"/>
      <c r="T694" s="212"/>
      <c r="AT694" s="213" t="s">
        <v>144</v>
      </c>
      <c r="AU694" s="213" t="s">
        <v>86</v>
      </c>
      <c r="AV694" s="11" t="s">
        <v>24</v>
      </c>
      <c r="AW694" s="11" t="s">
        <v>41</v>
      </c>
      <c r="AX694" s="11" t="s">
        <v>77</v>
      </c>
      <c r="AY694" s="213" t="s">
        <v>135</v>
      </c>
    </row>
    <row r="695" spans="2:65" s="11" customFormat="1" ht="13.5">
      <c r="B695" s="203"/>
      <c r="C695" s="204"/>
      <c r="D695" s="205" t="s">
        <v>144</v>
      </c>
      <c r="E695" s="206" t="s">
        <v>22</v>
      </c>
      <c r="F695" s="207" t="s">
        <v>316</v>
      </c>
      <c r="G695" s="204"/>
      <c r="H695" s="206" t="s">
        <v>22</v>
      </c>
      <c r="I695" s="208"/>
      <c r="J695" s="204"/>
      <c r="K695" s="204"/>
      <c r="L695" s="209"/>
      <c r="M695" s="210"/>
      <c r="N695" s="211"/>
      <c r="O695" s="211"/>
      <c r="P695" s="211"/>
      <c r="Q695" s="211"/>
      <c r="R695" s="211"/>
      <c r="S695" s="211"/>
      <c r="T695" s="212"/>
      <c r="AT695" s="213" t="s">
        <v>144</v>
      </c>
      <c r="AU695" s="213" t="s">
        <v>86</v>
      </c>
      <c r="AV695" s="11" t="s">
        <v>24</v>
      </c>
      <c r="AW695" s="11" t="s">
        <v>41</v>
      </c>
      <c r="AX695" s="11" t="s">
        <v>77</v>
      </c>
      <c r="AY695" s="213" t="s">
        <v>135</v>
      </c>
    </row>
    <row r="696" spans="2:65" s="12" customFormat="1" ht="13.5">
      <c r="B696" s="214"/>
      <c r="C696" s="215"/>
      <c r="D696" s="205" t="s">
        <v>144</v>
      </c>
      <c r="E696" s="216" t="s">
        <v>22</v>
      </c>
      <c r="F696" s="217" t="s">
        <v>77</v>
      </c>
      <c r="G696" s="215"/>
      <c r="H696" s="218">
        <v>0</v>
      </c>
      <c r="I696" s="219"/>
      <c r="J696" s="215"/>
      <c r="K696" s="215"/>
      <c r="L696" s="220"/>
      <c r="M696" s="221"/>
      <c r="N696" s="222"/>
      <c r="O696" s="222"/>
      <c r="P696" s="222"/>
      <c r="Q696" s="222"/>
      <c r="R696" s="222"/>
      <c r="S696" s="222"/>
      <c r="T696" s="223"/>
      <c r="AT696" s="224" t="s">
        <v>144</v>
      </c>
      <c r="AU696" s="224" t="s">
        <v>86</v>
      </c>
      <c r="AV696" s="12" t="s">
        <v>86</v>
      </c>
      <c r="AW696" s="12" t="s">
        <v>41</v>
      </c>
      <c r="AX696" s="12" t="s">
        <v>77</v>
      </c>
      <c r="AY696" s="224" t="s">
        <v>135</v>
      </c>
    </row>
    <row r="697" spans="2:65" s="11" customFormat="1" ht="13.5">
      <c r="B697" s="203"/>
      <c r="C697" s="204"/>
      <c r="D697" s="205" t="s">
        <v>144</v>
      </c>
      <c r="E697" s="206" t="s">
        <v>22</v>
      </c>
      <c r="F697" s="207" t="s">
        <v>318</v>
      </c>
      <c r="G697" s="204"/>
      <c r="H697" s="206" t="s">
        <v>22</v>
      </c>
      <c r="I697" s="208"/>
      <c r="J697" s="204"/>
      <c r="K697" s="204"/>
      <c r="L697" s="209"/>
      <c r="M697" s="210"/>
      <c r="N697" s="211"/>
      <c r="O697" s="211"/>
      <c r="P697" s="211"/>
      <c r="Q697" s="211"/>
      <c r="R697" s="211"/>
      <c r="S697" s="211"/>
      <c r="T697" s="212"/>
      <c r="AT697" s="213" t="s">
        <v>144</v>
      </c>
      <c r="AU697" s="213" t="s">
        <v>86</v>
      </c>
      <c r="AV697" s="11" t="s">
        <v>24</v>
      </c>
      <c r="AW697" s="11" t="s">
        <v>41</v>
      </c>
      <c r="AX697" s="11" t="s">
        <v>77</v>
      </c>
      <c r="AY697" s="213" t="s">
        <v>135</v>
      </c>
    </row>
    <row r="698" spans="2:65" s="12" customFormat="1" ht="13.5">
      <c r="B698" s="214"/>
      <c r="C698" s="215"/>
      <c r="D698" s="205" t="s">
        <v>144</v>
      </c>
      <c r="E698" s="216" t="s">
        <v>22</v>
      </c>
      <c r="F698" s="217" t="s">
        <v>24</v>
      </c>
      <c r="G698" s="215"/>
      <c r="H698" s="218">
        <v>1</v>
      </c>
      <c r="I698" s="219"/>
      <c r="J698" s="215"/>
      <c r="K698" s="215"/>
      <c r="L698" s="220"/>
      <c r="M698" s="221"/>
      <c r="N698" s="222"/>
      <c r="O698" s="222"/>
      <c r="P698" s="222"/>
      <c r="Q698" s="222"/>
      <c r="R698" s="222"/>
      <c r="S698" s="222"/>
      <c r="T698" s="223"/>
      <c r="AT698" s="224" t="s">
        <v>144</v>
      </c>
      <c r="AU698" s="224" t="s">
        <v>86</v>
      </c>
      <c r="AV698" s="12" t="s">
        <v>86</v>
      </c>
      <c r="AW698" s="12" t="s">
        <v>41</v>
      </c>
      <c r="AX698" s="12" t="s">
        <v>77</v>
      </c>
      <c r="AY698" s="224" t="s">
        <v>135</v>
      </c>
    </row>
    <row r="699" spans="2:65" s="11" customFormat="1" ht="13.5">
      <c r="B699" s="203"/>
      <c r="C699" s="204"/>
      <c r="D699" s="205" t="s">
        <v>144</v>
      </c>
      <c r="E699" s="206" t="s">
        <v>22</v>
      </c>
      <c r="F699" s="207" t="s">
        <v>320</v>
      </c>
      <c r="G699" s="204"/>
      <c r="H699" s="206" t="s">
        <v>22</v>
      </c>
      <c r="I699" s="208"/>
      <c r="J699" s="204"/>
      <c r="K699" s="204"/>
      <c r="L699" s="209"/>
      <c r="M699" s="210"/>
      <c r="N699" s="211"/>
      <c r="O699" s="211"/>
      <c r="P699" s="211"/>
      <c r="Q699" s="211"/>
      <c r="R699" s="211"/>
      <c r="S699" s="211"/>
      <c r="T699" s="212"/>
      <c r="AT699" s="213" t="s">
        <v>144</v>
      </c>
      <c r="AU699" s="213" t="s">
        <v>86</v>
      </c>
      <c r="AV699" s="11" t="s">
        <v>24</v>
      </c>
      <c r="AW699" s="11" t="s">
        <v>41</v>
      </c>
      <c r="AX699" s="11" t="s">
        <v>77</v>
      </c>
      <c r="AY699" s="213" t="s">
        <v>135</v>
      </c>
    </row>
    <row r="700" spans="2:65" s="12" customFormat="1" ht="13.5">
      <c r="B700" s="214"/>
      <c r="C700" s="215"/>
      <c r="D700" s="205" t="s">
        <v>144</v>
      </c>
      <c r="E700" s="216" t="s">
        <v>22</v>
      </c>
      <c r="F700" s="217" t="s">
        <v>24</v>
      </c>
      <c r="G700" s="215"/>
      <c r="H700" s="218">
        <v>1</v>
      </c>
      <c r="I700" s="219"/>
      <c r="J700" s="215"/>
      <c r="K700" s="215"/>
      <c r="L700" s="220"/>
      <c r="M700" s="221"/>
      <c r="N700" s="222"/>
      <c r="O700" s="222"/>
      <c r="P700" s="222"/>
      <c r="Q700" s="222"/>
      <c r="R700" s="222"/>
      <c r="S700" s="222"/>
      <c r="T700" s="223"/>
      <c r="AT700" s="224" t="s">
        <v>144</v>
      </c>
      <c r="AU700" s="224" t="s">
        <v>86</v>
      </c>
      <c r="AV700" s="12" t="s">
        <v>86</v>
      </c>
      <c r="AW700" s="12" t="s">
        <v>41</v>
      </c>
      <c r="AX700" s="12" t="s">
        <v>77</v>
      </c>
      <c r="AY700" s="224" t="s">
        <v>135</v>
      </c>
    </row>
    <row r="701" spans="2:65" s="11" customFormat="1" ht="13.5">
      <c r="B701" s="203"/>
      <c r="C701" s="204"/>
      <c r="D701" s="205" t="s">
        <v>144</v>
      </c>
      <c r="E701" s="206" t="s">
        <v>22</v>
      </c>
      <c r="F701" s="207" t="s">
        <v>322</v>
      </c>
      <c r="G701" s="204"/>
      <c r="H701" s="206" t="s">
        <v>22</v>
      </c>
      <c r="I701" s="208"/>
      <c r="J701" s="204"/>
      <c r="K701" s="204"/>
      <c r="L701" s="209"/>
      <c r="M701" s="210"/>
      <c r="N701" s="211"/>
      <c r="O701" s="211"/>
      <c r="P701" s="211"/>
      <c r="Q701" s="211"/>
      <c r="R701" s="211"/>
      <c r="S701" s="211"/>
      <c r="T701" s="212"/>
      <c r="AT701" s="213" t="s">
        <v>144</v>
      </c>
      <c r="AU701" s="213" t="s">
        <v>86</v>
      </c>
      <c r="AV701" s="11" t="s">
        <v>24</v>
      </c>
      <c r="AW701" s="11" t="s">
        <v>41</v>
      </c>
      <c r="AX701" s="11" t="s">
        <v>77</v>
      </c>
      <c r="AY701" s="213" t="s">
        <v>135</v>
      </c>
    </row>
    <row r="702" spans="2:65" s="12" customFormat="1" ht="13.5">
      <c r="B702" s="214"/>
      <c r="C702" s="215"/>
      <c r="D702" s="205" t="s">
        <v>144</v>
      </c>
      <c r="E702" s="216" t="s">
        <v>22</v>
      </c>
      <c r="F702" s="217" t="s">
        <v>24</v>
      </c>
      <c r="G702" s="215"/>
      <c r="H702" s="218">
        <v>1</v>
      </c>
      <c r="I702" s="219"/>
      <c r="J702" s="215"/>
      <c r="K702" s="215"/>
      <c r="L702" s="220"/>
      <c r="M702" s="221"/>
      <c r="N702" s="222"/>
      <c r="O702" s="222"/>
      <c r="P702" s="222"/>
      <c r="Q702" s="222"/>
      <c r="R702" s="222"/>
      <c r="S702" s="222"/>
      <c r="T702" s="223"/>
      <c r="AT702" s="224" t="s">
        <v>144</v>
      </c>
      <c r="AU702" s="224" t="s">
        <v>86</v>
      </c>
      <c r="AV702" s="12" t="s">
        <v>86</v>
      </c>
      <c r="AW702" s="12" t="s">
        <v>41</v>
      </c>
      <c r="AX702" s="12" t="s">
        <v>77</v>
      </c>
      <c r="AY702" s="224" t="s">
        <v>135</v>
      </c>
    </row>
    <row r="703" spans="2:65" s="11" customFormat="1" ht="13.5">
      <c r="B703" s="203"/>
      <c r="C703" s="204"/>
      <c r="D703" s="205" t="s">
        <v>144</v>
      </c>
      <c r="E703" s="206" t="s">
        <v>22</v>
      </c>
      <c r="F703" s="207" t="s">
        <v>324</v>
      </c>
      <c r="G703" s="204"/>
      <c r="H703" s="206" t="s">
        <v>22</v>
      </c>
      <c r="I703" s="208"/>
      <c r="J703" s="204"/>
      <c r="K703" s="204"/>
      <c r="L703" s="209"/>
      <c r="M703" s="210"/>
      <c r="N703" s="211"/>
      <c r="O703" s="211"/>
      <c r="P703" s="211"/>
      <c r="Q703" s="211"/>
      <c r="R703" s="211"/>
      <c r="S703" s="211"/>
      <c r="T703" s="212"/>
      <c r="AT703" s="213" t="s">
        <v>144</v>
      </c>
      <c r="AU703" s="213" t="s">
        <v>86</v>
      </c>
      <c r="AV703" s="11" t="s">
        <v>24</v>
      </c>
      <c r="AW703" s="11" t="s">
        <v>41</v>
      </c>
      <c r="AX703" s="11" t="s">
        <v>77</v>
      </c>
      <c r="AY703" s="213" t="s">
        <v>135</v>
      </c>
    </row>
    <row r="704" spans="2:65" s="12" customFormat="1" ht="13.5">
      <c r="B704" s="214"/>
      <c r="C704" s="215"/>
      <c r="D704" s="205" t="s">
        <v>144</v>
      </c>
      <c r="E704" s="216" t="s">
        <v>22</v>
      </c>
      <c r="F704" s="217" t="s">
        <v>77</v>
      </c>
      <c r="G704" s="215"/>
      <c r="H704" s="218">
        <v>0</v>
      </c>
      <c r="I704" s="219"/>
      <c r="J704" s="215"/>
      <c r="K704" s="215"/>
      <c r="L704" s="220"/>
      <c r="M704" s="221"/>
      <c r="N704" s="222"/>
      <c r="O704" s="222"/>
      <c r="P704" s="222"/>
      <c r="Q704" s="222"/>
      <c r="R704" s="222"/>
      <c r="S704" s="222"/>
      <c r="T704" s="223"/>
      <c r="AT704" s="224" t="s">
        <v>144</v>
      </c>
      <c r="AU704" s="224" t="s">
        <v>86</v>
      </c>
      <c r="AV704" s="12" t="s">
        <v>86</v>
      </c>
      <c r="AW704" s="12" t="s">
        <v>41</v>
      </c>
      <c r="AX704" s="12" t="s">
        <v>77</v>
      </c>
      <c r="AY704" s="224" t="s">
        <v>135</v>
      </c>
    </row>
    <row r="705" spans="2:65" s="11" customFormat="1" ht="13.5">
      <c r="B705" s="203"/>
      <c r="C705" s="204"/>
      <c r="D705" s="205" t="s">
        <v>144</v>
      </c>
      <c r="E705" s="206" t="s">
        <v>22</v>
      </c>
      <c r="F705" s="207" t="s">
        <v>326</v>
      </c>
      <c r="G705" s="204"/>
      <c r="H705" s="206" t="s">
        <v>22</v>
      </c>
      <c r="I705" s="208"/>
      <c r="J705" s="204"/>
      <c r="K705" s="204"/>
      <c r="L705" s="209"/>
      <c r="M705" s="210"/>
      <c r="N705" s="211"/>
      <c r="O705" s="211"/>
      <c r="P705" s="211"/>
      <c r="Q705" s="211"/>
      <c r="R705" s="211"/>
      <c r="S705" s="211"/>
      <c r="T705" s="212"/>
      <c r="AT705" s="213" t="s">
        <v>144</v>
      </c>
      <c r="AU705" s="213" t="s">
        <v>86</v>
      </c>
      <c r="AV705" s="11" t="s">
        <v>24</v>
      </c>
      <c r="AW705" s="11" t="s">
        <v>41</v>
      </c>
      <c r="AX705" s="11" t="s">
        <v>77</v>
      </c>
      <c r="AY705" s="213" t="s">
        <v>135</v>
      </c>
    </row>
    <row r="706" spans="2:65" s="12" customFormat="1" ht="13.5">
      <c r="B706" s="214"/>
      <c r="C706" s="215"/>
      <c r="D706" s="205" t="s">
        <v>144</v>
      </c>
      <c r="E706" s="216" t="s">
        <v>22</v>
      </c>
      <c r="F706" s="217" t="s">
        <v>24</v>
      </c>
      <c r="G706" s="215"/>
      <c r="H706" s="218">
        <v>1</v>
      </c>
      <c r="I706" s="219"/>
      <c r="J706" s="215"/>
      <c r="K706" s="215"/>
      <c r="L706" s="220"/>
      <c r="M706" s="221"/>
      <c r="N706" s="222"/>
      <c r="O706" s="222"/>
      <c r="P706" s="222"/>
      <c r="Q706" s="222"/>
      <c r="R706" s="222"/>
      <c r="S706" s="222"/>
      <c r="T706" s="223"/>
      <c r="AT706" s="224" t="s">
        <v>144</v>
      </c>
      <c r="AU706" s="224" t="s">
        <v>86</v>
      </c>
      <c r="AV706" s="12" t="s">
        <v>86</v>
      </c>
      <c r="AW706" s="12" t="s">
        <v>41</v>
      </c>
      <c r="AX706" s="12" t="s">
        <v>77</v>
      </c>
      <c r="AY706" s="224" t="s">
        <v>135</v>
      </c>
    </row>
    <row r="707" spans="2:65" s="11" customFormat="1" ht="13.5">
      <c r="B707" s="203"/>
      <c r="C707" s="204"/>
      <c r="D707" s="205" t="s">
        <v>144</v>
      </c>
      <c r="E707" s="206" t="s">
        <v>22</v>
      </c>
      <c r="F707" s="207" t="s">
        <v>328</v>
      </c>
      <c r="G707" s="204"/>
      <c r="H707" s="206" t="s">
        <v>22</v>
      </c>
      <c r="I707" s="208"/>
      <c r="J707" s="204"/>
      <c r="K707" s="204"/>
      <c r="L707" s="209"/>
      <c r="M707" s="210"/>
      <c r="N707" s="211"/>
      <c r="O707" s="211"/>
      <c r="P707" s="211"/>
      <c r="Q707" s="211"/>
      <c r="R707" s="211"/>
      <c r="S707" s="211"/>
      <c r="T707" s="212"/>
      <c r="AT707" s="213" t="s">
        <v>144</v>
      </c>
      <c r="AU707" s="213" t="s">
        <v>86</v>
      </c>
      <c r="AV707" s="11" t="s">
        <v>24</v>
      </c>
      <c r="AW707" s="11" t="s">
        <v>41</v>
      </c>
      <c r="AX707" s="11" t="s">
        <v>77</v>
      </c>
      <c r="AY707" s="213" t="s">
        <v>135</v>
      </c>
    </row>
    <row r="708" spans="2:65" s="12" customFormat="1" ht="13.5">
      <c r="B708" s="214"/>
      <c r="C708" s="215"/>
      <c r="D708" s="205" t="s">
        <v>144</v>
      </c>
      <c r="E708" s="216" t="s">
        <v>22</v>
      </c>
      <c r="F708" s="217" t="s">
        <v>77</v>
      </c>
      <c r="G708" s="215"/>
      <c r="H708" s="218">
        <v>0</v>
      </c>
      <c r="I708" s="219"/>
      <c r="J708" s="215"/>
      <c r="K708" s="215"/>
      <c r="L708" s="220"/>
      <c r="M708" s="221"/>
      <c r="N708" s="222"/>
      <c r="O708" s="222"/>
      <c r="P708" s="222"/>
      <c r="Q708" s="222"/>
      <c r="R708" s="222"/>
      <c r="S708" s="222"/>
      <c r="T708" s="223"/>
      <c r="AT708" s="224" t="s">
        <v>144</v>
      </c>
      <c r="AU708" s="224" t="s">
        <v>86</v>
      </c>
      <c r="AV708" s="12" t="s">
        <v>86</v>
      </c>
      <c r="AW708" s="12" t="s">
        <v>41</v>
      </c>
      <c r="AX708" s="12" t="s">
        <v>77</v>
      </c>
      <c r="AY708" s="224" t="s">
        <v>135</v>
      </c>
    </row>
    <row r="709" spans="2:65" s="11" customFormat="1" ht="13.5">
      <c r="B709" s="203"/>
      <c r="C709" s="204"/>
      <c r="D709" s="205" t="s">
        <v>144</v>
      </c>
      <c r="E709" s="206" t="s">
        <v>22</v>
      </c>
      <c r="F709" s="207" t="s">
        <v>330</v>
      </c>
      <c r="G709" s="204"/>
      <c r="H709" s="206" t="s">
        <v>22</v>
      </c>
      <c r="I709" s="208"/>
      <c r="J709" s="204"/>
      <c r="K709" s="204"/>
      <c r="L709" s="209"/>
      <c r="M709" s="210"/>
      <c r="N709" s="211"/>
      <c r="O709" s="211"/>
      <c r="P709" s="211"/>
      <c r="Q709" s="211"/>
      <c r="R709" s="211"/>
      <c r="S709" s="211"/>
      <c r="T709" s="212"/>
      <c r="AT709" s="213" t="s">
        <v>144</v>
      </c>
      <c r="AU709" s="213" t="s">
        <v>86</v>
      </c>
      <c r="AV709" s="11" t="s">
        <v>24</v>
      </c>
      <c r="AW709" s="11" t="s">
        <v>41</v>
      </c>
      <c r="AX709" s="11" t="s">
        <v>77</v>
      </c>
      <c r="AY709" s="213" t="s">
        <v>135</v>
      </c>
    </row>
    <row r="710" spans="2:65" s="12" customFormat="1" ht="13.5">
      <c r="B710" s="214"/>
      <c r="C710" s="215"/>
      <c r="D710" s="205" t="s">
        <v>144</v>
      </c>
      <c r="E710" s="216" t="s">
        <v>22</v>
      </c>
      <c r="F710" s="217" t="s">
        <v>24</v>
      </c>
      <c r="G710" s="215"/>
      <c r="H710" s="218">
        <v>1</v>
      </c>
      <c r="I710" s="219"/>
      <c r="J710" s="215"/>
      <c r="K710" s="215"/>
      <c r="L710" s="220"/>
      <c r="M710" s="221"/>
      <c r="N710" s="222"/>
      <c r="O710" s="222"/>
      <c r="P710" s="222"/>
      <c r="Q710" s="222"/>
      <c r="R710" s="222"/>
      <c r="S710" s="222"/>
      <c r="T710" s="223"/>
      <c r="AT710" s="224" t="s">
        <v>144</v>
      </c>
      <c r="AU710" s="224" t="s">
        <v>86</v>
      </c>
      <c r="AV710" s="12" t="s">
        <v>86</v>
      </c>
      <c r="AW710" s="12" t="s">
        <v>41</v>
      </c>
      <c r="AX710" s="12" t="s">
        <v>77</v>
      </c>
      <c r="AY710" s="224" t="s">
        <v>135</v>
      </c>
    </row>
    <row r="711" spans="2:65" s="13" customFormat="1" ht="13.5">
      <c r="B711" s="225"/>
      <c r="C711" s="226"/>
      <c r="D711" s="205" t="s">
        <v>144</v>
      </c>
      <c r="E711" s="227" t="s">
        <v>22</v>
      </c>
      <c r="F711" s="228" t="s">
        <v>173</v>
      </c>
      <c r="G711" s="226"/>
      <c r="H711" s="229">
        <v>5</v>
      </c>
      <c r="I711" s="230"/>
      <c r="J711" s="226"/>
      <c r="K711" s="226"/>
      <c r="L711" s="231"/>
      <c r="M711" s="232"/>
      <c r="N711" s="233"/>
      <c r="O711" s="233"/>
      <c r="P711" s="233"/>
      <c r="Q711" s="233"/>
      <c r="R711" s="233"/>
      <c r="S711" s="233"/>
      <c r="T711" s="234"/>
      <c r="AT711" s="235" t="s">
        <v>144</v>
      </c>
      <c r="AU711" s="235" t="s">
        <v>86</v>
      </c>
      <c r="AV711" s="13" t="s">
        <v>142</v>
      </c>
      <c r="AW711" s="13" t="s">
        <v>41</v>
      </c>
      <c r="AX711" s="13" t="s">
        <v>24</v>
      </c>
      <c r="AY711" s="235" t="s">
        <v>135</v>
      </c>
    </row>
    <row r="712" spans="2:65" s="1" customFormat="1" ht="16.5" customHeight="1">
      <c r="B712" s="40"/>
      <c r="C712" s="236" t="s">
        <v>626</v>
      </c>
      <c r="D712" s="236" t="s">
        <v>427</v>
      </c>
      <c r="E712" s="237" t="s">
        <v>627</v>
      </c>
      <c r="F712" s="238" t="s">
        <v>628</v>
      </c>
      <c r="G712" s="239" t="s">
        <v>420</v>
      </c>
      <c r="H712" s="240">
        <v>16</v>
      </c>
      <c r="I712" s="241"/>
      <c r="J712" s="242">
        <f>ROUND(I712*H712,2)</f>
        <v>0</v>
      </c>
      <c r="K712" s="238" t="s">
        <v>141</v>
      </c>
      <c r="L712" s="243"/>
      <c r="M712" s="244" t="s">
        <v>22</v>
      </c>
      <c r="N712" s="245" t="s">
        <v>48</v>
      </c>
      <c r="O712" s="41"/>
      <c r="P712" s="200">
        <f>O712*H712</f>
        <v>0</v>
      </c>
      <c r="Q712" s="200">
        <v>3.6099999999999999E-3</v>
      </c>
      <c r="R712" s="200">
        <f>Q712*H712</f>
        <v>5.7759999999999999E-2</v>
      </c>
      <c r="S712" s="200">
        <v>0</v>
      </c>
      <c r="T712" s="201">
        <f>S712*H712</f>
        <v>0</v>
      </c>
      <c r="AR712" s="23" t="s">
        <v>259</v>
      </c>
      <c r="AT712" s="23" t="s">
        <v>427</v>
      </c>
      <c r="AU712" s="23" t="s">
        <v>86</v>
      </c>
      <c r="AY712" s="23" t="s">
        <v>135</v>
      </c>
      <c r="BE712" s="202">
        <f>IF(N712="základní",J712,0)</f>
        <v>0</v>
      </c>
      <c r="BF712" s="202">
        <f>IF(N712="snížená",J712,0)</f>
        <v>0</v>
      </c>
      <c r="BG712" s="202">
        <f>IF(N712="zákl. přenesená",J712,0)</f>
        <v>0</v>
      </c>
      <c r="BH712" s="202">
        <f>IF(N712="sníž. přenesená",J712,0)</f>
        <v>0</v>
      </c>
      <c r="BI712" s="202">
        <f>IF(N712="nulová",J712,0)</f>
        <v>0</v>
      </c>
      <c r="BJ712" s="23" t="s">
        <v>24</v>
      </c>
      <c r="BK712" s="202">
        <f>ROUND(I712*H712,2)</f>
        <v>0</v>
      </c>
      <c r="BL712" s="23" t="s">
        <v>142</v>
      </c>
      <c r="BM712" s="23" t="s">
        <v>629</v>
      </c>
    </row>
    <row r="713" spans="2:65" s="1" customFormat="1" ht="27">
      <c r="B713" s="40"/>
      <c r="C713" s="62"/>
      <c r="D713" s="205" t="s">
        <v>584</v>
      </c>
      <c r="E713" s="62"/>
      <c r="F713" s="246" t="s">
        <v>630</v>
      </c>
      <c r="G713" s="62"/>
      <c r="H713" s="62"/>
      <c r="I713" s="162"/>
      <c r="J713" s="62"/>
      <c r="K713" s="62"/>
      <c r="L713" s="60"/>
      <c r="M713" s="247"/>
      <c r="N713" s="41"/>
      <c r="O713" s="41"/>
      <c r="P713" s="41"/>
      <c r="Q713" s="41"/>
      <c r="R713" s="41"/>
      <c r="S713" s="41"/>
      <c r="T713" s="77"/>
      <c r="AT713" s="23" t="s">
        <v>584</v>
      </c>
      <c r="AU713" s="23" t="s">
        <v>86</v>
      </c>
    </row>
    <row r="714" spans="2:65" s="11" customFormat="1" ht="13.5">
      <c r="B714" s="203"/>
      <c r="C714" s="204"/>
      <c r="D714" s="205" t="s">
        <v>144</v>
      </c>
      <c r="E714" s="206" t="s">
        <v>22</v>
      </c>
      <c r="F714" s="207" t="s">
        <v>631</v>
      </c>
      <c r="G714" s="204"/>
      <c r="H714" s="206" t="s">
        <v>22</v>
      </c>
      <c r="I714" s="208"/>
      <c r="J714" s="204"/>
      <c r="K714" s="204"/>
      <c r="L714" s="209"/>
      <c r="M714" s="210"/>
      <c r="N714" s="211"/>
      <c r="O714" s="211"/>
      <c r="P714" s="211"/>
      <c r="Q714" s="211"/>
      <c r="R714" s="211"/>
      <c r="S714" s="211"/>
      <c r="T714" s="212"/>
      <c r="AT714" s="213" t="s">
        <v>144</v>
      </c>
      <c r="AU714" s="213" t="s">
        <v>86</v>
      </c>
      <c r="AV714" s="11" t="s">
        <v>24</v>
      </c>
      <c r="AW714" s="11" t="s">
        <v>41</v>
      </c>
      <c r="AX714" s="11" t="s">
        <v>77</v>
      </c>
      <c r="AY714" s="213" t="s">
        <v>135</v>
      </c>
    </row>
    <row r="715" spans="2:65" s="11" customFormat="1" ht="13.5">
      <c r="B715" s="203"/>
      <c r="C715" s="204"/>
      <c r="D715" s="205" t="s">
        <v>144</v>
      </c>
      <c r="E715" s="206" t="s">
        <v>22</v>
      </c>
      <c r="F715" s="207" t="s">
        <v>315</v>
      </c>
      <c r="G715" s="204"/>
      <c r="H715" s="206" t="s">
        <v>22</v>
      </c>
      <c r="I715" s="208"/>
      <c r="J715" s="204"/>
      <c r="K715" s="204"/>
      <c r="L715" s="209"/>
      <c r="M715" s="210"/>
      <c r="N715" s="211"/>
      <c r="O715" s="211"/>
      <c r="P715" s="211"/>
      <c r="Q715" s="211"/>
      <c r="R715" s="211"/>
      <c r="S715" s="211"/>
      <c r="T715" s="212"/>
      <c r="AT715" s="213" t="s">
        <v>144</v>
      </c>
      <c r="AU715" s="213" t="s">
        <v>86</v>
      </c>
      <c r="AV715" s="11" t="s">
        <v>24</v>
      </c>
      <c r="AW715" s="11" t="s">
        <v>41</v>
      </c>
      <c r="AX715" s="11" t="s">
        <v>77</v>
      </c>
      <c r="AY715" s="213" t="s">
        <v>135</v>
      </c>
    </row>
    <row r="716" spans="2:65" s="11" customFormat="1" ht="13.5">
      <c r="B716" s="203"/>
      <c r="C716" s="204"/>
      <c r="D716" s="205" t="s">
        <v>144</v>
      </c>
      <c r="E716" s="206" t="s">
        <v>22</v>
      </c>
      <c r="F716" s="207" t="s">
        <v>316</v>
      </c>
      <c r="G716" s="204"/>
      <c r="H716" s="206" t="s">
        <v>22</v>
      </c>
      <c r="I716" s="208"/>
      <c r="J716" s="204"/>
      <c r="K716" s="204"/>
      <c r="L716" s="209"/>
      <c r="M716" s="210"/>
      <c r="N716" s="211"/>
      <c r="O716" s="211"/>
      <c r="P716" s="211"/>
      <c r="Q716" s="211"/>
      <c r="R716" s="211"/>
      <c r="S716" s="211"/>
      <c r="T716" s="212"/>
      <c r="AT716" s="213" t="s">
        <v>144</v>
      </c>
      <c r="AU716" s="213" t="s">
        <v>86</v>
      </c>
      <c r="AV716" s="11" t="s">
        <v>24</v>
      </c>
      <c r="AW716" s="11" t="s">
        <v>41</v>
      </c>
      <c r="AX716" s="11" t="s">
        <v>77</v>
      </c>
      <c r="AY716" s="213" t="s">
        <v>135</v>
      </c>
    </row>
    <row r="717" spans="2:65" s="12" customFormat="1" ht="13.5">
      <c r="B717" s="214"/>
      <c r="C717" s="215"/>
      <c r="D717" s="205" t="s">
        <v>144</v>
      </c>
      <c r="E717" s="216" t="s">
        <v>22</v>
      </c>
      <c r="F717" s="217" t="s">
        <v>24</v>
      </c>
      <c r="G717" s="215"/>
      <c r="H717" s="218">
        <v>1</v>
      </c>
      <c r="I717" s="219"/>
      <c r="J717" s="215"/>
      <c r="K717" s="215"/>
      <c r="L717" s="220"/>
      <c r="M717" s="221"/>
      <c r="N717" s="222"/>
      <c r="O717" s="222"/>
      <c r="P717" s="222"/>
      <c r="Q717" s="222"/>
      <c r="R717" s="222"/>
      <c r="S717" s="222"/>
      <c r="T717" s="223"/>
      <c r="AT717" s="224" t="s">
        <v>144</v>
      </c>
      <c r="AU717" s="224" t="s">
        <v>86</v>
      </c>
      <c r="AV717" s="12" t="s">
        <v>86</v>
      </c>
      <c r="AW717" s="12" t="s">
        <v>41</v>
      </c>
      <c r="AX717" s="12" t="s">
        <v>77</v>
      </c>
      <c r="AY717" s="224" t="s">
        <v>135</v>
      </c>
    </row>
    <row r="718" spans="2:65" s="11" customFormat="1" ht="13.5">
      <c r="B718" s="203"/>
      <c r="C718" s="204"/>
      <c r="D718" s="205" t="s">
        <v>144</v>
      </c>
      <c r="E718" s="206" t="s">
        <v>22</v>
      </c>
      <c r="F718" s="207" t="s">
        <v>318</v>
      </c>
      <c r="G718" s="204"/>
      <c r="H718" s="206" t="s">
        <v>22</v>
      </c>
      <c r="I718" s="208"/>
      <c r="J718" s="204"/>
      <c r="K718" s="204"/>
      <c r="L718" s="209"/>
      <c r="M718" s="210"/>
      <c r="N718" s="211"/>
      <c r="O718" s="211"/>
      <c r="P718" s="211"/>
      <c r="Q718" s="211"/>
      <c r="R718" s="211"/>
      <c r="S718" s="211"/>
      <c r="T718" s="212"/>
      <c r="AT718" s="213" t="s">
        <v>144</v>
      </c>
      <c r="AU718" s="213" t="s">
        <v>86</v>
      </c>
      <c r="AV718" s="11" t="s">
        <v>24</v>
      </c>
      <c r="AW718" s="11" t="s">
        <v>41</v>
      </c>
      <c r="AX718" s="11" t="s">
        <v>77</v>
      </c>
      <c r="AY718" s="213" t="s">
        <v>135</v>
      </c>
    </row>
    <row r="719" spans="2:65" s="12" customFormat="1" ht="13.5">
      <c r="B719" s="214"/>
      <c r="C719" s="215"/>
      <c r="D719" s="205" t="s">
        <v>144</v>
      </c>
      <c r="E719" s="216" t="s">
        <v>22</v>
      </c>
      <c r="F719" s="217" t="s">
        <v>86</v>
      </c>
      <c r="G719" s="215"/>
      <c r="H719" s="218">
        <v>2</v>
      </c>
      <c r="I719" s="219"/>
      <c r="J719" s="215"/>
      <c r="K719" s="215"/>
      <c r="L719" s="220"/>
      <c r="M719" s="221"/>
      <c r="N719" s="222"/>
      <c r="O719" s="222"/>
      <c r="P719" s="222"/>
      <c r="Q719" s="222"/>
      <c r="R719" s="222"/>
      <c r="S719" s="222"/>
      <c r="T719" s="223"/>
      <c r="AT719" s="224" t="s">
        <v>144</v>
      </c>
      <c r="AU719" s="224" t="s">
        <v>86</v>
      </c>
      <c r="AV719" s="12" t="s">
        <v>86</v>
      </c>
      <c r="AW719" s="12" t="s">
        <v>41</v>
      </c>
      <c r="AX719" s="12" t="s">
        <v>77</v>
      </c>
      <c r="AY719" s="224" t="s">
        <v>135</v>
      </c>
    </row>
    <row r="720" spans="2:65" s="11" customFormat="1" ht="13.5">
      <c r="B720" s="203"/>
      <c r="C720" s="204"/>
      <c r="D720" s="205" t="s">
        <v>144</v>
      </c>
      <c r="E720" s="206" t="s">
        <v>22</v>
      </c>
      <c r="F720" s="207" t="s">
        <v>320</v>
      </c>
      <c r="G720" s="204"/>
      <c r="H720" s="206" t="s">
        <v>22</v>
      </c>
      <c r="I720" s="208"/>
      <c r="J720" s="204"/>
      <c r="K720" s="204"/>
      <c r="L720" s="209"/>
      <c r="M720" s="210"/>
      <c r="N720" s="211"/>
      <c r="O720" s="211"/>
      <c r="P720" s="211"/>
      <c r="Q720" s="211"/>
      <c r="R720" s="211"/>
      <c r="S720" s="211"/>
      <c r="T720" s="212"/>
      <c r="AT720" s="213" t="s">
        <v>144</v>
      </c>
      <c r="AU720" s="213" t="s">
        <v>86</v>
      </c>
      <c r="AV720" s="11" t="s">
        <v>24</v>
      </c>
      <c r="AW720" s="11" t="s">
        <v>41</v>
      </c>
      <c r="AX720" s="11" t="s">
        <v>77</v>
      </c>
      <c r="AY720" s="213" t="s">
        <v>135</v>
      </c>
    </row>
    <row r="721" spans="2:65" s="12" customFormat="1" ht="13.5">
      <c r="B721" s="214"/>
      <c r="C721" s="215"/>
      <c r="D721" s="205" t="s">
        <v>144</v>
      </c>
      <c r="E721" s="216" t="s">
        <v>22</v>
      </c>
      <c r="F721" s="217" t="s">
        <v>86</v>
      </c>
      <c r="G721" s="215"/>
      <c r="H721" s="218">
        <v>2</v>
      </c>
      <c r="I721" s="219"/>
      <c r="J721" s="215"/>
      <c r="K721" s="215"/>
      <c r="L721" s="220"/>
      <c r="M721" s="221"/>
      <c r="N721" s="222"/>
      <c r="O721" s="222"/>
      <c r="P721" s="222"/>
      <c r="Q721" s="222"/>
      <c r="R721" s="222"/>
      <c r="S721" s="222"/>
      <c r="T721" s="223"/>
      <c r="AT721" s="224" t="s">
        <v>144</v>
      </c>
      <c r="AU721" s="224" t="s">
        <v>86</v>
      </c>
      <c r="AV721" s="12" t="s">
        <v>86</v>
      </c>
      <c r="AW721" s="12" t="s">
        <v>41</v>
      </c>
      <c r="AX721" s="12" t="s">
        <v>77</v>
      </c>
      <c r="AY721" s="224" t="s">
        <v>135</v>
      </c>
    </row>
    <row r="722" spans="2:65" s="11" customFormat="1" ht="13.5">
      <c r="B722" s="203"/>
      <c r="C722" s="204"/>
      <c r="D722" s="205" t="s">
        <v>144</v>
      </c>
      <c r="E722" s="206" t="s">
        <v>22</v>
      </c>
      <c r="F722" s="207" t="s">
        <v>322</v>
      </c>
      <c r="G722" s="204"/>
      <c r="H722" s="206" t="s">
        <v>22</v>
      </c>
      <c r="I722" s="208"/>
      <c r="J722" s="204"/>
      <c r="K722" s="204"/>
      <c r="L722" s="209"/>
      <c r="M722" s="210"/>
      <c r="N722" s="211"/>
      <c r="O722" s="211"/>
      <c r="P722" s="211"/>
      <c r="Q722" s="211"/>
      <c r="R722" s="211"/>
      <c r="S722" s="211"/>
      <c r="T722" s="212"/>
      <c r="AT722" s="213" t="s">
        <v>144</v>
      </c>
      <c r="AU722" s="213" t="s">
        <v>86</v>
      </c>
      <c r="AV722" s="11" t="s">
        <v>24</v>
      </c>
      <c r="AW722" s="11" t="s">
        <v>41</v>
      </c>
      <c r="AX722" s="11" t="s">
        <v>77</v>
      </c>
      <c r="AY722" s="213" t="s">
        <v>135</v>
      </c>
    </row>
    <row r="723" spans="2:65" s="12" customFormat="1" ht="13.5">
      <c r="B723" s="214"/>
      <c r="C723" s="215"/>
      <c r="D723" s="205" t="s">
        <v>144</v>
      </c>
      <c r="E723" s="216" t="s">
        <v>22</v>
      </c>
      <c r="F723" s="217" t="s">
        <v>24</v>
      </c>
      <c r="G723" s="215"/>
      <c r="H723" s="218">
        <v>1</v>
      </c>
      <c r="I723" s="219"/>
      <c r="J723" s="215"/>
      <c r="K723" s="215"/>
      <c r="L723" s="220"/>
      <c r="M723" s="221"/>
      <c r="N723" s="222"/>
      <c r="O723" s="222"/>
      <c r="P723" s="222"/>
      <c r="Q723" s="222"/>
      <c r="R723" s="222"/>
      <c r="S723" s="222"/>
      <c r="T723" s="223"/>
      <c r="AT723" s="224" t="s">
        <v>144</v>
      </c>
      <c r="AU723" s="224" t="s">
        <v>86</v>
      </c>
      <c r="AV723" s="12" t="s">
        <v>86</v>
      </c>
      <c r="AW723" s="12" t="s">
        <v>41</v>
      </c>
      <c r="AX723" s="12" t="s">
        <v>77</v>
      </c>
      <c r="AY723" s="224" t="s">
        <v>135</v>
      </c>
    </row>
    <row r="724" spans="2:65" s="11" customFormat="1" ht="13.5">
      <c r="B724" s="203"/>
      <c r="C724" s="204"/>
      <c r="D724" s="205" t="s">
        <v>144</v>
      </c>
      <c r="E724" s="206" t="s">
        <v>22</v>
      </c>
      <c r="F724" s="207" t="s">
        <v>324</v>
      </c>
      <c r="G724" s="204"/>
      <c r="H724" s="206" t="s">
        <v>22</v>
      </c>
      <c r="I724" s="208"/>
      <c r="J724" s="204"/>
      <c r="K724" s="204"/>
      <c r="L724" s="209"/>
      <c r="M724" s="210"/>
      <c r="N724" s="211"/>
      <c r="O724" s="211"/>
      <c r="P724" s="211"/>
      <c r="Q724" s="211"/>
      <c r="R724" s="211"/>
      <c r="S724" s="211"/>
      <c r="T724" s="212"/>
      <c r="AT724" s="213" t="s">
        <v>144</v>
      </c>
      <c r="AU724" s="213" t="s">
        <v>86</v>
      </c>
      <c r="AV724" s="11" t="s">
        <v>24</v>
      </c>
      <c r="AW724" s="11" t="s">
        <v>41</v>
      </c>
      <c r="AX724" s="11" t="s">
        <v>77</v>
      </c>
      <c r="AY724" s="213" t="s">
        <v>135</v>
      </c>
    </row>
    <row r="725" spans="2:65" s="12" customFormat="1" ht="13.5">
      <c r="B725" s="214"/>
      <c r="C725" s="215"/>
      <c r="D725" s="205" t="s">
        <v>144</v>
      </c>
      <c r="E725" s="216" t="s">
        <v>22</v>
      </c>
      <c r="F725" s="217" t="s">
        <v>24</v>
      </c>
      <c r="G725" s="215"/>
      <c r="H725" s="218">
        <v>1</v>
      </c>
      <c r="I725" s="219"/>
      <c r="J725" s="215"/>
      <c r="K725" s="215"/>
      <c r="L725" s="220"/>
      <c r="M725" s="221"/>
      <c r="N725" s="222"/>
      <c r="O725" s="222"/>
      <c r="P725" s="222"/>
      <c r="Q725" s="222"/>
      <c r="R725" s="222"/>
      <c r="S725" s="222"/>
      <c r="T725" s="223"/>
      <c r="AT725" s="224" t="s">
        <v>144</v>
      </c>
      <c r="AU725" s="224" t="s">
        <v>86</v>
      </c>
      <c r="AV725" s="12" t="s">
        <v>86</v>
      </c>
      <c r="AW725" s="12" t="s">
        <v>41</v>
      </c>
      <c r="AX725" s="12" t="s">
        <v>77</v>
      </c>
      <c r="AY725" s="224" t="s">
        <v>135</v>
      </c>
    </row>
    <row r="726" spans="2:65" s="11" customFormat="1" ht="13.5">
      <c r="B726" s="203"/>
      <c r="C726" s="204"/>
      <c r="D726" s="205" t="s">
        <v>144</v>
      </c>
      <c r="E726" s="206" t="s">
        <v>22</v>
      </c>
      <c r="F726" s="207" t="s">
        <v>326</v>
      </c>
      <c r="G726" s="204"/>
      <c r="H726" s="206" t="s">
        <v>22</v>
      </c>
      <c r="I726" s="208"/>
      <c r="J726" s="204"/>
      <c r="K726" s="204"/>
      <c r="L726" s="209"/>
      <c r="M726" s="210"/>
      <c r="N726" s="211"/>
      <c r="O726" s="211"/>
      <c r="P726" s="211"/>
      <c r="Q726" s="211"/>
      <c r="R726" s="211"/>
      <c r="S726" s="211"/>
      <c r="T726" s="212"/>
      <c r="AT726" s="213" t="s">
        <v>144</v>
      </c>
      <c r="AU726" s="213" t="s">
        <v>86</v>
      </c>
      <c r="AV726" s="11" t="s">
        <v>24</v>
      </c>
      <c r="AW726" s="11" t="s">
        <v>41</v>
      </c>
      <c r="AX726" s="11" t="s">
        <v>77</v>
      </c>
      <c r="AY726" s="213" t="s">
        <v>135</v>
      </c>
    </row>
    <row r="727" spans="2:65" s="12" customFormat="1" ht="13.5">
      <c r="B727" s="214"/>
      <c r="C727" s="215"/>
      <c r="D727" s="205" t="s">
        <v>144</v>
      </c>
      <c r="E727" s="216" t="s">
        <v>22</v>
      </c>
      <c r="F727" s="217" t="s">
        <v>142</v>
      </c>
      <c r="G727" s="215"/>
      <c r="H727" s="218">
        <v>4</v>
      </c>
      <c r="I727" s="219"/>
      <c r="J727" s="215"/>
      <c r="K727" s="215"/>
      <c r="L727" s="220"/>
      <c r="M727" s="221"/>
      <c r="N727" s="222"/>
      <c r="O727" s="222"/>
      <c r="P727" s="222"/>
      <c r="Q727" s="222"/>
      <c r="R727" s="222"/>
      <c r="S727" s="222"/>
      <c r="T727" s="223"/>
      <c r="AT727" s="224" t="s">
        <v>144</v>
      </c>
      <c r="AU727" s="224" t="s">
        <v>86</v>
      </c>
      <c r="AV727" s="12" t="s">
        <v>86</v>
      </c>
      <c r="AW727" s="12" t="s">
        <v>41</v>
      </c>
      <c r="AX727" s="12" t="s">
        <v>77</v>
      </c>
      <c r="AY727" s="224" t="s">
        <v>135</v>
      </c>
    </row>
    <row r="728" spans="2:65" s="11" customFormat="1" ht="13.5">
      <c r="B728" s="203"/>
      <c r="C728" s="204"/>
      <c r="D728" s="205" t="s">
        <v>144</v>
      </c>
      <c r="E728" s="206" t="s">
        <v>22</v>
      </c>
      <c r="F728" s="207" t="s">
        <v>328</v>
      </c>
      <c r="G728" s="204"/>
      <c r="H728" s="206" t="s">
        <v>22</v>
      </c>
      <c r="I728" s="208"/>
      <c r="J728" s="204"/>
      <c r="K728" s="204"/>
      <c r="L728" s="209"/>
      <c r="M728" s="210"/>
      <c r="N728" s="211"/>
      <c r="O728" s="211"/>
      <c r="P728" s="211"/>
      <c r="Q728" s="211"/>
      <c r="R728" s="211"/>
      <c r="S728" s="211"/>
      <c r="T728" s="212"/>
      <c r="AT728" s="213" t="s">
        <v>144</v>
      </c>
      <c r="AU728" s="213" t="s">
        <v>86</v>
      </c>
      <c r="AV728" s="11" t="s">
        <v>24</v>
      </c>
      <c r="AW728" s="11" t="s">
        <v>41</v>
      </c>
      <c r="AX728" s="11" t="s">
        <v>77</v>
      </c>
      <c r="AY728" s="213" t="s">
        <v>135</v>
      </c>
    </row>
    <row r="729" spans="2:65" s="12" customFormat="1" ht="13.5">
      <c r="B729" s="214"/>
      <c r="C729" s="215"/>
      <c r="D729" s="205" t="s">
        <v>144</v>
      </c>
      <c r="E729" s="216" t="s">
        <v>22</v>
      </c>
      <c r="F729" s="217" t="s">
        <v>24</v>
      </c>
      <c r="G729" s="215"/>
      <c r="H729" s="218">
        <v>1</v>
      </c>
      <c r="I729" s="219"/>
      <c r="J729" s="215"/>
      <c r="K729" s="215"/>
      <c r="L729" s="220"/>
      <c r="M729" s="221"/>
      <c r="N729" s="222"/>
      <c r="O729" s="222"/>
      <c r="P729" s="222"/>
      <c r="Q729" s="222"/>
      <c r="R729" s="222"/>
      <c r="S729" s="222"/>
      <c r="T729" s="223"/>
      <c r="AT729" s="224" t="s">
        <v>144</v>
      </c>
      <c r="AU729" s="224" t="s">
        <v>86</v>
      </c>
      <c r="AV729" s="12" t="s">
        <v>86</v>
      </c>
      <c r="AW729" s="12" t="s">
        <v>41</v>
      </c>
      <c r="AX729" s="12" t="s">
        <v>77</v>
      </c>
      <c r="AY729" s="224" t="s">
        <v>135</v>
      </c>
    </row>
    <row r="730" spans="2:65" s="11" customFormat="1" ht="13.5">
      <c r="B730" s="203"/>
      <c r="C730" s="204"/>
      <c r="D730" s="205" t="s">
        <v>144</v>
      </c>
      <c r="E730" s="206" t="s">
        <v>22</v>
      </c>
      <c r="F730" s="207" t="s">
        <v>632</v>
      </c>
      <c r="G730" s="204"/>
      <c r="H730" s="206" t="s">
        <v>22</v>
      </c>
      <c r="I730" s="208"/>
      <c r="J730" s="204"/>
      <c r="K730" s="204"/>
      <c r="L730" s="209"/>
      <c r="M730" s="210"/>
      <c r="N730" s="211"/>
      <c r="O730" s="211"/>
      <c r="P730" s="211"/>
      <c r="Q730" s="211"/>
      <c r="R730" s="211"/>
      <c r="S730" s="211"/>
      <c r="T730" s="212"/>
      <c r="AT730" s="213" t="s">
        <v>144</v>
      </c>
      <c r="AU730" s="213" t="s">
        <v>86</v>
      </c>
      <c r="AV730" s="11" t="s">
        <v>24</v>
      </c>
      <c r="AW730" s="11" t="s">
        <v>41</v>
      </c>
      <c r="AX730" s="11" t="s">
        <v>77</v>
      </c>
      <c r="AY730" s="213" t="s">
        <v>135</v>
      </c>
    </row>
    <row r="731" spans="2:65" s="12" customFormat="1" ht="13.5">
      <c r="B731" s="214"/>
      <c r="C731" s="215"/>
      <c r="D731" s="205" t="s">
        <v>144</v>
      </c>
      <c r="E731" s="216" t="s">
        <v>22</v>
      </c>
      <c r="F731" s="217" t="s">
        <v>142</v>
      </c>
      <c r="G731" s="215"/>
      <c r="H731" s="218">
        <v>4</v>
      </c>
      <c r="I731" s="219"/>
      <c r="J731" s="215"/>
      <c r="K731" s="215"/>
      <c r="L731" s="220"/>
      <c r="M731" s="221"/>
      <c r="N731" s="222"/>
      <c r="O731" s="222"/>
      <c r="P731" s="222"/>
      <c r="Q731" s="222"/>
      <c r="R731" s="222"/>
      <c r="S731" s="222"/>
      <c r="T731" s="223"/>
      <c r="AT731" s="224" t="s">
        <v>144</v>
      </c>
      <c r="AU731" s="224" t="s">
        <v>86</v>
      </c>
      <c r="AV731" s="12" t="s">
        <v>86</v>
      </c>
      <c r="AW731" s="12" t="s">
        <v>41</v>
      </c>
      <c r="AX731" s="12" t="s">
        <v>77</v>
      </c>
      <c r="AY731" s="224" t="s">
        <v>135</v>
      </c>
    </row>
    <row r="732" spans="2:65" s="13" customFormat="1" ht="13.5">
      <c r="B732" s="225"/>
      <c r="C732" s="226"/>
      <c r="D732" s="205" t="s">
        <v>144</v>
      </c>
      <c r="E732" s="227" t="s">
        <v>22</v>
      </c>
      <c r="F732" s="228" t="s">
        <v>173</v>
      </c>
      <c r="G732" s="226"/>
      <c r="H732" s="229">
        <v>16</v>
      </c>
      <c r="I732" s="230"/>
      <c r="J732" s="226"/>
      <c r="K732" s="226"/>
      <c r="L732" s="231"/>
      <c r="M732" s="232"/>
      <c r="N732" s="233"/>
      <c r="O732" s="233"/>
      <c r="P732" s="233"/>
      <c r="Q732" s="233"/>
      <c r="R732" s="233"/>
      <c r="S732" s="233"/>
      <c r="T732" s="234"/>
      <c r="AT732" s="235" t="s">
        <v>144</v>
      </c>
      <c r="AU732" s="235" t="s">
        <v>86</v>
      </c>
      <c r="AV732" s="13" t="s">
        <v>142</v>
      </c>
      <c r="AW732" s="13" t="s">
        <v>41</v>
      </c>
      <c r="AX732" s="13" t="s">
        <v>24</v>
      </c>
      <c r="AY732" s="235" t="s">
        <v>135</v>
      </c>
    </row>
    <row r="733" spans="2:65" s="1" customFormat="1" ht="16.5" customHeight="1">
      <c r="B733" s="40"/>
      <c r="C733" s="236" t="s">
        <v>633</v>
      </c>
      <c r="D733" s="236" t="s">
        <v>427</v>
      </c>
      <c r="E733" s="237" t="s">
        <v>634</v>
      </c>
      <c r="F733" s="238" t="s">
        <v>635</v>
      </c>
      <c r="G733" s="239" t="s">
        <v>420</v>
      </c>
      <c r="H733" s="240">
        <v>16</v>
      </c>
      <c r="I733" s="241"/>
      <c r="J733" s="242">
        <f>ROUND(I733*H733,2)</f>
        <v>0</v>
      </c>
      <c r="K733" s="238" t="s">
        <v>22</v>
      </c>
      <c r="L733" s="243"/>
      <c r="M733" s="244" t="s">
        <v>22</v>
      </c>
      <c r="N733" s="245" t="s">
        <v>48</v>
      </c>
      <c r="O733" s="41"/>
      <c r="P733" s="200">
        <f>O733*H733</f>
        <v>0</v>
      </c>
      <c r="Q733" s="200">
        <v>1.08E-3</v>
      </c>
      <c r="R733" s="200">
        <f>Q733*H733</f>
        <v>1.728E-2</v>
      </c>
      <c r="S733" s="200">
        <v>0</v>
      </c>
      <c r="T733" s="201">
        <f>S733*H733</f>
        <v>0</v>
      </c>
      <c r="AR733" s="23" t="s">
        <v>259</v>
      </c>
      <c r="AT733" s="23" t="s">
        <v>427</v>
      </c>
      <c r="AU733" s="23" t="s">
        <v>86</v>
      </c>
      <c r="AY733" s="23" t="s">
        <v>135</v>
      </c>
      <c r="BE733" s="202">
        <f>IF(N733="základní",J733,0)</f>
        <v>0</v>
      </c>
      <c r="BF733" s="202">
        <f>IF(N733="snížená",J733,0)</f>
        <v>0</v>
      </c>
      <c r="BG733" s="202">
        <f>IF(N733="zákl. přenesená",J733,0)</f>
        <v>0</v>
      </c>
      <c r="BH733" s="202">
        <f>IF(N733="sníž. přenesená",J733,0)</f>
        <v>0</v>
      </c>
      <c r="BI733" s="202">
        <f>IF(N733="nulová",J733,0)</f>
        <v>0</v>
      </c>
      <c r="BJ733" s="23" t="s">
        <v>24</v>
      </c>
      <c r="BK733" s="202">
        <f>ROUND(I733*H733,2)</f>
        <v>0</v>
      </c>
      <c r="BL733" s="23" t="s">
        <v>142</v>
      </c>
      <c r="BM733" s="23" t="s">
        <v>636</v>
      </c>
    </row>
    <row r="734" spans="2:65" s="1" customFormat="1" ht="27">
      <c r="B734" s="40"/>
      <c r="C734" s="62"/>
      <c r="D734" s="205" t="s">
        <v>584</v>
      </c>
      <c r="E734" s="62"/>
      <c r="F734" s="246" t="s">
        <v>637</v>
      </c>
      <c r="G734" s="62"/>
      <c r="H734" s="62"/>
      <c r="I734" s="162"/>
      <c r="J734" s="62"/>
      <c r="K734" s="62"/>
      <c r="L734" s="60"/>
      <c r="M734" s="247"/>
      <c r="N734" s="41"/>
      <c r="O734" s="41"/>
      <c r="P734" s="41"/>
      <c r="Q734" s="41"/>
      <c r="R734" s="41"/>
      <c r="S734" s="41"/>
      <c r="T734" s="77"/>
      <c r="AT734" s="23" t="s">
        <v>584</v>
      </c>
      <c r="AU734" s="23" t="s">
        <v>86</v>
      </c>
    </row>
    <row r="735" spans="2:65" s="11" customFormat="1" ht="13.5">
      <c r="B735" s="203"/>
      <c r="C735" s="204"/>
      <c r="D735" s="205" t="s">
        <v>144</v>
      </c>
      <c r="E735" s="206" t="s">
        <v>22</v>
      </c>
      <c r="F735" s="207" t="s">
        <v>638</v>
      </c>
      <c r="G735" s="204"/>
      <c r="H735" s="206" t="s">
        <v>22</v>
      </c>
      <c r="I735" s="208"/>
      <c r="J735" s="204"/>
      <c r="K735" s="204"/>
      <c r="L735" s="209"/>
      <c r="M735" s="210"/>
      <c r="N735" s="211"/>
      <c r="O735" s="211"/>
      <c r="P735" s="211"/>
      <c r="Q735" s="211"/>
      <c r="R735" s="211"/>
      <c r="S735" s="211"/>
      <c r="T735" s="212"/>
      <c r="AT735" s="213" t="s">
        <v>144</v>
      </c>
      <c r="AU735" s="213" t="s">
        <v>86</v>
      </c>
      <c r="AV735" s="11" t="s">
        <v>24</v>
      </c>
      <c r="AW735" s="11" t="s">
        <v>41</v>
      </c>
      <c r="AX735" s="11" t="s">
        <v>77</v>
      </c>
      <c r="AY735" s="213" t="s">
        <v>135</v>
      </c>
    </row>
    <row r="736" spans="2:65" s="11" customFormat="1" ht="13.5">
      <c r="B736" s="203"/>
      <c r="C736" s="204"/>
      <c r="D736" s="205" t="s">
        <v>144</v>
      </c>
      <c r="E736" s="206" t="s">
        <v>22</v>
      </c>
      <c r="F736" s="207" t="s">
        <v>639</v>
      </c>
      <c r="G736" s="204"/>
      <c r="H736" s="206" t="s">
        <v>22</v>
      </c>
      <c r="I736" s="208"/>
      <c r="J736" s="204"/>
      <c r="K736" s="204"/>
      <c r="L736" s="209"/>
      <c r="M736" s="210"/>
      <c r="N736" s="211"/>
      <c r="O736" s="211"/>
      <c r="P736" s="211"/>
      <c r="Q736" s="211"/>
      <c r="R736" s="211"/>
      <c r="S736" s="211"/>
      <c r="T736" s="212"/>
      <c r="AT736" s="213" t="s">
        <v>144</v>
      </c>
      <c r="AU736" s="213" t="s">
        <v>86</v>
      </c>
      <c r="AV736" s="11" t="s">
        <v>24</v>
      </c>
      <c r="AW736" s="11" t="s">
        <v>41</v>
      </c>
      <c r="AX736" s="11" t="s">
        <v>77</v>
      </c>
      <c r="AY736" s="213" t="s">
        <v>135</v>
      </c>
    </row>
    <row r="737" spans="2:65" s="12" customFormat="1" ht="13.5">
      <c r="B737" s="214"/>
      <c r="C737" s="215"/>
      <c r="D737" s="205" t="s">
        <v>144</v>
      </c>
      <c r="E737" s="216" t="s">
        <v>22</v>
      </c>
      <c r="F737" s="217" t="s">
        <v>640</v>
      </c>
      <c r="G737" s="215"/>
      <c r="H737" s="218">
        <v>16</v>
      </c>
      <c r="I737" s="219"/>
      <c r="J737" s="215"/>
      <c r="K737" s="215"/>
      <c r="L737" s="220"/>
      <c r="M737" s="221"/>
      <c r="N737" s="222"/>
      <c r="O737" s="222"/>
      <c r="P737" s="222"/>
      <c r="Q737" s="222"/>
      <c r="R737" s="222"/>
      <c r="S737" s="222"/>
      <c r="T737" s="223"/>
      <c r="AT737" s="224" t="s">
        <v>144</v>
      </c>
      <c r="AU737" s="224" t="s">
        <v>86</v>
      </c>
      <c r="AV737" s="12" t="s">
        <v>86</v>
      </c>
      <c r="AW737" s="12" t="s">
        <v>41</v>
      </c>
      <c r="AX737" s="12" t="s">
        <v>24</v>
      </c>
      <c r="AY737" s="224" t="s">
        <v>135</v>
      </c>
    </row>
    <row r="738" spans="2:65" s="1" customFormat="1" ht="25.5" customHeight="1">
      <c r="B738" s="40"/>
      <c r="C738" s="191" t="s">
        <v>641</v>
      </c>
      <c r="D738" s="191" t="s">
        <v>137</v>
      </c>
      <c r="E738" s="192" t="s">
        <v>642</v>
      </c>
      <c r="F738" s="193" t="s">
        <v>643</v>
      </c>
      <c r="G738" s="194" t="s">
        <v>420</v>
      </c>
      <c r="H738" s="195">
        <v>14</v>
      </c>
      <c r="I738" s="196"/>
      <c r="J738" s="197">
        <f>ROUND(I738*H738,2)</f>
        <v>0</v>
      </c>
      <c r="K738" s="193" t="s">
        <v>141</v>
      </c>
      <c r="L738" s="60"/>
      <c r="M738" s="198" t="s">
        <v>22</v>
      </c>
      <c r="N738" s="199" t="s">
        <v>48</v>
      </c>
      <c r="O738" s="41"/>
      <c r="P738" s="200">
        <f>O738*H738</f>
        <v>0</v>
      </c>
      <c r="Q738" s="200">
        <v>3.2499999999999999E-3</v>
      </c>
      <c r="R738" s="200">
        <f>Q738*H738</f>
        <v>4.5499999999999999E-2</v>
      </c>
      <c r="S738" s="200">
        <v>0</v>
      </c>
      <c r="T738" s="201">
        <f>S738*H738</f>
        <v>0</v>
      </c>
      <c r="AR738" s="23" t="s">
        <v>142</v>
      </c>
      <c r="AT738" s="23" t="s">
        <v>137</v>
      </c>
      <c r="AU738" s="23" t="s">
        <v>86</v>
      </c>
      <c r="AY738" s="23" t="s">
        <v>135</v>
      </c>
      <c r="BE738" s="202">
        <f>IF(N738="základní",J738,0)</f>
        <v>0</v>
      </c>
      <c r="BF738" s="202">
        <f>IF(N738="snížená",J738,0)</f>
        <v>0</v>
      </c>
      <c r="BG738" s="202">
        <f>IF(N738="zákl. přenesená",J738,0)</f>
        <v>0</v>
      </c>
      <c r="BH738" s="202">
        <f>IF(N738="sníž. přenesená",J738,0)</f>
        <v>0</v>
      </c>
      <c r="BI738" s="202">
        <f>IF(N738="nulová",J738,0)</f>
        <v>0</v>
      </c>
      <c r="BJ738" s="23" t="s">
        <v>24</v>
      </c>
      <c r="BK738" s="202">
        <f>ROUND(I738*H738,2)</f>
        <v>0</v>
      </c>
      <c r="BL738" s="23" t="s">
        <v>142</v>
      </c>
      <c r="BM738" s="23" t="s">
        <v>644</v>
      </c>
    </row>
    <row r="739" spans="2:65" s="11" customFormat="1" ht="13.5">
      <c r="B739" s="203"/>
      <c r="C739" s="204"/>
      <c r="D739" s="205" t="s">
        <v>144</v>
      </c>
      <c r="E739" s="206" t="s">
        <v>22</v>
      </c>
      <c r="F739" s="207" t="s">
        <v>645</v>
      </c>
      <c r="G739" s="204"/>
      <c r="H739" s="206" t="s">
        <v>22</v>
      </c>
      <c r="I739" s="208"/>
      <c r="J739" s="204"/>
      <c r="K739" s="204"/>
      <c r="L739" s="209"/>
      <c r="M739" s="210"/>
      <c r="N739" s="211"/>
      <c r="O739" s="211"/>
      <c r="P739" s="211"/>
      <c r="Q739" s="211"/>
      <c r="R739" s="211"/>
      <c r="S739" s="211"/>
      <c r="T739" s="212"/>
      <c r="AT739" s="213" t="s">
        <v>144</v>
      </c>
      <c r="AU739" s="213" t="s">
        <v>86</v>
      </c>
      <c r="AV739" s="11" t="s">
        <v>24</v>
      </c>
      <c r="AW739" s="11" t="s">
        <v>41</v>
      </c>
      <c r="AX739" s="11" t="s">
        <v>77</v>
      </c>
      <c r="AY739" s="213" t="s">
        <v>135</v>
      </c>
    </row>
    <row r="740" spans="2:65" s="11" customFormat="1" ht="13.5">
      <c r="B740" s="203"/>
      <c r="C740" s="204"/>
      <c r="D740" s="205" t="s">
        <v>144</v>
      </c>
      <c r="E740" s="206" t="s">
        <v>22</v>
      </c>
      <c r="F740" s="207" t="s">
        <v>646</v>
      </c>
      <c r="G740" s="204"/>
      <c r="H740" s="206" t="s">
        <v>22</v>
      </c>
      <c r="I740" s="208"/>
      <c r="J740" s="204"/>
      <c r="K740" s="204"/>
      <c r="L740" s="209"/>
      <c r="M740" s="210"/>
      <c r="N740" s="211"/>
      <c r="O740" s="211"/>
      <c r="P740" s="211"/>
      <c r="Q740" s="211"/>
      <c r="R740" s="211"/>
      <c r="S740" s="211"/>
      <c r="T740" s="212"/>
      <c r="AT740" s="213" t="s">
        <v>144</v>
      </c>
      <c r="AU740" s="213" t="s">
        <v>86</v>
      </c>
      <c r="AV740" s="11" t="s">
        <v>24</v>
      </c>
      <c r="AW740" s="11" t="s">
        <v>41</v>
      </c>
      <c r="AX740" s="11" t="s">
        <v>77</v>
      </c>
      <c r="AY740" s="213" t="s">
        <v>135</v>
      </c>
    </row>
    <row r="741" spans="2:65" s="12" customFormat="1" ht="13.5">
      <c r="B741" s="214"/>
      <c r="C741" s="215"/>
      <c r="D741" s="205" t="s">
        <v>144</v>
      </c>
      <c r="E741" s="216" t="s">
        <v>22</v>
      </c>
      <c r="F741" s="217" t="s">
        <v>86</v>
      </c>
      <c r="G741" s="215"/>
      <c r="H741" s="218">
        <v>2</v>
      </c>
      <c r="I741" s="219"/>
      <c r="J741" s="215"/>
      <c r="K741" s="215"/>
      <c r="L741" s="220"/>
      <c r="M741" s="221"/>
      <c r="N741" s="222"/>
      <c r="O741" s="222"/>
      <c r="P741" s="222"/>
      <c r="Q741" s="222"/>
      <c r="R741" s="222"/>
      <c r="S741" s="222"/>
      <c r="T741" s="223"/>
      <c r="AT741" s="224" t="s">
        <v>144</v>
      </c>
      <c r="AU741" s="224" t="s">
        <v>86</v>
      </c>
      <c r="AV741" s="12" t="s">
        <v>86</v>
      </c>
      <c r="AW741" s="12" t="s">
        <v>41</v>
      </c>
      <c r="AX741" s="12" t="s">
        <v>77</v>
      </c>
      <c r="AY741" s="224" t="s">
        <v>135</v>
      </c>
    </row>
    <row r="742" spans="2:65" s="11" customFormat="1" ht="13.5">
      <c r="B742" s="203"/>
      <c r="C742" s="204"/>
      <c r="D742" s="205" t="s">
        <v>144</v>
      </c>
      <c r="E742" s="206" t="s">
        <v>22</v>
      </c>
      <c r="F742" s="207" t="s">
        <v>647</v>
      </c>
      <c r="G742" s="204"/>
      <c r="H742" s="206" t="s">
        <v>22</v>
      </c>
      <c r="I742" s="208"/>
      <c r="J742" s="204"/>
      <c r="K742" s="204"/>
      <c r="L742" s="209"/>
      <c r="M742" s="210"/>
      <c r="N742" s="211"/>
      <c r="O742" s="211"/>
      <c r="P742" s="211"/>
      <c r="Q742" s="211"/>
      <c r="R742" s="211"/>
      <c r="S742" s="211"/>
      <c r="T742" s="212"/>
      <c r="AT742" s="213" t="s">
        <v>144</v>
      </c>
      <c r="AU742" s="213" t="s">
        <v>86</v>
      </c>
      <c r="AV742" s="11" t="s">
        <v>24</v>
      </c>
      <c r="AW742" s="11" t="s">
        <v>41</v>
      </c>
      <c r="AX742" s="11" t="s">
        <v>77</v>
      </c>
      <c r="AY742" s="213" t="s">
        <v>135</v>
      </c>
    </row>
    <row r="743" spans="2:65" s="12" customFormat="1" ht="13.5">
      <c r="B743" s="214"/>
      <c r="C743" s="215"/>
      <c r="D743" s="205" t="s">
        <v>144</v>
      </c>
      <c r="E743" s="216" t="s">
        <v>22</v>
      </c>
      <c r="F743" s="217" t="s">
        <v>332</v>
      </c>
      <c r="G743" s="215"/>
      <c r="H743" s="218">
        <v>12</v>
      </c>
      <c r="I743" s="219"/>
      <c r="J743" s="215"/>
      <c r="K743" s="215"/>
      <c r="L743" s="220"/>
      <c r="M743" s="221"/>
      <c r="N743" s="222"/>
      <c r="O743" s="222"/>
      <c r="P743" s="222"/>
      <c r="Q743" s="222"/>
      <c r="R743" s="222"/>
      <c r="S743" s="222"/>
      <c r="T743" s="223"/>
      <c r="AT743" s="224" t="s">
        <v>144</v>
      </c>
      <c r="AU743" s="224" t="s">
        <v>86</v>
      </c>
      <c r="AV743" s="12" t="s">
        <v>86</v>
      </c>
      <c r="AW743" s="12" t="s">
        <v>41</v>
      </c>
      <c r="AX743" s="12" t="s">
        <v>77</v>
      </c>
      <c r="AY743" s="224" t="s">
        <v>135</v>
      </c>
    </row>
    <row r="744" spans="2:65" s="13" customFormat="1" ht="13.5">
      <c r="B744" s="225"/>
      <c r="C744" s="226"/>
      <c r="D744" s="205" t="s">
        <v>144</v>
      </c>
      <c r="E744" s="227" t="s">
        <v>22</v>
      </c>
      <c r="F744" s="228" t="s">
        <v>173</v>
      </c>
      <c r="G744" s="226"/>
      <c r="H744" s="229">
        <v>14</v>
      </c>
      <c r="I744" s="230"/>
      <c r="J744" s="226"/>
      <c r="K744" s="226"/>
      <c r="L744" s="231"/>
      <c r="M744" s="232"/>
      <c r="N744" s="233"/>
      <c r="O744" s="233"/>
      <c r="P744" s="233"/>
      <c r="Q744" s="233"/>
      <c r="R744" s="233"/>
      <c r="S744" s="233"/>
      <c r="T744" s="234"/>
      <c r="AT744" s="235" t="s">
        <v>144</v>
      </c>
      <c r="AU744" s="235" t="s">
        <v>86</v>
      </c>
      <c r="AV744" s="13" t="s">
        <v>142</v>
      </c>
      <c r="AW744" s="13" t="s">
        <v>41</v>
      </c>
      <c r="AX744" s="13" t="s">
        <v>24</v>
      </c>
      <c r="AY744" s="235" t="s">
        <v>135</v>
      </c>
    </row>
    <row r="745" spans="2:65" s="1" customFormat="1" ht="16.5" customHeight="1">
      <c r="B745" s="40"/>
      <c r="C745" s="191" t="s">
        <v>648</v>
      </c>
      <c r="D745" s="191" t="s">
        <v>137</v>
      </c>
      <c r="E745" s="192" t="s">
        <v>649</v>
      </c>
      <c r="F745" s="193" t="s">
        <v>650</v>
      </c>
      <c r="G745" s="194" t="s">
        <v>420</v>
      </c>
      <c r="H745" s="195">
        <v>8</v>
      </c>
      <c r="I745" s="196"/>
      <c r="J745" s="197">
        <f>ROUND(I745*H745,2)</f>
        <v>0</v>
      </c>
      <c r="K745" s="193" t="s">
        <v>141</v>
      </c>
      <c r="L745" s="60"/>
      <c r="M745" s="198" t="s">
        <v>22</v>
      </c>
      <c r="N745" s="199" t="s">
        <v>48</v>
      </c>
      <c r="O745" s="41"/>
      <c r="P745" s="200">
        <f>O745*H745</f>
        <v>0</v>
      </c>
      <c r="Q745" s="200">
        <v>0.34089999999999998</v>
      </c>
      <c r="R745" s="200">
        <f>Q745*H745</f>
        <v>2.7271999999999998</v>
      </c>
      <c r="S745" s="200">
        <v>0</v>
      </c>
      <c r="T745" s="201">
        <f>S745*H745</f>
        <v>0</v>
      </c>
      <c r="AR745" s="23" t="s">
        <v>142</v>
      </c>
      <c r="AT745" s="23" t="s">
        <v>137</v>
      </c>
      <c r="AU745" s="23" t="s">
        <v>86</v>
      </c>
      <c r="AY745" s="23" t="s">
        <v>135</v>
      </c>
      <c r="BE745" s="202">
        <f>IF(N745="základní",J745,0)</f>
        <v>0</v>
      </c>
      <c r="BF745" s="202">
        <f>IF(N745="snížená",J745,0)</f>
        <v>0</v>
      </c>
      <c r="BG745" s="202">
        <f>IF(N745="zákl. přenesená",J745,0)</f>
        <v>0</v>
      </c>
      <c r="BH745" s="202">
        <f>IF(N745="sníž. přenesená",J745,0)</f>
        <v>0</v>
      </c>
      <c r="BI745" s="202">
        <f>IF(N745="nulová",J745,0)</f>
        <v>0</v>
      </c>
      <c r="BJ745" s="23" t="s">
        <v>24</v>
      </c>
      <c r="BK745" s="202">
        <f>ROUND(I745*H745,2)</f>
        <v>0</v>
      </c>
      <c r="BL745" s="23" t="s">
        <v>142</v>
      </c>
      <c r="BM745" s="23" t="s">
        <v>651</v>
      </c>
    </row>
    <row r="746" spans="2:65" s="11" customFormat="1" ht="13.5">
      <c r="B746" s="203"/>
      <c r="C746" s="204"/>
      <c r="D746" s="205" t="s">
        <v>144</v>
      </c>
      <c r="E746" s="206" t="s">
        <v>22</v>
      </c>
      <c r="F746" s="207" t="s">
        <v>315</v>
      </c>
      <c r="G746" s="204"/>
      <c r="H746" s="206" t="s">
        <v>22</v>
      </c>
      <c r="I746" s="208"/>
      <c r="J746" s="204"/>
      <c r="K746" s="204"/>
      <c r="L746" s="209"/>
      <c r="M746" s="210"/>
      <c r="N746" s="211"/>
      <c r="O746" s="211"/>
      <c r="P746" s="211"/>
      <c r="Q746" s="211"/>
      <c r="R746" s="211"/>
      <c r="S746" s="211"/>
      <c r="T746" s="212"/>
      <c r="AT746" s="213" t="s">
        <v>144</v>
      </c>
      <c r="AU746" s="213" t="s">
        <v>86</v>
      </c>
      <c r="AV746" s="11" t="s">
        <v>24</v>
      </c>
      <c r="AW746" s="11" t="s">
        <v>41</v>
      </c>
      <c r="AX746" s="11" t="s">
        <v>77</v>
      </c>
      <c r="AY746" s="213" t="s">
        <v>135</v>
      </c>
    </row>
    <row r="747" spans="2:65" s="12" customFormat="1" ht="13.5">
      <c r="B747" s="214"/>
      <c r="C747" s="215"/>
      <c r="D747" s="205" t="s">
        <v>144</v>
      </c>
      <c r="E747" s="216" t="s">
        <v>22</v>
      </c>
      <c r="F747" s="217" t="s">
        <v>259</v>
      </c>
      <c r="G747" s="215"/>
      <c r="H747" s="218">
        <v>8</v>
      </c>
      <c r="I747" s="219"/>
      <c r="J747" s="215"/>
      <c r="K747" s="215"/>
      <c r="L747" s="220"/>
      <c r="M747" s="221"/>
      <c r="N747" s="222"/>
      <c r="O747" s="222"/>
      <c r="P747" s="222"/>
      <c r="Q747" s="222"/>
      <c r="R747" s="222"/>
      <c r="S747" s="222"/>
      <c r="T747" s="223"/>
      <c r="AT747" s="224" t="s">
        <v>144</v>
      </c>
      <c r="AU747" s="224" t="s">
        <v>86</v>
      </c>
      <c r="AV747" s="12" t="s">
        <v>86</v>
      </c>
      <c r="AW747" s="12" t="s">
        <v>41</v>
      </c>
      <c r="AX747" s="12" t="s">
        <v>24</v>
      </c>
      <c r="AY747" s="224" t="s">
        <v>135</v>
      </c>
    </row>
    <row r="748" spans="2:65" s="1" customFormat="1" ht="16.5" customHeight="1">
      <c r="B748" s="40"/>
      <c r="C748" s="236" t="s">
        <v>652</v>
      </c>
      <c r="D748" s="236" t="s">
        <v>427</v>
      </c>
      <c r="E748" s="237" t="s">
        <v>653</v>
      </c>
      <c r="F748" s="238" t="s">
        <v>654</v>
      </c>
      <c r="G748" s="239" t="s">
        <v>420</v>
      </c>
      <c r="H748" s="240">
        <v>8</v>
      </c>
      <c r="I748" s="241"/>
      <c r="J748" s="242">
        <f t="shared" ref="J748:J754" si="0">ROUND(I748*H748,2)</f>
        <v>0</v>
      </c>
      <c r="K748" s="238" t="s">
        <v>141</v>
      </c>
      <c r="L748" s="243"/>
      <c r="M748" s="244" t="s">
        <v>22</v>
      </c>
      <c r="N748" s="245" t="s">
        <v>48</v>
      </c>
      <c r="O748" s="41"/>
      <c r="P748" s="200">
        <f t="shared" ref="P748:P754" si="1">O748*H748</f>
        <v>0</v>
      </c>
      <c r="Q748" s="200">
        <v>7.1999999999999995E-2</v>
      </c>
      <c r="R748" s="200">
        <f t="shared" ref="R748:R754" si="2">Q748*H748</f>
        <v>0.57599999999999996</v>
      </c>
      <c r="S748" s="200">
        <v>0</v>
      </c>
      <c r="T748" s="201">
        <f t="shared" ref="T748:T754" si="3">S748*H748</f>
        <v>0</v>
      </c>
      <c r="AR748" s="23" t="s">
        <v>259</v>
      </c>
      <c r="AT748" s="23" t="s">
        <v>427</v>
      </c>
      <c r="AU748" s="23" t="s">
        <v>86</v>
      </c>
      <c r="AY748" s="23" t="s">
        <v>135</v>
      </c>
      <c r="BE748" s="202">
        <f t="shared" ref="BE748:BE754" si="4">IF(N748="základní",J748,0)</f>
        <v>0</v>
      </c>
      <c r="BF748" s="202">
        <f t="shared" ref="BF748:BF754" si="5">IF(N748="snížená",J748,0)</f>
        <v>0</v>
      </c>
      <c r="BG748" s="202">
        <f t="shared" ref="BG748:BG754" si="6">IF(N748="zákl. přenesená",J748,0)</f>
        <v>0</v>
      </c>
      <c r="BH748" s="202">
        <f t="shared" ref="BH748:BH754" si="7">IF(N748="sníž. přenesená",J748,0)</f>
        <v>0</v>
      </c>
      <c r="BI748" s="202">
        <f t="shared" ref="BI748:BI754" si="8">IF(N748="nulová",J748,0)</f>
        <v>0</v>
      </c>
      <c r="BJ748" s="23" t="s">
        <v>24</v>
      </c>
      <c r="BK748" s="202">
        <f t="shared" ref="BK748:BK754" si="9">ROUND(I748*H748,2)</f>
        <v>0</v>
      </c>
      <c r="BL748" s="23" t="s">
        <v>142</v>
      </c>
      <c r="BM748" s="23" t="s">
        <v>655</v>
      </c>
    </row>
    <row r="749" spans="2:65" s="1" customFormat="1" ht="16.5" customHeight="1">
      <c r="B749" s="40"/>
      <c r="C749" s="236" t="s">
        <v>656</v>
      </c>
      <c r="D749" s="236" t="s">
        <v>427</v>
      </c>
      <c r="E749" s="237" t="s">
        <v>657</v>
      </c>
      <c r="F749" s="238" t="s">
        <v>658</v>
      </c>
      <c r="G749" s="239" t="s">
        <v>420</v>
      </c>
      <c r="H749" s="240">
        <v>8</v>
      </c>
      <c r="I749" s="241"/>
      <c r="J749" s="242">
        <f t="shared" si="0"/>
        <v>0</v>
      </c>
      <c r="K749" s="238" t="s">
        <v>141</v>
      </c>
      <c r="L749" s="243"/>
      <c r="M749" s="244" t="s">
        <v>22</v>
      </c>
      <c r="N749" s="245" t="s">
        <v>48</v>
      </c>
      <c r="O749" s="41"/>
      <c r="P749" s="200">
        <f t="shared" si="1"/>
        <v>0</v>
      </c>
      <c r="Q749" s="200">
        <v>0.04</v>
      </c>
      <c r="R749" s="200">
        <f t="shared" si="2"/>
        <v>0.32</v>
      </c>
      <c r="S749" s="200">
        <v>0</v>
      </c>
      <c r="T749" s="201">
        <f t="shared" si="3"/>
        <v>0</v>
      </c>
      <c r="AR749" s="23" t="s">
        <v>259</v>
      </c>
      <c r="AT749" s="23" t="s">
        <v>427</v>
      </c>
      <c r="AU749" s="23" t="s">
        <v>86</v>
      </c>
      <c r="AY749" s="23" t="s">
        <v>135</v>
      </c>
      <c r="BE749" s="202">
        <f t="shared" si="4"/>
        <v>0</v>
      </c>
      <c r="BF749" s="202">
        <f t="shared" si="5"/>
        <v>0</v>
      </c>
      <c r="BG749" s="202">
        <f t="shared" si="6"/>
        <v>0</v>
      </c>
      <c r="BH749" s="202">
        <f t="shared" si="7"/>
        <v>0</v>
      </c>
      <c r="BI749" s="202">
        <f t="shared" si="8"/>
        <v>0</v>
      </c>
      <c r="BJ749" s="23" t="s">
        <v>24</v>
      </c>
      <c r="BK749" s="202">
        <f t="shared" si="9"/>
        <v>0</v>
      </c>
      <c r="BL749" s="23" t="s">
        <v>142</v>
      </c>
      <c r="BM749" s="23" t="s">
        <v>659</v>
      </c>
    </row>
    <row r="750" spans="2:65" s="1" customFormat="1" ht="16.5" customHeight="1">
      <c r="B750" s="40"/>
      <c r="C750" s="236" t="s">
        <v>660</v>
      </c>
      <c r="D750" s="236" t="s">
        <v>427</v>
      </c>
      <c r="E750" s="237" t="s">
        <v>661</v>
      </c>
      <c r="F750" s="238" t="s">
        <v>662</v>
      </c>
      <c r="G750" s="239" t="s">
        <v>420</v>
      </c>
      <c r="H750" s="240">
        <v>8</v>
      </c>
      <c r="I750" s="241"/>
      <c r="J750" s="242">
        <f t="shared" si="0"/>
        <v>0</v>
      </c>
      <c r="K750" s="238" t="s">
        <v>141</v>
      </c>
      <c r="L750" s="243"/>
      <c r="M750" s="244" t="s">
        <v>22</v>
      </c>
      <c r="N750" s="245" t="s">
        <v>48</v>
      </c>
      <c r="O750" s="41"/>
      <c r="P750" s="200">
        <f t="shared" si="1"/>
        <v>0</v>
      </c>
      <c r="Q750" s="200">
        <v>2.7E-2</v>
      </c>
      <c r="R750" s="200">
        <f t="shared" si="2"/>
        <v>0.216</v>
      </c>
      <c r="S750" s="200">
        <v>0</v>
      </c>
      <c r="T750" s="201">
        <f t="shared" si="3"/>
        <v>0</v>
      </c>
      <c r="AR750" s="23" t="s">
        <v>259</v>
      </c>
      <c r="AT750" s="23" t="s">
        <v>427</v>
      </c>
      <c r="AU750" s="23" t="s">
        <v>86</v>
      </c>
      <c r="AY750" s="23" t="s">
        <v>135</v>
      </c>
      <c r="BE750" s="202">
        <f t="shared" si="4"/>
        <v>0</v>
      </c>
      <c r="BF750" s="202">
        <f t="shared" si="5"/>
        <v>0</v>
      </c>
      <c r="BG750" s="202">
        <f t="shared" si="6"/>
        <v>0</v>
      </c>
      <c r="BH750" s="202">
        <f t="shared" si="7"/>
        <v>0</v>
      </c>
      <c r="BI750" s="202">
        <f t="shared" si="8"/>
        <v>0</v>
      </c>
      <c r="BJ750" s="23" t="s">
        <v>24</v>
      </c>
      <c r="BK750" s="202">
        <f t="shared" si="9"/>
        <v>0</v>
      </c>
      <c r="BL750" s="23" t="s">
        <v>142</v>
      </c>
      <c r="BM750" s="23" t="s">
        <v>663</v>
      </c>
    </row>
    <row r="751" spans="2:65" s="1" customFormat="1" ht="16.5" customHeight="1">
      <c r="B751" s="40"/>
      <c r="C751" s="236" t="s">
        <v>664</v>
      </c>
      <c r="D751" s="236" t="s">
        <v>427</v>
      </c>
      <c r="E751" s="237" t="s">
        <v>665</v>
      </c>
      <c r="F751" s="238" t="s">
        <v>666</v>
      </c>
      <c r="G751" s="239" t="s">
        <v>420</v>
      </c>
      <c r="H751" s="240">
        <v>8</v>
      </c>
      <c r="I751" s="241"/>
      <c r="J751" s="242">
        <f t="shared" si="0"/>
        <v>0</v>
      </c>
      <c r="K751" s="238" t="s">
        <v>141</v>
      </c>
      <c r="L751" s="243"/>
      <c r="M751" s="244" t="s">
        <v>22</v>
      </c>
      <c r="N751" s="245" t="s">
        <v>48</v>
      </c>
      <c r="O751" s="41"/>
      <c r="P751" s="200">
        <f t="shared" si="1"/>
        <v>0</v>
      </c>
      <c r="Q751" s="200">
        <v>0.06</v>
      </c>
      <c r="R751" s="200">
        <f t="shared" si="2"/>
        <v>0.48</v>
      </c>
      <c r="S751" s="200">
        <v>0</v>
      </c>
      <c r="T751" s="201">
        <f t="shared" si="3"/>
        <v>0</v>
      </c>
      <c r="AR751" s="23" t="s">
        <v>259</v>
      </c>
      <c r="AT751" s="23" t="s">
        <v>427</v>
      </c>
      <c r="AU751" s="23" t="s">
        <v>86</v>
      </c>
      <c r="AY751" s="23" t="s">
        <v>135</v>
      </c>
      <c r="BE751" s="202">
        <f t="shared" si="4"/>
        <v>0</v>
      </c>
      <c r="BF751" s="202">
        <f t="shared" si="5"/>
        <v>0</v>
      </c>
      <c r="BG751" s="202">
        <f t="shared" si="6"/>
        <v>0</v>
      </c>
      <c r="BH751" s="202">
        <f t="shared" si="7"/>
        <v>0</v>
      </c>
      <c r="BI751" s="202">
        <f t="shared" si="8"/>
        <v>0</v>
      </c>
      <c r="BJ751" s="23" t="s">
        <v>24</v>
      </c>
      <c r="BK751" s="202">
        <f t="shared" si="9"/>
        <v>0</v>
      </c>
      <c r="BL751" s="23" t="s">
        <v>142</v>
      </c>
      <c r="BM751" s="23" t="s">
        <v>667</v>
      </c>
    </row>
    <row r="752" spans="2:65" s="1" customFormat="1" ht="16.5" customHeight="1">
      <c r="B752" s="40"/>
      <c r="C752" s="236" t="s">
        <v>668</v>
      </c>
      <c r="D752" s="236" t="s">
        <v>427</v>
      </c>
      <c r="E752" s="237" t="s">
        <v>669</v>
      </c>
      <c r="F752" s="238" t="s">
        <v>670</v>
      </c>
      <c r="G752" s="239" t="s">
        <v>420</v>
      </c>
      <c r="H752" s="240">
        <v>8</v>
      </c>
      <c r="I752" s="241"/>
      <c r="J752" s="242">
        <f t="shared" si="0"/>
        <v>0</v>
      </c>
      <c r="K752" s="238" t="s">
        <v>141</v>
      </c>
      <c r="L752" s="243"/>
      <c r="M752" s="244" t="s">
        <v>22</v>
      </c>
      <c r="N752" s="245" t="s">
        <v>48</v>
      </c>
      <c r="O752" s="41"/>
      <c r="P752" s="200">
        <f t="shared" si="1"/>
        <v>0</v>
      </c>
      <c r="Q752" s="200">
        <v>5.8000000000000003E-2</v>
      </c>
      <c r="R752" s="200">
        <f t="shared" si="2"/>
        <v>0.46400000000000002</v>
      </c>
      <c r="S752" s="200">
        <v>0</v>
      </c>
      <c r="T752" s="201">
        <f t="shared" si="3"/>
        <v>0</v>
      </c>
      <c r="AR752" s="23" t="s">
        <v>259</v>
      </c>
      <c r="AT752" s="23" t="s">
        <v>427</v>
      </c>
      <c r="AU752" s="23" t="s">
        <v>86</v>
      </c>
      <c r="AY752" s="23" t="s">
        <v>135</v>
      </c>
      <c r="BE752" s="202">
        <f t="shared" si="4"/>
        <v>0</v>
      </c>
      <c r="BF752" s="202">
        <f t="shared" si="5"/>
        <v>0</v>
      </c>
      <c r="BG752" s="202">
        <f t="shared" si="6"/>
        <v>0</v>
      </c>
      <c r="BH752" s="202">
        <f t="shared" si="7"/>
        <v>0</v>
      </c>
      <c r="BI752" s="202">
        <f t="shared" si="8"/>
        <v>0</v>
      </c>
      <c r="BJ752" s="23" t="s">
        <v>24</v>
      </c>
      <c r="BK752" s="202">
        <f t="shared" si="9"/>
        <v>0</v>
      </c>
      <c r="BL752" s="23" t="s">
        <v>142</v>
      </c>
      <c r="BM752" s="23" t="s">
        <v>671</v>
      </c>
    </row>
    <row r="753" spans="2:65" s="1" customFormat="1" ht="16.5" customHeight="1">
      <c r="B753" s="40"/>
      <c r="C753" s="236" t="s">
        <v>672</v>
      </c>
      <c r="D753" s="236" t="s">
        <v>427</v>
      </c>
      <c r="E753" s="237" t="s">
        <v>673</v>
      </c>
      <c r="F753" s="238" t="s">
        <v>674</v>
      </c>
      <c r="G753" s="239" t="s">
        <v>420</v>
      </c>
      <c r="H753" s="240">
        <v>8</v>
      </c>
      <c r="I753" s="241"/>
      <c r="J753" s="242">
        <f t="shared" si="0"/>
        <v>0</v>
      </c>
      <c r="K753" s="238" t="s">
        <v>22</v>
      </c>
      <c r="L753" s="243"/>
      <c r="M753" s="244" t="s">
        <v>22</v>
      </c>
      <c r="N753" s="245" t="s">
        <v>48</v>
      </c>
      <c r="O753" s="41"/>
      <c r="P753" s="200">
        <f t="shared" si="1"/>
        <v>0</v>
      </c>
      <c r="Q753" s="200">
        <v>0.111</v>
      </c>
      <c r="R753" s="200">
        <f t="shared" si="2"/>
        <v>0.88800000000000001</v>
      </c>
      <c r="S753" s="200">
        <v>0</v>
      </c>
      <c r="T753" s="201">
        <f t="shared" si="3"/>
        <v>0</v>
      </c>
      <c r="AR753" s="23" t="s">
        <v>259</v>
      </c>
      <c r="AT753" s="23" t="s">
        <v>427</v>
      </c>
      <c r="AU753" s="23" t="s">
        <v>86</v>
      </c>
      <c r="AY753" s="23" t="s">
        <v>135</v>
      </c>
      <c r="BE753" s="202">
        <f t="shared" si="4"/>
        <v>0</v>
      </c>
      <c r="BF753" s="202">
        <f t="shared" si="5"/>
        <v>0</v>
      </c>
      <c r="BG753" s="202">
        <f t="shared" si="6"/>
        <v>0</v>
      </c>
      <c r="BH753" s="202">
        <f t="shared" si="7"/>
        <v>0</v>
      </c>
      <c r="BI753" s="202">
        <f t="shared" si="8"/>
        <v>0</v>
      </c>
      <c r="BJ753" s="23" t="s">
        <v>24</v>
      </c>
      <c r="BK753" s="202">
        <f t="shared" si="9"/>
        <v>0</v>
      </c>
      <c r="BL753" s="23" t="s">
        <v>142</v>
      </c>
      <c r="BM753" s="23" t="s">
        <v>675</v>
      </c>
    </row>
    <row r="754" spans="2:65" s="1" customFormat="1" ht="16.5" customHeight="1">
      <c r="B754" s="40"/>
      <c r="C754" s="191" t="s">
        <v>676</v>
      </c>
      <c r="D754" s="191" t="s">
        <v>137</v>
      </c>
      <c r="E754" s="192" t="s">
        <v>677</v>
      </c>
      <c r="F754" s="193" t="s">
        <v>678</v>
      </c>
      <c r="G754" s="194" t="s">
        <v>420</v>
      </c>
      <c r="H754" s="195">
        <v>9</v>
      </c>
      <c r="I754" s="196"/>
      <c r="J754" s="197">
        <f t="shared" si="0"/>
        <v>0</v>
      </c>
      <c r="K754" s="193" t="s">
        <v>141</v>
      </c>
      <c r="L754" s="60"/>
      <c r="M754" s="198" t="s">
        <v>22</v>
      </c>
      <c r="N754" s="199" t="s">
        <v>48</v>
      </c>
      <c r="O754" s="41"/>
      <c r="P754" s="200">
        <f t="shared" si="1"/>
        <v>0</v>
      </c>
      <c r="Q754" s="200">
        <v>0</v>
      </c>
      <c r="R754" s="200">
        <f t="shared" si="2"/>
        <v>0</v>
      </c>
      <c r="S754" s="200">
        <v>0.05</v>
      </c>
      <c r="T754" s="201">
        <f t="shared" si="3"/>
        <v>0.45</v>
      </c>
      <c r="AR754" s="23" t="s">
        <v>142</v>
      </c>
      <c r="AT754" s="23" t="s">
        <v>137</v>
      </c>
      <c r="AU754" s="23" t="s">
        <v>86</v>
      </c>
      <c r="AY754" s="23" t="s">
        <v>135</v>
      </c>
      <c r="BE754" s="202">
        <f t="shared" si="4"/>
        <v>0</v>
      </c>
      <c r="BF754" s="202">
        <f t="shared" si="5"/>
        <v>0</v>
      </c>
      <c r="BG754" s="202">
        <f t="shared" si="6"/>
        <v>0</v>
      </c>
      <c r="BH754" s="202">
        <f t="shared" si="7"/>
        <v>0</v>
      </c>
      <c r="BI754" s="202">
        <f t="shared" si="8"/>
        <v>0</v>
      </c>
      <c r="BJ754" s="23" t="s">
        <v>24</v>
      </c>
      <c r="BK754" s="202">
        <f t="shared" si="9"/>
        <v>0</v>
      </c>
      <c r="BL754" s="23" t="s">
        <v>142</v>
      </c>
      <c r="BM754" s="23" t="s">
        <v>679</v>
      </c>
    </row>
    <row r="755" spans="2:65" s="11" customFormat="1" ht="13.5">
      <c r="B755" s="203"/>
      <c r="C755" s="204"/>
      <c r="D755" s="205" t="s">
        <v>144</v>
      </c>
      <c r="E755" s="206" t="s">
        <v>22</v>
      </c>
      <c r="F755" s="207" t="s">
        <v>482</v>
      </c>
      <c r="G755" s="204"/>
      <c r="H755" s="206" t="s">
        <v>22</v>
      </c>
      <c r="I755" s="208"/>
      <c r="J755" s="204"/>
      <c r="K755" s="204"/>
      <c r="L755" s="209"/>
      <c r="M755" s="210"/>
      <c r="N755" s="211"/>
      <c r="O755" s="211"/>
      <c r="P755" s="211"/>
      <c r="Q755" s="211"/>
      <c r="R755" s="211"/>
      <c r="S755" s="211"/>
      <c r="T755" s="212"/>
      <c r="AT755" s="213" t="s">
        <v>144</v>
      </c>
      <c r="AU755" s="213" t="s">
        <v>86</v>
      </c>
      <c r="AV755" s="11" t="s">
        <v>24</v>
      </c>
      <c r="AW755" s="11" t="s">
        <v>41</v>
      </c>
      <c r="AX755" s="11" t="s">
        <v>77</v>
      </c>
      <c r="AY755" s="213" t="s">
        <v>135</v>
      </c>
    </row>
    <row r="756" spans="2:65" s="12" customFormat="1" ht="13.5">
      <c r="B756" s="214"/>
      <c r="C756" s="215"/>
      <c r="D756" s="205" t="s">
        <v>144</v>
      </c>
      <c r="E756" s="216" t="s">
        <v>22</v>
      </c>
      <c r="F756" s="217" t="s">
        <v>281</v>
      </c>
      <c r="G756" s="215"/>
      <c r="H756" s="218">
        <v>9</v>
      </c>
      <c r="I756" s="219"/>
      <c r="J756" s="215"/>
      <c r="K756" s="215"/>
      <c r="L756" s="220"/>
      <c r="M756" s="221"/>
      <c r="N756" s="222"/>
      <c r="O756" s="222"/>
      <c r="P756" s="222"/>
      <c r="Q756" s="222"/>
      <c r="R756" s="222"/>
      <c r="S756" s="222"/>
      <c r="T756" s="223"/>
      <c r="AT756" s="224" t="s">
        <v>144</v>
      </c>
      <c r="AU756" s="224" t="s">
        <v>86</v>
      </c>
      <c r="AV756" s="12" t="s">
        <v>86</v>
      </c>
      <c r="AW756" s="12" t="s">
        <v>41</v>
      </c>
      <c r="AX756" s="12" t="s">
        <v>24</v>
      </c>
      <c r="AY756" s="224" t="s">
        <v>135</v>
      </c>
    </row>
    <row r="757" spans="2:65" s="1" customFormat="1" ht="16.5" customHeight="1">
      <c r="B757" s="40"/>
      <c r="C757" s="191" t="s">
        <v>680</v>
      </c>
      <c r="D757" s="191" t="s">
        <v>137</v>
      </c>
      <c r="E757" s="192" t="s">
        <v>681</v>
      </c>
      <c r="F757" s="193" t="s">
        <v>682</v>
      </c>
      <c r="G757" s="194" t="s">
        <v>420</v>
      </c>
      <c r="H757" s="195">
        <v>14</v>
      </c>
      <c r="I757" s="196"/>
      <c r="J757" s="197">
        <f>ROUND(I757*H757,2)</f>
        <v>0</v>
      </c>
      <c r="K757" s="193" t="s">
        <v>141</v>
      </c>
      <c r="L757" s="60"/>
      <c r="M757" s="198" t="s">
        <v>22</v>
      </c>
      <c r="N757" s="199" t="s">
        <v>48</v>
      </c>
      <c r="O757" s="41"/>
      <c r="P757" s="200">
        <f>O757*H757</f>
        <v>0</v>
      </c>
      <c r="Q757" s="200">
        <v>0.42080000000000001</v>
      </c>
      <c r="R757" s="200">
        <f>Q757*H757</f>
        <v>5.8912000000000004</v>
      </c>
      <c r="S757" s="200">
        <v>0</v>
      </c>
      <c r="T757" s="201">
        <f>S757*H757</f>
        <v>0</v>
      </c>
      <c r="AR757" s="23" t="s">
        <v>142</v>
      </c>
      <c r="AT757" s="23" t="s">
        <v>137</v>
      </c>
      <c r="AU757" s="23" t="s">
        <v>86</v>
      </c>
      <c r="AY757" s="23" t="s">
        <v>135</v>
      </c>
      <c r="BE757" s="202">
        <f>IF(N757="základní",J757,0)</f>
        <v>0</v>
      </c>
      <c r="BF757" s="202">
        <f>IF(N757="snížená",J757,0)</f>
        <v>0</v>
      </c>
      <c r="BG757" s="202">
        <f>IF(N757="zákl. přenesená",J757,0)</f>
        <v>0</v>
      </c>
      <c r="BH757" s="202">
        <f>IF(N757="sníž. přenesená",J757,0)</f>
        <v>0</v>
      </c>
      <c r="BI757" s="202">
        <f>IF(N757="nulová",J757,0)</f>
        <v>0</v>
      </c>
      <c r="BJ757" s="23" t="s">
        <v>24</v>
      </c>
      <c r="BK757" s="202">
        <f>ROUND(I757*H757,2)</f>
        <v>0</v>
      </c>
      <c r="BL757" s="23" t="s">
        <v>142</v>
      </c>
      <c r="BM757" s="23" t="s">
        <v>683</v>
      </c>
    </row>
    <row r="758" spans="2:65" s="11" customFormat="1" ht="13.5">
      <c r="B758" s="203"/>
      <c r="C758" s="204"/>
      <c r="D758" s="205" t="s">
        <v>144</v>
      </c>
      <c r="E758" s="206" t="s">
        <v>22</v>
      </c>
      <c r="F758" s="207" t="s">
        <v>684</v>
      </c>
      <c r="G758" s="204"/>
      <c r="H758" s="206" t="s">
        <v>22</v>
      </c>
      <c r="I758" s="208"/>
      <c r="J758" s="204"/>
      <c r="K758" s="204"/>
      <c r="L758" s="209"/>
      <c r="M758" s="210"/>
      <c r="N758" s="211"/>
      <c r="O758" s="211"/>
      <c r="P758" s="211"/>
      <c r="Q758" s="211"/>
      <c r="R758" s="211"/>
      <c r="S758" s="211"/>
      <c r="T758" s="212"/>
      <c r="AT758" s="213" t="s">
        <v>144</v>
      </c>
      <c r="AU758" s="213" t="s">
        <v>86</v>
      </c>
      <c r="AV758" s="11" t="s">
        <v>24</v>
      </c>
      <c r="AW758" s="11" t="s">
        <v>41</v>
      </c>
      <c r="AX758" s="11" t="s">
        <v>77</v>
      </c>
      <c r="AY758" s="213" t="s">
        <v>135</v>
      </c>
    </row>
    <row r="759" spans="2:65" s="12" customFormat="1" ht="13.5">
      <c r="B759" s="214"/>
      <c r="C759" s="215"/>
      <c r="D759" s="205" t="s">
        <v>144</v>
      </c>
      <c r="E759" s="216" t="s">
        <v>22</v>
      </c>
      <c r="F759" s="217" t="s">
        <v>348</v>
      </c>
      <c r="G759" s="215"/>
      <c r="H759" s="218">
        <v>14</v>
      </c>
      <c r="I759" s="219"/>
      <c r="J759" s="215"/>
      <c r="K759" s="215"/>
      <c r="L759" s="220"/>
      <c r="M759" s="221"/>
      <c r="N759" s="222"/>
      <c r="O759" s="222"/>
      <c r="P759" s="222"/>
      <c r="Q759" s="222"/>
      <c r="R759" s="222"/>
      <c r="S759" s="222"/>
      <c r="T759" s="223"/>
      <c r="AT759" s="224" t="s">
        <v>144</v>
      </c>
      <c r="AU759" s="224" t="s">
        <v>86</v>
      </c>
      <c r="AV759" s="12" t="s">
        <v>86</v>
      </c>
      <c r="AW759" s="12" t="s">
        <v>41</v>
      </c>
      <c r="AX759" s="12" t="s">
        <v>24</v>
      </c>
      <c r="AY759" s="224" t="s">
        <v>135</v>
      </c>
    </row>
    <row r="760" spans="2:65" s="1" customFormat="1" ht="25.5" customHeight="1">
      <c r="B760" s="40"/>
      <c r="C760" s="191" t="s">
        <v>685</v>
      </c>
      <c r="D760" s="191" t="s">
        <v>137</v>
      </c>
      <c r="E760" s="192" t="s">
        <v>686</v>
      </c>
      <c r="F760" s="193" t="s">
        <v>687</v>
      </c>
      <c r="G760" s="194" t="s">
        <v>420</v>
      </c>
      <c r="H760" s="195">
        <v>13</v>
      </c>
      <c r="I760" s="196"/>
      <c r="J760" s="197">
        <f>ROUND(I760*H760,2)</f>
        <v>0</v>
      </c>
      <c r="K760" s="193" t="s">
        <v>141</v>
      </c>
      <c r="L760" s="60"/>
      <c r="M760" s="198" t="s">
        <v>22</v>
      </c>
      <c r="N760" s="199" t="s">
        <v>48</v>
      </c>
      <c r="O760" s="41"/>
      <c r="P760" s="200">
        <f>O760*H760</f>
        <v>0</v>
      </c>
      <c r="Q760" s="200">
        <v>0.31108000000000002</v>
      </c>
      <c r="R760" s="200">
        <f>Q760*H760</f>
        <v>4.0440400000000007</v>
      </c>
      <c r="S760" s="200">
        <v>0</v>
      </c>
      <c r="T760" s="201">
        <f>S760*H760</f>
        <v>0</v>
      </c>
      <c r="AR760" s="23" t="s">
        <v>142</v>
      </c>
      <c r="AT760" s="23" t="s">
        <v>137</v>
      </c>
      <c r="AU760" s="23" t="s">
        <v>86</v>
      </c>
      <c r="AY760" s="23" t="s">
        <v>135</v>
      </c>
      <c r="BE760" s="202">
        <f>IF(N760="základní",J760,0)</f>
        <v>0</v>
      </c>
      <c r="BF760" s="202">
        <f>IF(N760="snížená",J760,0)</f>
        <v>0</v>
      </c>
      <c r="BG760" s="202">
        <f>IF(N760="zákl. přenesená",J760,0)</f>
        <v>0</v>
      </c>
      <c r="BH760" s="202">
        <f>IF(N760="sníž. přenesená",J760,0)</f>
        <v>0</v>
      </c>
      <c r="BI760" s="202">
        <f>IF(N760="nulová",J760,0)</f>
        <v>0</v>
      </c>
      <c r="BJ760" s="23" t="s">
        <v>24</v>
      </c>
      <c r="BK760" s="202">
        <f>ROUND(I760*H760,2)</f>
        <v>0</v>
      </c>
      <c r="BL760" s="23" t="s">
        <v>142</v>
      </c>
      <c r="BM760" s="23" t="s">
        <v>688</v>
      </c>
    </row>
    <row r="761" spans="2:65" s="11" customFormat="1" ht="13.5">
      <c r="B761" s="203"/>
      <c r="C761" s="204"/>
      <c r="D761" s="205" t="s">
        <v>144</v>
      </c>
      <c r="E761" s="206" t="s">
        <v>22</v>
      </c>
      <c r="F761" s="207" t="s">
        <v>689</v>
      </c>
      <c r="G761" s="204"/>
      <c r="H761" s="206" t="s">
        <v>22</v>
      </c>
      <c r="I761" s="208"/>
      <c r="J761" s="204"/>
      <c r="K761" s="204"/>
      <c r="L761" s="209"/>
      <c r="M761" s="210"/>
      <c r="N761" s="211"/>
      <c r="O761" s="211"/>
      <c r="P761" s="211"/>
      <c r="Q761" s="211"/>
      <c r="R761" s="211"/>
      <c r="S761" s="211"/>
      <c r="T761" s="212"/>
      <c r="AT761" s="213" t="s">
        <v>144</v>
      </c>
      <c r="AU761" s="213" t="s">
        <v>86</v>
      </c>
      <c r="AV761" s="11" t="s">
        <v>24</v>
      </c>
      <c r="AW761" s="11" t="s">
        <v>41</v>
      </c>
      <c r="AX761" s="11" t="s">
        <v>77</v>
      </c>
      <c r="AY761" s="213" t="s">
        <v>135</v>
      </c>
    </row>
    <row r="762" spans="2:65" s="12" customFormat="1" ht="13.5">
      <c r="B762" s="214"/>
      <c r="C762" s="215"/>
      <c r="D762" s="205" t="s">
        <v>144</v>
      </c>
      <c r="E762" s="216" t="s">
        <v>22</v>
      </c>
      <c r="F762" s="217" t="s">
        <v>342</v>
      </c>
      <c r="G762" s="215"/>
      <c r="H762" s="218">
        <v>13</v>
      </c>
      <c r="I762" s="219"/>
      <c r="J762" s="215"/>
      <c r="K762" s="215"/>
      <c r="L762" s="220"/>
      <c r="M762" s="221"/>
      <c r="N762" s="222"/>
      <c r="O762" s="222"/>
      <c r="P762" s="222"/>
      <c r="Q762" s="222"/>
      <c r="R762" s="222"/>
      <c r="S762" s="222"/>
      <c r="T762" s="223"/>
      <c r="AT762" s="224" t="s">
        <v>144</v>
      </c>
      <c r="AU762" s="224" t="s">
        <v>86</v>
      </c>
      <c r="AV762" s="12" t="s">
        <v>86</v>
      </c>
      <c r="AW762" s="12" t="s">
        <v>41</v>
      </c>
      <c r="AX762" s="12" t="s">
        <v>24</v>
      </c>
      <c r="AY762" s="224" t="s">
        <v>135</v>
      </c>
    </row>
    <row r="763" spans="2:65" s="10" customFormat="1" ht="29.85" customHeight="1">
      <c r="B763" s="175"/>
      <c r="C763" s="176"/>
      <c r="D763" s="177" t="s">
        <v>76</v>
      </c>
      <c r="E763" s="189" t="s">
        <v>281</v>
      </c>
      <c r="F763" s="189" t="s">
        <v>690</v>
      </c>
      <c r="G763" s="176"/>
      <c r="H763" s="176"/>
      <c r="I763" s="179"/>
      <c r="J763" s="190">
        <f>BK763</f>
        <v>0</v>
      </c>
      <c r="K763" s="176"/>
      <c r="L763" s="181"/>
      <c r="M763" s="182"/>
      <c r="N763" s="183"/>
      <c r="O763" s="183"/>
      <c r="P763" s="184">
        <f>SUM(P764:P916)</f>
        <v>0</v>
      </c>
      <c r="Q763" s="183"/>
      <c r="R763" s="184">
        <f>SUM(R764:R916)</f>
        <v>30.185591899999995</v>
      </c>
      <c r="S763" s="183"/>
      <c r="T763" s="185">
        <f>SUM(T764:T916)</f>
        <v>0</v>
      </c>
      <c r="AR763" s="186" t="s">
        <v>24</v>
      </c>
      <c r="AT763" s="187" t="s">
        <v>76</v>
      </c>
      <c r="AU763" s="187" t="s">
        <v>24</v>
      </c>
      <c r="AY763" s="186" t="s">
        <v>135</v>
      </c>
      <c r="BK763" s="188">
        <f>SUM(BK764:BK916)</f>
        <v>0</v>
      </c>
    </row>
    <row r="764" spans="2:65" s="1" customFormat="1" ht="25.5" customHeight="1">
      <c r="B764" s="40"/>
      <c r="C764" s="191" t="s">
        <v>691</v>
      </c>
      <c r="D764" s="191" t="s">
        <v>137</v>
      </c>
      <c r="E764" s="192" t="s">
        <v>692</v>
      </c>
      <c r="F764" s="193" t="s">
        <v>693</v>
      </c>
      <c r="G764" s="194" t="s">
        <v>420</v>
      </c>
      <c r="H764" s="195">
        <v>13</v>
      </c>
      <c r="I764" s="196"/>
      <c r="J764" s="197">
        <f>ROUND(I764*H764,2)</f>
        <v>0</v>
      </c>
      <c r="K764" s="193" t="s">
        <v>141</v>
      </c>
      <c r="L764" s="60"/>
      <c r="M764" s="198" t="s">
        <v>22</v>
      </c>
      <c r="N764" s="199" t="s">
        <v>48</v>
      </c>
      <c r="O764" s="41"/>
      <c r="P764" s="200">
        <f>O764*H764</f>
        <v>0</v>
      </c>
      <c r="Q764" s="200">
        <v>6.9999999999999999E-4</v>
      </c>
      <c r="R764" s="200">
        <f>Q764*H764</f>
        <v>9.1000000000000004E-3</v>
      </c>
      <c r="S764" s="200">
        <v>0</v>
      </c>
      <c r="T764" s="201">
        <f>S764*H764</f>
        <v>0</v>
      </c>
      <c r="AR764" s="23" t="s">
        <v>142</v>
      </c>
      <c r="AT764" s="23" t="s">
        <v>137</v>
      </c>
      <c r="AU764" s="23" t="s">
        <v>86</v>
      </c>
      <c r="AY764" s="23" t="s">
        <v>135</v>
      </c>
      <c r="BE764" s="202">
        <f>IF(N764="základní",J764,0)</f>
        <v>0</v>
      </c>
      <c r="BF764" s="202">
        <f>IF(N764="snížená",J764,0)</f>
        <v>0</v>
      </c>
      <c r="BG764" s="202">
        <f>IF(N764="zákl. přenesená",J764,0)</f>
        <v>0</v>
      </c>
      <c r="BH764" s="202">
        <f>IF(N764="sníž. přenesená",J764,0)</f>
        <v>0</v>
      </c>
      <c r="BI764" s="202">
        <f>IF(N764="nulová",J764,0)</f>
        <v>0</v>
      </c>
      <c r="BJ764" s="23" t="s">
        <v>24</v>
      </c>
      <c r="BK764" s="202">
        <f>ROUND(I764*H764,2)</f>
        <v>0</v>
      </c>
      <c r="BL764" s="23" t="s">
        <v>142</v>
      </c>
      <c r="BM764" s="23" t="s">
        <v>694</v>
      </c>
    </row>
    <row r="765" spans="2:65" s="11" customFormat="1" ht="13.5">
      <c r="B765" s="203"/>
      <c r="C765" s="204"/>
      <c r="D765" s="205" t="s">
        <v>144</v>
      </c>
      <c r="E765" s="206" t="s">
        <v>22</v>
      </c>
      <c r="F765" s="207" t="s">
        <v>695</v>
      </c>
      <c r="G765" s="204"/>
      <c r="H765" s="206" t="s">
        <v>22</v>
      </c>
      <c r="I765" s="208"/>
      <c r="J765" s="204"/>
      <c r="K765" s="204"/>
      <c r="L765" s="209"/>
      <c r="M765" s="210"/>
      <c r="N765" s="211"/>
      <c r="O765" s="211"/>
      <c r="P765" s="211"/>
      <c r="Q765" s="211"/>
      <c r="R765" s="211"/>
      <c r="S765" s="211"/>
      <c r="T765" s="212"/>
      <c r="AT765" s="213" t="s">
        <v>144</v>
      </c>
      <c r="AU765" s="213" t="s">
        <v>86</v>
      </c>
      <c r="AV765" s="11" t="s">
        <v>24</v>
      </c>
      <c r="AW765" s="11" t="s">
        <v>41</v>
      </c>
      <c r="AX765" s="11" t="s">
        <v>77</v>
      </c>
      <c r="AY765" s="213" t="s">
        <v>135</v>
      </c>
    </row>
    <row r="766" spans="2:65" s="12" customFormat="1" ht="13.5">
      <c r="B766" s="214"/>
      <c r="C766" s="215"/>
      <c r="D766" s="205" t="s">
        <v>144</v>
      </c>
      <c r="E766" s="216" t="s">
        <v>22</v>
      </c>
      <c r="F766" s="217" t="s">
        <v>696</v>
      </c>
      <c r="G766" s="215"/>
      <c r="H766" s="218">
        <v>10</v>
      </c>
      <c r="I766" s="219"/>
      <c r="J766" s="215"/>
      <c r="K766" s="215"/>
      <c r="L766" s="220"/>
      <c r="M766" s="221"/>
      <c r="N766" s="222"/>
      <c r="O766" s="222"/>
      <c r="P766" s="222"/>
      <c r="Q766" s="222"/>
      <c r="R766" s="222"/>
      <c r="S766" s="222"/>
      <c r="T766" s="223"/>
      <c r="AT766" s="224" t="s">
        <v>144</v>
      </c>
      <c r="AU766" s="224" t="s">
        <v>86</v>
      </c>
      <c r="AV766" s="12" t="s">
        <v>86</v>
      </c>
      <c r="AW766" s="12" t="s">
        <v>41</v>
      </c>
      <c r="AX766" s="12" t="s">
        <v>77</v>
      </c>
      <c r="AY766" s="224" t="s">
        <v>135</v>
      </c>
    </row>
    <row r="767" spans="2:65" s="11" customFormat="1" ht="13.5">
      <c r="B767" s="203"/>
      <c r="C767" s="204"/>
      <c r="D767" s="205" t="s">
        <v>144</v>
      </c>
      <c r="E767" s="206" t="s">
        <v>22</v>
      </c>
      <c r="F767" s="207" t="s">
        <v>697</v>
      </c>
      <c r="G767" s="204"/>
      <c r="H767" s="206" t="s">
        <v>22</v>
      </c>
      <c r="I767" s="208"/>
      <c r="J767" s="204"/>
      <c r="K767" s="204"/>
      <c r="L767" s="209"/>
      <c r="M767" s="210"/>
      <c r="N767" s="211"/>
      <c r="O767" s="211"/>
      <c r="P767" s="211"/>
      <c r="Q767" s="211"/>
      <c r="R767" s="211"/>
      <c r="S767" s="211"/>
      <c r="T767" s="212"/>
      <c r="AT767" s="213" t="s">
        <v>144</v>
      </c>
      <c r="AU767" s="213" t="s">
        <v>86</v>
      </c>
      <c r="AV767" s="11" t="s">
        <v>24</v>
      </c>
      <c r="AW767" s="11" t="s">
        <v>41</v>
      </c>
      <c r="AX767" s="11" t="s">
        <v>77</v>
      </c>
      <c r="AY767" s="213" t="s">
        <v>135</v>
      </c>
    </row>
    <row r="768" spans="2:65" s="12" customFormat="1" ht="13.5">
      <c r="B768" s="214"/>
      <c r="C768" s="215"/>
      <c r="D768" s="205" t="s">
        <v>144</v>
      </c>
      <c r="E768" s="216" t="s">
        <v>22</v>
      </c>
      <c r="F768" s="217" t="s">
        <v>24</v>
      </c>
      <c r="G768" s="215"/>
      <c r="H768" s="218">
        <v>1</v>
      </c>
      <c r="I768" s="219"/>
      <c r="J768" s="215"/>
      <c r="K768" s="215"/>
      <c r="L768" s="220"/>
      <c r="M768" s="221"/>
      <c r="N768" s="222"/>
      <c r="O768" s="222"/>
      <c r="P768" s="222"/>
      <c r="Q768" s="222"/>
      <c r="R768" s="222"/>
      <c r="S768" s="222"/>
      <c r="T768" s="223"/>
      <c r="AT768" s="224" t="s">
        <v>144</v>
      </c>
      <c r="AU768" s="224" t="s">
        <v>86</v>
      </c>
      <c r="AV768" s="12" t="s">
        <v>86</v>
      </c>
      <c r="AW768" s="12" t="s">
        <v>41</v>
      </c>
      <c r="AX768" s="12" t="s">
        <v>77</v>
      </c>
      <c r="AY768" s="224" t="s">
        <v>135</v>
      </c>
    </row>
    <row r="769" spans="2:65" s="11" customFormat="1" ht="27">
      <c r="B769" s="203"/>
      <c r="C769" s="204"/>
      <c r="D769" s="205" t="s">
        <v>144</v>
      </c>
      <c r="E769" s="206" t="s">
        <v>22</v>
      </c>
      <c r="F769" s="207" t="s">
        <v>698</v>
      </c>
      <c r="G769" s="204"/>
      <c r="H769" s="206" t="s">
        <v>22</v>
      </c>
      <c r="I769" s="208"/>
      <c r="J769" s="204"/>
      <c r="K769" s="204"/>
      <c r="L769" s="209"/>
      <c r="M769" s="210"/>
      <c r="N769" s="211"/>
      <c r="O769" s="211"/>
      <c r="P769" s="211"/>
      <c r="Q769" s="211"/>
      <c r="R769" s="211"/>
      <c r="S769" s="211"/>
      <c r="T769" s="212"/>
      <c r="AT769" s="213" t="s">
        <v>144</v>
      </c>
      <c r="AU769" s="213" t="s">
        <v>86</v>
      </c>
      <c r="AV769" s="11" t="s">
        <v>24</v>
      </c>
      <c r="AW769" s="11" t="s">
        <v>41</v>
      </c>
      <c r="AX769" s="11" t="s">
        <v>77</v>
      </c>
      <c r="AY769" s="213" t="s">
        <v>135</v>
      </c>
    </row>
    <row r="770" spans="2:65" s="12" customFormat="1" ht="13.5">
      <c r="B770" s="214"/>
      <c r="C770" s="215"/>
      <c r="D770" s="205" t="s">
        <v>144</v>
      </c>
      <c r="E770" s="216" t="s">
        <v>22</v>
      </c>
      <c r="F770" s="217" t="s">
        <v>86</v>
      </c>
      <c r="G770" s="215"/>
      <c r="H770" s="218">
        <v>2</v>
      </c>
      <c r="I770" s="219"/>
      <c r="J770" s="215"/>
      <c r="K770" s="215"/>
      <c r="L770" s="220"/>
      <c r="M770" s="221"/>
      <c r="N770" s="222"/>
      <c r="O770" s="222"/>
      <c r="P770" s="222"/>
      <c r="Q770" s="222"/>
      <c r="R770" s="222"/>
      <c r="S770" s="222"/>
      <c r="T770" s="223"/>
      <c r="AT770" s="224" t="s">
        <v>144</v>
      </c>
      <c r="AU770" s="224" t="s">
        <v>86</v>
      </c>
      <c r="AV770" s="12" t="s">
        <v>86</v>
      </c>
      <c r="AW770" s="12" t="s">
        <v>41</v>
      </c>
      <c r="AX770" s="12" t="s">
        <v>77</v>
      </c>
      <c r="AY770" s="224" t="s">
        <v>135</v>
      </c>
    </row>
    <row r="771" spans="2:65" s="13" customFormat="1" ht="13.5">
      <c r="B771" s="225"/>
      <c r="C771" s="226"/>
      <c r="D771" s="205" t="s">
        <v>144</v>
      </c>
      <c r="E771" s="227" t="s">
        <v>22</v>
      </c>
      <c r="F771" s="228" t="s">
        <v>173</v>
      </c>
      <c r="G771" s="226"/>
      <c r="H771" s="229">
        <v>13</v>
      </c>
      <c r="I771" s="230"/>
      <c r="J771" s="226"/>
      <c r="K771" s="226"/>
      <c r="L771" s="231"/>
      <c r="M771" s="232"/>
      <c r="N771" s="233"/>
      <c r="O771" s="233"/>
      <c r="P771" s="233"/>
      <c r="Q771" s="233"/>
      <c r="R771" s="233"/>
      <c r="S771" s="233"/>
      <c r="T771" s="234"/>
      <c r="AT771" s="235" t="s">
        <v>144</v>
      </c>
      <c r="AU771" s="235" t="s">
        <v>86</v>
      </c>
      <c r="AV771" s="13" t="s">
        <v>142</v>
      </c>
      <c r="AW771" s="13" t="s">
        <v>41</v>
      </c>
      <c r="AX771" s="13" t="s">
        <v>24</v>
      </c>
      <c r="AY771" s="235" t="s">
        <v>135</v>
      </c>
    </row>
    <row r="772" spans="2:65" s="1" customFormat="1" ht="16.5" customHeight="1">
      <c r="B772" s="40"/>
      <c r="C772" s="236" t="s">
        <v>699</v>
      </c>
      <c r="D772" s="236" t="s">
        <v>427</v>
      </c>
      <c r="E772" s="237" t="s">
        <v>700</v>
      </c>
      <c r="F772" s="238" t="s">
        <v>701</v>
      </c>
      <c r="G772" s="239" t="s">
        <v>420</v>
      </c>
      <c r="H772" s="240">
        <v>13</v>
      </c>
      <c r="I772" s="241"/>
      <c r="J772" s="242">
        <f>ROUND(I772*H772,2)</f>
        <v>0</v>
      </c>
      <c r="K772" s="238" t="s">
        <v>141</v>
      </c>
      <c r="L772" s="243"/>
      <c r="M772" s="244" t="s">
        <v>22</v>
      </c>
      <c r="N772" s="245" t="s">
        <v>48</v>
      </c>
      <c r="O772" s="41"/>
      <c r="P772" s="200">
        <f>O772*H772</f>
        <v>0</v>
      </c>
      <c r="Q772" s="200">
        <v>3.5E-4</v>
      </c>
      <c r="R772" s="200">
        <f>Q772*H772</f>
        <v>4.5500000000000002E-3</v>
      </c>
      <c r="S772" s="200">
        <v>0</v>
      </c>
      <c r="T772" s="201">
        <f>S772*H772</f>
        <v>0</v>
      </c>
      <c r="AR772" s="23" t="s">
        <v>259</v>
      </c>
      <c r="AT772" s="23" t="s">
        <v>427</v>
      </c>
      <c r="AU772" s="23" t="s">
        <v>86</v>
      </c>
      <c r="AY772" s="23" t="s">
        <v>135</v>
      </c>
      <c r="BE772" s="202">
        <f>IF(N772="základní",J772,0)</f>
        <v>0</v>
      </c>
      <c r="BF772" s="202">
        <f>IF(N772="snížená",J772,0)</f>
        <v>0</v>
      </c>
      <c r="BG772" s="202">
        <f>IF(N772="zákl. přenesená",J772,0)</f>
        <v>0</v>
      </c>
      <c r="BH772" s="202">
        <f>IF(N772="sníž. přenesená",J772,0)</f>
        <v>0</v>
      </c>
      <c r="BI772" s="202">
        <f>IF(N772="nulová",J772,0)</f>
        <v>0</v>
      </c>
      <c r="BJ772" s="23" t="s">
        <v>24</v>
      </c>
      <c r="BK772" s="202">
        <f>ROUND(I772*H772,2)</f>
        <v>0</v>
      </c>
      <c r="BL772" s="23" t="s">
        <v>142</v>
      </c>
      <c r="BM772" s="23" t="s">
        <v>702</v>
      </c>
    </row>
    <row r="773" spans="2:65" s="11" customFormat="1" ht="13.5">
      <c r="B773" s="203"/>
      <c r="C773" s="204"/>
      <c r="D773" s="205" t="s">
        <v>144</v>
      </c>
      <c r="E773" s="206" t="s">
        <v>22</v>
      </c>
      <c r="F773" s="207" t="s">
        <v>695</v>
      </c>
      <c r="G773" s="204"/>
      <c r="H773" s="206" t="s">
        <v>22</v>
      </c>
      <c r="I773" s="208"/>
      <c r="J773" s="204"/>
      <c r="K773" s="204"/>
      <c r="L773" s="209"/>
      <c r="M773" s="210"/>
      <c r="N773" s="211"/>
      <c r="O773" s="211"/>
      <c r="P773" s="211"/>
      <c r="Q773" s="211"/>
      <c r="R773" s="211"/>
      <c r="S773" s="211"/>
      <c r="T773" s="212"/>
      <c r="AT773" s="213" t="s">
        <v>144</v>
      </c>
      <c r="AU773" s="213" t="s">
        <v>86</v>
      </c>
      <c r="AV773" s="11" t="s">
        <v>24</v>
      </c>
      <c r="AW773" s="11" t="s">
        <v>41</v>
      </c>
      <c r="AX773" s="11" t="s">
        <v>77</v>
      </c>
      <c r="AY773" s="213" t="s">
        <v>135</v>
      </c>
    </row>
    <row r="774" spans="2:65" s="12" customFormat="1" ht="13.5">
      <c r="B774" s="214"/>
      <c r="C774" s="215"/>
      <c r="D774" s="205" t="s">
        <v>144</v>
      </c>
      <c r="E774" s="216" t="s">
        <v>22</v>
      </c>
      <c r="F774" s="217" t="s">
        <v>696</v>
      </c>
      <c r="G774" s="215"/>
      <c r="H774" s="218">
        <v>10</v>
      </c>
      <c r="I774" s="219"/>
      <c r="J774" s="215"/>
      <c r="K774" s="215"/>
      <c r="L774" s="220"/>
      <c r="M774" s="221"/>
      <c r="N774" s="222"/>
      <c r="O774" s="222"/>
      <c r="P774" s="222"/>
      <c r="Q774" s="222"/>
      <c r="R774" s="222"/>
      <c r="S774" s="222"/>
      <c r="T774" s="223"/>
      <c r="AT774" s="224" t="s">
        <v>144</v>
      </c>
      <c r="AU774" s="224" t="s">
        <v>86</v>
      </c>
      <c r="AV774" s="12" t="s">
        <v>86</v>
      </c>
      <c r="AW774" s="12" t="s">
        <v>41</v>
      </c>
      <c r="AX774" s="12" t="s">
        <v>77</v>
      </c>
      <c r="AY774" s="224" t="s">
        <v>135</v>
      </c>
    </row>
    <row r="775" spans="2:65" s="11" customFormat="1" ht="13.5">
      <c r="B775" s="203"/>
      <c r="C775" s="204"/>
      <c r="D775" s="205" t="s">
        <v>144</v>
      </c>
      <c r="E775" s="206" t="s">
        <v>22</v>
      </c>
      <c r="F775" s="207" t="s">
        <v>697</v>
      </c>
      <c r="G775" s="204"/>
      <c r="H775" s="206" t="s">
        <v>22</v>
      </c>
      <c r="I775" s="208"/>
      <c r="J775" s="204"/>
      <c r="K775" s="204"/>
      <c r="L775" s="209"/>
      <c r="M775" s="210"/>
      <c r="N775" s="211"/>
      <c r="O775" s="211"/>
      <c r="P775" s="211"/>
      <c r="Q775" s="211"/>
      <c r="R775" s="211"/>
      <c r="S775" s="211"/>
      <c r="T775" s="212"/>
      <c r="AT775" s="213" t="s">
        <v>144</v>
      </c>
      <c r="AU775" s="213" t="s">
        <v>86</v>
      </c>
      <c r="AV775" s="11" t="s">
        <v>24</v>
      </c>
      <c r="AW775" s="11" t="s">
        <v>41</v>
      </c>
      <c r="AX775" s="11" t="s">
        <v>77</v>
      </c>
      <c r="AY775" s="213" t="s">
        <v>135</v>
      </c>
    </row>
    <row r="776" spans="2:65" s="12" customFormat="1" ht="13.5">
      <c r="B776" s="214"/>
      <c r="C776" s="215"/>
      <c r="D776" s="205" t="s">
        <v>144</v>
      </c>
      <c r="E776" s="216" t="s">
        <v>22</v>
      </c>
      <c r="F776" s="217" t="s">
        <v>24</v>
      </c>
      <c r="G776" s="215"/>
      <c r="H776" s="218">
        <v>1</v>
      </c>
      <c r="I776" s="219"/>
      <c r="J776" s="215"/>
      <c r="K776" s="215"/>
      <c r="L776" s="220"/>
      <c r="M776" s="221"/>
      <c r="N776" s="222"/>
      <c r="O776" s="222"/>
      <c r="P776" s="222"/>
      <c r="Q776" s="222"/>
      <c r="R776" s="222"/>
      <c r="S776" s="222"/>
      <c r="T776" s="223"/>
      <c r="AT776" s="224" t="s">
        <v>144</v>
      </c>
      <c r="AU776" s="224" t="s">
        <v>86</v>
      </c>
      <c r="AV776" s="12" t="s">
        <v>86</v>
      </c>
      <c r="AW776" s="12" t="s">
        <v>41</v>
      </c>
      <c r="AX776" s="12" t="s">
        <v>77</v>
      </c>
      <c r="AY776" s="224" t="s">
        <v>135</v>
      </c>
    </row>
    <row r="777" spans="2:65" s="11" customFormat="1" ht="27">
      <c r="B777" s="203"/>
      <c r="C777" s="204"/>
      <c r="D777" s="205" t="s">
        <v>144</v>
      </c>
      <c r="E777" s="206" t="s">
        <v>22</v>
      </c>
      <c r="F777" s="207" t="s">
        <v>703</v>
      </c>
      <c r="G777" s="204"/>
      <c r="H777" s="206" t="s">
        <v>22</v>
      </c>
      <c r="I777" s="208"/>
      <c r="J777" s="204"/>
      <c r="K777" s="204"/>
      <c r="L777" s="209"/>
      <c r="M777" s="210"/>
      <c r="N777" s="211"/>
      <c r="O777" s="211"/>
      <c r="P777" s="211"/>
      <c r="Q777" s="211"/>
      <c r="R777" s="211"/>
      <c r="S777" s="211"/>
      <c r="T777" s="212"/>
      <c r="AT777" s="213" t="s">
        <v>144</v>
      </c>
      <c r="AU777" s="213" t="s">
        <v>86</v>
      </c>
      <c r="AV777" s="11" t="s">
        <v>24</v>
      </c>
      <c r="AW777" s="11" t="s">
        <v>41</v>
      </c>
      <c r="AX777" s="11" t="s">
        <v>77</v>
      </c>
      <c r="AY777" s="213" t="s">
        <v>135</v>
      </c>
    </row>
    <row r="778" spans="2:65" s="12" customFormat="1" ht="13.5">
      <c r="B778" s="214"/>
      <c r="C778" s="215"/>
      <c r="D778" s="205" t="s">
        <v>144</v>
      </c>
      <c r="E778" s="216" t="s">
        <v>22</v>
      </c>
      <c r="F778" s="217" t="s">
        <v>86</v>
      </c>
      <c r="G778" s="215"/>
      <c r="H778" s="218">
        <v>2</v>
      </c>
      <c r="I778" s="219"/>
      <c r="J778" s="215"/>
      <c r="K778" s="215"/>
      <c r="L778" s="220"/>
      <c r="M778" s="221"/>
      <c r="N778" s="222"/>
      <c r="O778" s="222"/>
      <c r="P778" s="222"/>
      <c r="Q778" s="222"/>
      <c r="R778" s="222"/>
      <c r="S778" s="222"/>
      <c r="T778" s="223"/>
      <c r="AT778" s="224" t="s">
        <v>144</v>
      </c>
      <c r="AU778" s="224" t="s">
        <v>86</v>
      </c>
      <c r="AV778" s="12" t="s">
        <v>86</v>
      </c>
      <c r="AW778" s="12" t="s">
        <v>41</v>
      </c>
      <c r="AX778" s="12" t="s">
        <v>77</v>
      </c>
      <c r="AY778" s="224" t="s">
        <v>135</v>
      </c>
    </row>
    <row r="779" spans="2:65" s="13" customFormat="1" ht="13.5">
      <c r="B779" s="225"/>
      <c r="C779" s="226"/>
      <c r="D779" s="205" t="s">
        <v>144</v>
      </c>
      <c r="E779" s="227" t="s">
        <v>22</v>
      </c>
      <c r="F779" s="228" t="s">
        <v>173</v>
      </c>
      <c r="G779" s="226"/>
      <c r="H779" s="229">
        <v>13</v>
      </c>
      <c r="I779" s="230"/>
      <c r="J779" s="226"/>
      <c r="K779" s="226"/>
      <c r="L779" s="231"/>
      <c r="M779" s="232"/>
      <c r="N779" s="233"/>
      <c r="O779" s="233"/>
      <c r="P779" s="233"/>
      <c r="Q779" s="233"/>
      <c r="R779" s="233"/>
      <c r="S779" s="233"/>
      <c r="T779" s="234"/>
      <c r="AT779" s="235" t="s">
        <v>144</v>
      </c>
      <c r="AU779" s="235" t="s">
        <v>86</v>
      </c>
      <c r="AV779" s="13" t="s">
        <v>142</v>
      </c>
      <c r="AW779" s="13" t="s">
        <v>41</v>
      </c>
      <c r="AX779" s="13" t="s">
        <v>24</v>
      </c>
      <c r="AY779" s="235" t="s">
        <v>135</v>
      </c>
    </row>
    <row r="780" spans="2:65" s="1" customFormat="1" ht="16.5" customHeight="1">
      <c r="B780" s="40"/>
      <c r="C780" s="236" t="s">
        <v>704</v>
      </c>
      <c r="D780" s="236" t="s">
        <v>427</v>
      </c>
      <c r="E780" s="237" t="s">
        <v>705</v>
      </c>
      <c r="F780" s="238" t="s">
        <v>706</v>
      </c>
      <c r="G780" s="239" t="s">
        <v>420</v>
      </c>
      <c r="H780" s="240">
        <v>10</v>
      </c>
      <c r="I780" s="241"/>
      <c r="J780" s="242">
        <f>ROUND(I780*H780,2)</f>
        <v>0</v>
      </c>
      <c r="K780" s="238" t="s">
        <v>141</v>
      </c>
      <c r="L780" s="243"/>
      <c r="M780" s="244" t="s">
        <v>22</v>
      </c>
      <c r="N780" s="245" t="s">
        <v>48</v>
      </c>
      <c r="O780" s="41"/>
      <c r="P780" s="200">
        <f>O780*H780</f>
        <v>0</v>
      </c>
      <c r="Q780" s="200">
        <v>7.7000000000000002E-3</v>
      </c>
      <c r="R780" s="200">
        <f>Q780*H780</f>
        <v>7.6999999999999999E-2</v>
      </c>
      <c r="S780" s="200">
        <v>0</v>
      </c>
      <c r="T780" s="201">
        <f>S780*H780</f>
        <v>0</v>
      </c>
      <c r="AR780" s="23" t="s">
        <v>259</v>
      </c>
      <c r="AT780" s="23" t="s">
        <v>427</v>
      </c>
      <c r="AU780" s="23" t="s">
        <v>86</v>
      </c>
      <c r="AY780" s="23" t="s">
        <v>135</v>
      </c>
      <c r="BE780" s="202">
        <f>IF(N780="základní",J780,0)</f>
        <v>0</v>
      </c>
      <c r="BF780" s="202">
        <f>IF(N780="snížená",J780,0)</f>
        <v>0</v>
      </c>
      <c r="BG780" s="202">
        <f>IF(N780="zákl. přenesená",J780,0)</f>
        <v>0</v>
      </c>
      <c r="BH780" s="202">
        <f>IF(N780="sníž. přenesená",J780,0)</f>
        <v>0</v>
      </c>
      <c r="BI780" s="202">
        <f>IF(N780="nulová",J780,0)</f>
        <v>0</v>
      </c>
      <c r="BJ780" s="23" t="s">
        <v>24</v>
      </c>
      <c r="BK780" s="202">
        <f>ROUND(I780*H780,2)</f>
        <v>0</v>
      </c>
      <c r="BL780" s="23" t="s">
        <v>142</v>
      </c>
      <c r="BM780" s="23" t="s">
        <v>707</v>
      </c>
    </row>
    <row r="781" spans="2:65" s="11" customFormat="1" ht="13.5">
      <c r="B781" s="203"/>
      <c r="C781" s="204"/>
      <c r="D781" s="205" t="s">
        <v>144</v>
      </c>
      <c r="E781" s="206" t="s">
        <v>22</v>
      </c>
      <c r="F781" s="207" t="s">
        <v>695</v>
      </c>
      <c r="G781" s="204"/>
      <c r="H781" s="206" t="s">
        <v>22</v>
      </c>
      <c r="I781" s="208"/>
      <c r="J781" s="204"/>
      <c r="K781" s="204"/>
      <c r="L781" s="209"/>
      <c r="M781" s="210"/>
      <c r="N781" s="211"/>
      <c r="O781" s="211"/>
      <c r="P781" s="211"/>
      <c r="Q781" s="211"/>
      <c r="R781" s="211"/>
      <c r="S781" s="211"/>
      <c r="T781" s="212"/>
      <c r="AT781" s="213" t="s">
        <v>144</v>
      </c>
      <c r="AU781" s="213" t="s">
        <v>86</v>
      </c>
      <c r="AV781" s="11" t="s">
        <v>24</v>
      </c>
      <c r="AW781" s="11" t="s">
        <v>41</v>
      </c>
      <c r="AX781" s="11" t="s">
        <v>77</v>
      </c>
      <c r="AY781" s="213" t="s">
        <v>135</v>
      </c>
    </row>
    <row r="782" spans="2:65" s="12" customFormat="1" ht="13.5">
      <c r="B782" s="214"/>
      <c r="C782" s="215"/>
      <c r="D782" s="205" t="s">
        <v>144</v>
      </c>
      <c r="E782" s="216" t="s">
        <v>22</v>
      </c>
      <c r="F782" s="217" t="s">
        <v>696</v>
      </c>
      <c r="G782" s="215"/>
      <c r="H782" s="218">
        <v>10</v>
      </c>
      <c r="I782" s="219"/>
      <c r="J782" s="215"/>
      <c r="K782" s="215"/>
      <c r="L782" s="220"/>
      <c r="M782" s="221"/>
      <c r="N782" s="222"/>
      <c r="O782" s="222"/>
      <c r="P782" s="222"/>
      <c r="Q782" s="222"/>
      <c r="R782" s="222"/>
      <c r="S782" s="222"/>
      <c r="T782" s="223"/>
      <c r="AT782" s="224" t="s">
        <v>144</v>
      </c>
      <c r="AU782" s="224" t="s">
        <v>86</v>
      </c>
      <c r="AV782" s="12" t="s">
        <v>86</v>
      </c>
      <c r="AW782" s="12" t="s">
        <v>41</v>
      </c>
      <c r="AX782" s="12" t="s">
        <v>24</v>
      </c>
      <c r="AY782" s="224" t="s">
        <v>135</v>
      </c>
    </row>
    <row r="783" spans="2:65" s="1" customFormat="1" ht="16.5" customHeight="1">
      <c r="B783" s="40"/>
      <c r="C783" s="236" t="s">
        <v>708</v>
      </c>
      <c r="D783" s="236" t="s">
        <v>427</v>
      </c>
      <c r="E783" s="237" t="s">
        <v>709</v>
      </c>
      <c r="F783" s="238" t="s">
        <v>710</v>
      </c>
      <c r="G783" s="239" t="s">
        <v>420</v>
      </c>
      <c r="H783" s="240">
        <v>1</v>
      </c>
      <c r="I783" s="241"/>
      <c r="J783" s="242">
        <f>ROUND(I783*H783,2)</f>
        <v>0</v>
      </c>
      <c r="K783" s="238" t="s">
        <v>141</v>
      </c>
      <c r="L783" s="243"/>
      <c r="M783" s="244" t="s">
        <v>22</v>
      </c>
      <c r="N783" s="245" t="s">
        <v>48</v>
      </c>
      <c r="O783" s="41"/>
      <c r="P783" s="200">
        <f>O783*H783</f>
        <v>0</v>
      </c>
      <c r="Q783" s="200">
        <v>2.3999999999999998E-3</v>
      </c>
      <c r="R783" s="200">
        <f>Q783*H783</f>
        <v>2.3999999999999998E-3</v>
      </c>
      <c r="S783" s="200">
        <v>0</v>
      </c>
      <c r="T783" s="201">
        <f>S783*H783</f>
        <v>0</v>
      </c>
      <c r="AR783" s="23" t="s">
        <v>259</v>
      </c>
      <c r="AT783" s="23" t="s">
        <v>427</v>
      </c>
      <c r="AU783" s="23" t="s">
        <v>86</v>
      </c>
      <c r="AY783" s="23" t="s">
        <v>135</v>
      </c>
      <c r="BE783" s="202">
        <f>IF(N783="základní",J783,0)</f>
        <v>0</v>
      </c>
      <c r="BF783" s="202">
        <f>IF(N783="snížená",J783,0)</f>
        <v>0</v>
      </c>
      <c r="BG783" s="202">
        <f>IF(N783="zákl. přenesená",J783,0)</f>
        <v>0</v>
      </c>
      <c r="BH783" s="202">
        <f>IF(N783="sníž. přenesená",J783,0)</f>
        <v>0</v>
      </c>
      <c r="BI783" s="202">
        <f>IF(N783="nulová",J783,0)</f>
        <v>0</v>
      </c>
      <c r="BJ783" s="23" t="s">
        <v>24</v>
      </c>
      <c r="BK783" s="202">
        <f>ROUND(I783*H783,2)</f>
        <v>0</v>
      </c>
      <c r="BL783" s="23" t="s">
        <v>142</v>
      </c>
      <c r="BM783" s="23" t="s">
        <v>711</v>
      </c>
    </row>
    <row r="784" spans="2:65" s="11" customFormat="1" ht="13.5">
      <c r="B784" s="203"/>
      <c r="C784" s="204"/>
      <c r="D784" s="205" t="s">
        <v>144</v>
      </c>
      <c r="E784" s="206" t="s">
        <v>22</v>
      </c>
      <c r="F784" s="207" t="s">
        <v>697</v>
      </c>
      <c r="G784" s="204"/>
      <c r="H784" s="206" t="s">
        <v>22</v>
      </c>
      <c r="I784" s="208"/>
      <c r="J784" s="204"/>
      <c r="K784" s="204"/>
      <c r="L784" s="209"/>
      <c r="M784" s="210"/>
      <c r="N784" s="211"/>
      <c r="O784" s="211"/>
      <c r="P784" s="211"/>
      <c r="Q784" s="211"/>
      <c r="R784" s="211"/>
      <c r="S784" s="211"/>
      <c r="T784" s="212"/>
      <c r="AT784" s="213" t="s">
        <v>144</v>
      </c>
      <c r="AU784" s="213" t="s">
        <v>86</v>
      </c>
      <c r="AV784" s="11" t="s">
        <v>24</v>
      </c>
      <c r="AW784" s="11" t="s">
        <v>41</v>
      </c>
      <c r="AX784" s="11" t="s">
        <v>77</v>
      </c>
      <c r="AY784" s="213" t="s">
        <v>135</v>
      </c>
    </row>
    <row r="785" spans="2:65" s="12" customFormat="1" ht="13.5">
      <c r="B785" s="214"/>
      <c r="C785" s="215"/>
      <c r="D785" s="205" t="s">
        <v>144</v>
      </c>
      <c r="E785" s="216" t="s">
        <v>22</v>
      </c>
      <c r="F785" s="217" t="s">
        <v>24</v>
      </c>
      <c r="G785" s="215"/>
      <c r="H785" s="218">
        <v>1</v>
      </c>
      <c r="I785" s="219"/>
      <c r="J785" s="215"/>
      <c r="K785" s="215"/>
      <c r="L785" s="220"/>
      <c r="M785" s="221"/>
      <c r="N785" s="222"/>
      <c r="O785" s="222"/>
      <c r="P785" s="222"/>
      <c r="Q785" s="222"/>
      <c r="R785" s="222"/>
      <c r="S785" s="222"/>
      <c r="T785" s="223"/>
      <c r="AT785" s="224" t="s">
        <v>144</v>
      </c>
      <c r="AU785" s="224" t="s">
        <v>86</v>
      </c>
      <c r="AV785" s="12" t="s">
        <v>86</v>
      </c>
      <c r="AW785" s="12" t="s">
        <v>41</v>
      </c>
      <c r="AX785" s="12" t="s">
        <v>24</v>
      </c>
      <c r="AY785" s="224" t="s">
        <v>135</v>
      </c>
    </row>
    <row r="786" spans="2:65" s="1" customFormat="1" ht="16.5" customHeight="1">
      <c r="B786" s="40"/>
      <c r="C786" s="236" t="s">
        <v>712</v>
      </c>
      <c r="D786" s="236" t="s">
        <v>427</v>
      </c>
      <c r="E786" s="237" t="s">
        <v>713</v>
      </c>
      <c r="F786" s="238" t="s">
        <v>714</v>
      </c>
      <c r="G786" s="239" t="s">
        <v>420</v>
      </c>
      <c r="H786" s="240">
        <v>1</v>
      </c>
      <c r="I786" s="241"/>
      <c r="J786" s="242">
        <f>ROUND(I786*H786,2)</f>
        <v>0</v>
      </c>
      <c r="K786" s="238" t="s">
        <v>141</v>
      </c>
      <c r="L786" s="243"/>
      <c r="M786" s="244" t="s">
        <v>22</v>
      </c>
      <c r="N786" s="245" t="s">
        <v>48</v>
      </c>
      <c r="O786" s="41"/>
      <c r="P786" s="200">
        <f>O786*H786</f>
        <v>0</v>
      </c>
      <c r="Q786" s="200">
        <v>3.5000000000000001E-3</v>
      </c>
      <c r="R786" s="200">
        <f>Q786*H786</f>
        <v>3.5000000000000001E-3</v>
      </c>
      <c r="S786" s="200">
        <v>0</v>
      </c>
      <c r="T786" s="201">
        <f>S786*H786</f>
        <v>0</v>
      </c>
      <c r="AR786" s="23" t="s">
        <v>259</v>
      </c>
      <c r="AT786" s="23" t="s">
        <v>427</v>
      </c>
      <c r="AU786" s="23" t="s">
        <v>86</v>
      </c>
      <c r="AY786" s="23" t="s">
        <v>135</v>
      </c>
      <c r="BE786" s="202">
        <f>IF(N786="základní",J786,0)</f>
        <v>0</v>
      </c>
      <c r="BF786" s="202">
        <f>IF(N786="snížená",J786,0)</f>
        <v>0</v>
      </c>
      <c r="BG786" s="202">
        <f>IF(N786="zákl. přenesená",J786,0)</f>
        <v>0</v>
      </c>
      <c r="BH786" s="202">
        <f>IF(N786="sníž. přenesená",J786,0)</f>
        <v>0</v>
      </c>
      <c r="BI786" s="202">
        <f>IF(N786="nulová",J786,0)</f>
        <v>0</v>
      </c>
      <c r="BJ786" s="23" t="s">
        <v>24</v>
      </c>
      <c r="BK786" s="202">
        <f>ROUND(I786*H786,2)</f>
        <v>0</v>
      </c>
      <c r="BL786" s="23" t="s">
        <v>142</v>
      </c>
      <c r="BM786" s="23" t="s">
        <v>715</v>
      </c>
    </row>
    <row r="787" spans="2:65" s="11" customFormat="1" ht="13.5">
      <c r="B787" s="203"/>
      <c r="C787" s="204"/>
      <c r="D787" s="205" t="s">
        <v>144</v>
      </c>
      <c r="E787" s="206" t="s">
        <v>22</v>
      </c>
      <c r="F787" s="207" t="s">
        <v>716</v>
      </c>
      <c r="G787" s="204"/>
      <c r="H787" s="206" t="s">
        <v>22</v>
      </c>
      <c r="I787" s="208"/>
      <c r="J787" s="204"/>
      <c r="K787" s="204"/>
      <c r="L787" s="209"/>
      <c r="M787" s="210"/>
      <c r="N787" s="211"/>
      <c r="O787" s="211"/>
      <c r="P787" s="211"/>
      <c r="Q787" s="211"/>
      <c r="R787" s="211"/>
      <c r="S787" s="211"/>
      <c r="T787" s="212"/>
      <c r="AT787" s="213" t="s">
        <v>144</v>
      </c>
      <c r="AU787" s="213" t="s">
        <v>86</v>
      </c>
      <c r="AV787" s="11" t="s">
        <v>24</v>
      </c>
      <c r="AW787" s="11" t="s">
        <v>41</v>
      </c>
      <c r="AX787" s="11" t="s">
        <v>77</v>
      </c>
      <c r="AY787" s="213" t="s">
        <v>135</v>
      </c>
    </row>
    <row r="788" spans="2:65" s="12" customFormat="1" ht="13.5">
      <c r="B788" s="214"/>
      <c r="C788" s="215"/>
      <c r="D788" s="205" t="s">
        <v>144</v>
      </c>
      <c r="E788" s="216" t="s">
        <v>22</v>
      </c>
      <c r="F788" s="217" t="s">
        <v>24</v>
      </c>
      <c r="G788" s="215"/>
      <c r="H788" s="218">
        <v>1</v>
      </c>
      <c r="I788" s="219"/>
      <c r="J788" s="215"/>
      <c r="K788" s="215"/>
      <c r="L788" s="220"/>
      <c r="M788" s="221"/>
      <c r="N788" s="222"/>
      <c r="O788" s="222"/>
      <c r="P788" s="222"/>
      <c r="Q788" s="222"/>
      <c r="R788" s="222"/>
      <c r="S788" s="222"/>
      <c r="T788" s="223"/>
      <c r="AT788" s="224" t="s">
        <v>144</v>
      </c>
      <c r="AU788" s="224" t="s">
        <v>86</v>
      </c>
      <c r="AV788" s="12" t="s">
        <v>86</v>
      </c>
      <c r="AW788" s="12" t="s">
        <v>41</v>
      </c>
      <c r="AX788" s="12" t="s">
        <v>24</v>
      </c>
      <c r="AY788" s="224" t="s">
        <v>135</v>
      </c>
    </row>
    <row r="789" spans="2:65" s="1" customFormat="1" ht="16.5" customHeight="1">
      <c r="B789" s="40"/>
      <c r="C789" s="236" t="s">
        <v>717</v>
      </c>
      <c r="D789" s="236" t="s">
        <v>427</v>
      </c>
      <c r="E789" s="237" t="s">
        <v>718</v>
      </c>
      <c r="F789" s="238" t="s">
        <v>719</v>
      </c>
      <c r="G789" s="239" t="s">
        <v>420</v>
      </c>
      <c r="H789" s="240">
        <v>1</v>
      </c>
      <c r="I789" s="241"/>
      <c r="J789" s="242">
        <f>ROUND(I789*H789,2)</f>
        <v>0</v>
      </c>
      <c r="K789" s="238" t="s">
        <v>141</v>
      </c>
      <c r="L789" s="243"/>
      <c r="M789" s="244" t="s">
        <v>22</v>
      </c>
      <c r="N789" s="245" t="s">
        <v>48</v>
      </c>
      <c r="O789" s="41"/>
      <c r="P789" s="200">
        <f>O789*H789</f>
        <v>0</v>
      </c>
      <c r="Q789" s="200">
        <v>2.5000000000000001E-3</v>
      </c>
      <c r="R789" s="200">
        <f>Q789*H789</f>
        <v>2.5000000000000001E-3</v>
      </c>
      <c r="S789" s="200">
        <v>0</v>
      </c>
      <c r="T789" s="201">
        <f>S789*H789</f>
        <v>0</v>
      </c>
      <c r="AR789" s="23" t="s">
        <v>259</v>
      </c>
      <c r="AT789" s="23" t="s">
        <v>427</v>
      </c>
      <c r="AU789" s="23" t="s">
        <v>86</v>
      </c>
      <c r="AY789" s="23" t="s">
        <v>135</v>
      </c>
      <c r="BE789" s="202">
        <f>IF(N789="základní",J789,0)</f>
        <v>0</v>
      </c>
      <c r="BF789" s="202">
        <f>IF(N789="snížená",J789,0)</f>
        <v>0</v>
      </c>
      <c r="BG789" s="202">
        <f>IF(N789="zákl. přenesená",J789,0)</f>
        <v>0</v>
      </c>
      <c r="BH789" s="202">
        <f>IF(N789="sníž. přenesená",J789,0)</f>
        <v>0</v>
      </c>
      <c r="BI789" s="202">
        <f>IF(N789="nulová",J789,0)</f>
        <v>0</v>
      </c>
      <c r="BJ789" s="23" t="s">
        <v>24</v>
      </c>
      <c r="BK789" s="202">
        <f>ROUND(I789*H789,2)</f>
        <v>0</v>
      </c>
      <c r="BL789" s="23" t="s">
        <v>142</v>
      </c>
      <c r="BM789" s="23" t="s">
        <v>720</v>
      </c>
    </row>
    <row r="790" spans="2:65" s="11" customFormat="1" ht="13.5">
      <c r="B790" s="203"/>
      <c r="C790" s="204"/>
      <c r="D790" s="205" t="s">
        <v>144</v>
      </c>
      <c r="E790" s="206" t="s">
        <v>22</v>
      </c>
      <c r="F790" s="207" t="s">
        <v>721</v>
      </c>
      <c r="G790" s="204"/>
      <c r="H790" s="206" t="s">
        <v>22</v>
      </c>
      <c r="I790" s="208"/>
      <c r="J790" s="204"/>
      <c r="K790" s="204"/>
      <c r="L790" s="209"/>
      <c r="M790" s="210"/>
      <c r="N790" s="211"/>
      <c r="O790" s="211"/>
      <c r="P790" s="211"/>
      <c r="Q790" s="211"/>
      <c r="R790" s="211"/>
      <c r="S790" s="211"/>
      <c r="T790" s="212"/>
      <c r="AT790" s="213" t="s">
        <v>144</v>
      </c>
      <c r="AU790" s="213" t="s">
        <v>86</v>
      </c>
      <c r="AV790" s="11" t="s">
        <v>24</v>
      </c>
      <c r="AW790" s="11" t="s">
        <v>41</v>
      </c>
      <c r="AX790" s="11" t="s">
        <v>77</v>
      </c>
      <c r="AY790" s="213" t="s">
        <v>135</v>
      </c>
    </row>
    <row r="791" spans="2:65" s="12" customFormat="1" ht="13.5">
      <c r="B791" s="214"/>
      <c r="C791" s="215"/>
      <c r="D791" s="205" t="s">
        <v>144</v>
      </c>
      <c r="E791" s="216" t="s">
        <v>22</v>
      </c>
      <c r="F791" s="217" t="s">
        <v>24</v>
      </c>
      <c r="G791" s="215"/>
      <c r="H791" s="218">
        <v>1</v>
      </c>
      <c r="I791" s="219"/>
      <c r="J791" s="215"/>
      <c r="K791" s="215"/>
      <c r="L791" s="220"/>
      <c r="M791" s="221"/>
      <c r="N791" s="222"/>
      <c r="O791" s="222"/>
      <c r="P791" s="222"/>
      <c r="Q791" s="222"/>
      <c r="R791" s="222"/>
      <c r="S791" s="222"/>
      <c r="T791" s="223"/>
      <c r="AT791" s="224" t="s">
        <v>144</v>
      </c>
      <c r="AU791" s="224" t="s">
        <v>86</v>
      </c>
      <c r="AV791" s="12" t="s">
        <v>86</v>
      </c>
      <c r="AW791" s="12" t="s">
        <v>41</v>
      </c>
      <c r="AX791" s="12" t="s">
        <v>24</v>
      </c>
      <c r="AY791" s="224" t="s">
        <v>135</v>
      </c>
    </row>
    <row r="792" spans="2:65" s="1" customFormat="1" ht="16.5" customHeight="1">
      <c r="B792" s="40"/>
      <c r="C792" s="191" t="s">
        <v>722</v>
      </c>
      <c r="D792" s="191" t="s">
        <v>137</v>
      </c>
      <c r="E792" s="192" t="s">
        <v>723</v>
      </c>
      <c r="F792" s="193" t="s">
        <v>724</v>
      </c>
      <c r="G792" s="194" t="s">
        <v>420</v>
      </c>
      <c r="H792" s="195">
        <v>6</v>
      </c>
      <c r="I792" s="196"/>
      <c r="J792" s="197">
        <f>ROUND(I792*H792,2)</f>
        <v>0</v>
      </c>
      <c r="K792" s="193" t="s">
        <v>141</v>
      </c>
      <c r="L792" s="60"/>
      <c r="M792" s="198" t="s">
        <v>22</v>
      </c>
      <c r="N792" s="199" t="s">
        <v>48</v>
      </c>
      <c r="O792" s="41"/>
      <c r="P792" s="200">
        <f>O792*H792</f>
        <v>0</v>
      </c>
      <c r="Q792" s="200">
        <v>0.11241</v>
      </c>
      <c r="R792" s="200">
        <f>Q792*H792</f>
        <v>0.67445999999999995</v>
      </c>
      <c r="S792" s="200">
        <v>0</v>
      </c>
      <c r="T792" s="201">
        <f>S792*H792</f>
        <v>0</v>
      </c>
      <c r="AR792" s="23" t="s">
        <v>142</v>
      </c>
      <c r="AT792" s="23" t="s">
        <v>137</v>
      </c>
      <c r="AU792" s="23" t="s">
        <v>86</v>
      </c>
      <c r="AY792" s="23" t="s">
        <v>135</v>
      </c>
      <c r="BE792" s="202">
        <f>IF(N792="základní",J792,0)</f>
        <v>0</v>
      </c>
      <c r="BF792" s="202">
        <f>IF(N792="snížená",J792,0)</f>
        <v>0</v>
      </c>
      <c r="BG792" s="202">
        <f>IF(N792="zákl. přenesená",J792,0)</f>
        <v>0</v>
      </c>
      <c r="BH792" s="202">
        <f>IF(N792="sníž. přenesená",J792,0)</f>
        <v>0</v>
      </c>
      <c r="BI792" s="202">
        <f>IF(N792="nulová",J792,0)</f>
        <v>0</v>
      </c>
      <c r="BJ792" s="23" t="s">
        <v>24</v>
      </c>
      <c r="BK792" s="202">
        <f>ROUND(I792*H792,2)</f>
        <v>0</v>
      </c>
      <c r="BL792" s="23" t="s">
        <v>142</v>
      </c>
      <c r="BM792" s="23" t="s">
        <v>725</v>
      </c>
    </row>
    <row r="793" spans="2:65" s="11" customFormat="1" ht="13.5">
      <c r="B793" s="203"/>
      <c r="C793" s="204"/>
      <c r="D793" s="205" t="s">
        <v>144</v>
      </c>
      <c r="E793" s="206" t="s">
        <v>22</v>
      </c>
      <c r="F793" s="207" t="s">
        <v>726</v>
      </c>
      <c r="G793" s="204"/>
      <c r="H793" s="206" t="s">
        <v>22</v>
      </c>
      <c r="I793" s="208"/>
      <c r="J793" s="204"/>
      <c r="K793" s="204"/>
      <c r="L793" s="209"/>
      <c r="M793" s="210"/>
      <c r="N793" s="211"/>
      <c r="O793" s="211"/>
      <c r="P793" s="211"/>
      <c r="Q793" s="211"/>
      <c r="R793" s="211"/>
      <c r="S793" s="211"/>
      <c r="T793" s="212"/>
      <c r="AT793" s="213" t="s">
        <v>144</v>
      </c>
      <c r="AU793" s="213" t="s">
        <v>86</v>
      </c>
      <c r="AV793" s="11" t="s">
        <v>24</v>
      </c>
      <c r="AW793" s="11" t="s">
        <v>41</v>
      </c>
      <c r="AX793" s="11" t="s">
        <v>77</v>
      </c>
      <c r="AY793" s="213" t="s">
        <v>135</v>
      </c>
    </row>
    <row r="794" spans="2:65" s="12" customFormat="1" ht="13.5">
      <c r="B794" s="214"/>
      <c r="C794" s="215"/>
      <c r="D794" s="205" t="s">
        <v>144</v>
      </c>
      <c r="E794" s="216" t="s">
        <v>22</v>
      </c>
      <c r="F794" s="217" t="s">
        <v>211</v>
      </c>
      <c r="G794" s="215"/>
      <c r="H794" s="218">
        <v>5</v>
      </c>
      <c r="I794" s="219"/>
      <c r="J794" s="215"/>
      <c r="K794" s="215"/>
      <c r="L794" s="220"/>
      <c r="M794" s="221"/>
      <c r="N794" s="222"/>
      <c r="O794" s="222"/>
      <c r="P794" s="222"/>
      <c r="Q794" s="222"/>
      <c r="R794" s="222"/>
      <c r="S794" s="222"/>
      <c r="T794" s="223"/>
      <c r="AT794" s="224" t="s">
        <v>144</v>
      </c>
      <c r="AU794" s="224" t="s">
        <v>86</v>
      </c>
      <c r="AV794" s="12" t="s">
        <v>86</v>
      </c>
      <c r="AW794" s="12" t="s">
        <v>41</v>
      </c>
      <c r="AX794" s="12" t="s">
        <v>77</v>
      </c>
      <c r="AY794" s="224" t="s">
        <v>135</v>
      </c>
    </row>
    <row r="795" spans="2:65" s="11" customFormat="1" ht="13.5">
      <c r="B795" s="203"/>
      <c r="C795" s="204"/>
      <c r="D795" s="205" t="s">
        <v>144</v>
      </c>
      <c r="E795" s="206" t="s">
        <v>22</v>
      </c>
      <c r="F795" s="207" t="s">
        <v>727</v>
      </c>
      <c r="G795" s="204"/>
      <c r="H795" s="206" t="s">
        <v>22</v>
      </c>
      <c r="I795" s="208"/>
      <c r="J795" s="204"/>
      <c r="K795" s="204"/>
      <c r="L795" s="209"/>
      <c r="M795" s="210"/>
      <c r="N795" s="211"/>
      <c r="O795" s="211"/>
      <c r="P795" s="211"/>
      <c r="Q795" s="211"/>
      <c r="R795" s="211"/>
      <c r="S795" s="211"/>
      <c r="T795" s="212"/>
      <c r="AT795" s="213" t="s">
        <v>144</v>
      </c>
      <c r="AU795" s="213" t="s">
        <v>86</v>
      </c>
      <c r="AV795" s="11" t="s">
        <v>24</v>
      </c>
      <c r="AW795" s="11" t="s">
        <v>41</v>
      </c>
      <c r="AX795" s="11" t="s">
        <v>77</v>
      </c>
      <c r="AY795" s="213" t="s">
        <v>135</v>
      </c>
    </row>
    <row r="796" spans="2:65" s="12" customFormat="1" ht="13.5">
      <c r="B796" s="214"/>
      <c r="C796" s="215"/>
      <c r="D796" s="205" t="s">
        <v>144</v>
      </c>
      <c r="E796" s="216" t="s">
        <v>22</v>
      </c>
      <c r="F796" s="217" t="s">
        <v>77</v>
      </c>
      <c r="G796" s="215"/>
      <c r="H796" s="218">
        <v>0</v>
      </c>
      <c r="I796" s="219"/>
      <c r="J796" s="215"/>
      <c r="K796" s="215"/>
      <c r="L796" s="220"/>
      <c r="M796" s="221"/>
      <c r="N796" s="222"/>
      <c r="O796" s="222"/>
      <c r="P796" s="222"/>
      <c r="Q796" s="222"/>
      <c r="R796" s="222"/>
      <c r="S796" s="222"/>
      <c r="T796" s="223"/>
      <c r="AT796" s="224" t="s">
        <v>144</v>
      </c>
      <c r="AU796" s="224" t="s">
        <v>86</v>
      </c>
      <c r="AV796" s="12" t="s">
        <v>86</v>
      </c>
      <c r="AW796" s="12" t="s">
        <v>41</v>
      </c>
      <c r="AX796" s="12" t="s">
        <v>77</v>
      </c>
      <c r="AY796" s="224" t="s">
        <v>135</v>
      </c>
    </row>
    <row r="797" spans="2:65" s="11" customFormat="1" ht="27">
      <c r="B797" s="203"/>
      <c r="C797" s="204"/>
      <c r="D797" s="205" t="s">
        <v>144</v>
      </c>
      <c r="E797" s="206" t="s">
        <v>22</v>
      </c>
      <c r="F797" s="207" t="s">
        <v>728</v>
      </c>
      <c r="G797" s="204"/>
      <c r="H797" s="206" t="s">
        <v>22</v>
      </c>
      <c r="I797" s="208"/>
      <c r="J797" s="204"/>
      <c r="K797" s="204"/>
      <c r="L797" s="209"/>
      <c r="M797" s="210"/>
      <c r="N797" s="211"/>
      <c r="O797" s="211"/>
      <c r="P797" s="211"/>
      <c r="Q797" s="211"/>
      <c r="R797" s="211"/>
      <c r="S797" s="211"/>
      <c r="T797" s="212"/>
      <c r="AT797" s="213" t="s">
        <v>144</v>
      </c>
      <c r="AU797" s="213" t="s">
        <v>86</v>
      </c>
      <c r="AV797" s="11" t="s">
        <v>24</v>
      </c>
      <c r="AW797" s="11" t="s">
        <v>41</v>
      </c>
      <c r="AX797" s="11" t="s">
        <v>77</v>
      </c>
      <c r="AY797" s="213" t="s">
        <v>135</v>
      </c>
    </row>
    <row r="798" spans="2:65" s="12" customFormat="1" ht="13.5">
      <c r="B798" s="214"/>
      <c r="C798" s="215"/>
      <c r="D798" s="205" t="s">
        <v>144</v>
      </c>
      <c r="E798" s="216" t="s">
        <v>22</v>
      </c>
      <c r="F798" s="217" t="s">
        <v>24</v>
      </c>
      <c r="G798" s="215"/>
      <c r="H798" s="218">
        <v>1</v>
      </c>
      <c r="I798" s="219"/>
      <c r="J798" s="215"/>
      <c r="K798" s="215"/>
      <c r="L798" s="220"/>
      <c r="M798" s="221"/>
      <c r="N798" s="222"/>
      <c r="O798" s="222"/>
      <c r="P798" s="222"/>
      <c r="Q798" s="222"/>
      <c r="R798" s="222"/>
      <c r="S798" s="222"/>
      <c r="T798" s="223"/>
      <c r="AT798" s="224" t="s">
        <v>144</v>
      </c>
      <c r="AU798" s="224" t="s">
        <v>86</v>
      </c>
      <c r="AV798" s="12" t="s">
        <v>86</v>
      </c>
      <c r="AW798" s="12" t="s">
        <v>41</v>
      </c>
      <c r="AX798" s="12" t="s">
        <v>77</v>
      </c>
      <c r="AY798" s="224" t="s">
        <v>135</v>
      </c>
    </row>
    <row r="799" spans="2:65" s="13" customFormat="1" ht="13.5">
      <c r="B799" s="225"/>
      <c r="C799" s="226"/>
      <c r="D799" s="205" t="s">
        <v>144</v>
      </c>
      <c r="E799" s="227" t="s">
        <v>22</v>
      </c>
      <c r="F799" s="228" t="s">
        <v>173</v>
      </c>
      <c r="G799" s="226"/>
      <c r="H799" s="229">
        <v>6</v>
      </c>
      <c r="I799" s="230"/>
      <c r="J799" s="226"/>
      <c r="K799" s="226"/>
      <c r="L799" s="231"/>
      <c r="M799" s="232"/>
      <c r="N799" s="233"/>
      <c r="O799" s="233"/>
      <c r="P799" s="233"/>
      <c r="Q799" s="233"/>
      <c r="R799" s="233"/>
      <c r="S799" s="233"/>
      <c r="T799" s="234"/>
      <c r="AT799" s="235" t="s">
        <v>144</v>
      </c>
      <c r="AU799" s="235" t="s">
        <v>86</v>
      </c>
      <c r="AV799" s="13" t="s">
        <v>142</v>
      </c>
      <c r="AW799" s="13" t="s">
        <v>41</v>
      </c>
      <c r="AX799" s="13" t="s">
        <v>24</v>
      </c>
      <c r="AY799" s="235" t="s">
        <v>135</v>
      </c>
    </row>
    <row r="800" spans="2:65" s="1" customFormat="1" ht="16.5" customHeight="1">
      <c r="B800" s="40"/>
      <c r="C800" s="236" t="s">
        <v>729</v>
      </c>
      <c r="D800" s="236" t="s">
        <v>427</v>
      </c>
      <c r="E800" s="237" t="s">
        <v>730</v>
      </c>
      <c r="F800" s="238" t="s">
        <v>731</v>
      </c>
      <c r="G800" s="239" t="s">
        <v>420</v>
      </c>
      <c r="H800" s="240">
        <v>6</v>
      </c>
      <c r="I800" s="241"/>
      <c r="J800" s="242">
        <f>ROUND(I800*H800,2)</f>
        <v>0</v>
      </c>
      <c r="K800" s="238" t="s">
        <v>141</v>
      </c>
      <c r="L800" s="243"/>
      <c r="M800" s="244" t="s">
        <v>22</v>
      </c>
      <c r="N800" s="245" t="s">
        <v>48</v>
      </c>
      <c r="O800" s="41"/>
      <c r="P800" s="200">
        <f>O800*H800</f>
        <v>0</v>
      </c>
      <c r="Q800" s="200">
        <v>2.5000000000000001E-3</v>
      </c>
      <c r="R800" s="200">
        <f>Q800*H800</f>
        <v>1.4999999999999999E-2</v>
      </c>
      <c r="S800" s="200">
        <v>0</v>
      </c>
      <c r="T800" s="201">
        <f>S800*H800</f>
        <v>0</v>
      </c>
      <c r="AR800" s="23" t="s">
        <v>259</v>
      </c>
      <c r="AT800" s="23" t="s">
        <v>427</v>
      </c>
      <c r="AU800" s="23" t="s">
        <v>86</v>
      </c>
      <c r="AY800" s="23" t="s">
        <v>135</v>
      </c>
      <c r="BE800" s="202">
        <f>IF(N800="základní",J800,0)</f>
        <v>0</v>
      </c>
      <c r="BF800" s="202">
        <f>IF(N800="snížená",J800,0)</f>
        <v>0</v>
      </c>
      <c r="BG800" s="202">
        <f>IF(N800="zákl. přenesená",J800,0)</f>
        <v>0</v>
      </c>
      <c r="BH800" s="202">
        <f>IF(N800="sníž. přenesená",J800,0)</f>
        <v>0</v>
      </c>
      <c r="BI800" s="202">
        <f>IF(N800="nulová",J800,0)</f>
        <v>0</v>
      </c>
      <c r="BJ800" s="23" t="s">
        <v>24</v>
      </c>
      <c r="BK800" s="202">
        <f>ROUND(I800*H800,2)</f>
        <v>0</v>
      </c>
      <c r="BL800" s="23" t="s">
        <v>142</v>
      </c>
      <c r="BM800" s="23" t="s">
        <v>732</v>
      </c>
    </row>
    <row r="801" spans="2:65" s="1" customFormat="1" ht="16.5" customHeight="1">
      <c r="B801" s="40"/>
      <c r="C801" s="236" t="s">
        <v>733</v>
      </c>
      <c r="D801" s="236" t="s">
        <v>427</v>
      </c>
      <c r="E801" s="237" t="s">
        <v>734</v>
      </c>
      <c r="F801" s="238" t="s">
        <v>735</v>
      </c>
      <c r="G801" s="239" t="s">
        <v>420</v>
      </c>
      <c r="H801" s="240">
        <v>6</v>
      </c>
      <c r="I801" s="241"/>
      <c r="J801" s="242">
        <f>ROUND(I801*H801,2)</f>
        <v>0</v>
      </c>
      <c r="K801" s="238" t="s">
        <v>141</v>
      </c>
      <c r="L801" s="243"/>
      <c r="M801" s="244" t="s">
        <v>22</v>
      </c>
      <c r="N801" s="245" t="s">
        <v>48</v>
      </c>
      <c r="O801" s="41"/>
      <c r="P801" s="200">
        <f>O801*H801</f>
        <v>0</v>
      </c>
      <c r="Q801" s="200">
        <v>1E-4</v>
      </c>
      <c r="R801" s="200">
        <f>Q801*H801</f>
        <v>6.0000000000000006E-4</v>
      </c>
      <c r="S801" s="200">
        <v>0</v>
      </c>
      <c r="T801" s="201">
        <f>S801*H801</f>
        <v>0</v>
      </c>
      <c r="AR801" s="23" t="s">
        <v>259</v>
      </c>
      <c r="AT801" s="23" t="s">
        <v>427</v>
      </c>
      <c r="AU801" s="23" t="s">
        <v>86</v>
      </c>
      <c r="AY801" s="23" t="s">
        <v>135</v>
      </c>
      <c r="BE801" s="202">
        <f>IF(N801="základní",J801,0)</f>
        <v>0</v>
      </c>
      <c r="BF801" s="202">
        <f>IF(N801="snížená",J801,0)</f>
        <v>0</v>
      </c>
      <c r="BG801" s="202">
        <f>IF(N801="zákl. přenesená",J801,0)</f>
        <v>0</v>
      </c>
      <c r="BH801" s="202">
        <f>IF(N801="sníž. přenesená",J801,0)</f>
        <v>0</v>
      </c>
      <c r="BI801" s="202">
        <f>IF(N801="nulová",J801,0)</f>
        <v>0</v>
      </c>
      <c r="BJ801" s="23" t="s">
        <v>24</v>
      </c>
      <c r="BK801" s="202">
        <f>ROUND(I801*H801,2)</f>
        <v>0</v>
      </c>
      <c r="BL801" s="23" t="s">
        <v>142</v>
      </c>
      <c r="BM801" s="23" t="s">
        <v>736</v>
      </c>
    </row>
    <row r="802" spans="2:65" s="1" customFormat="1" ht="16.5" customHeight="1">
      <c r="B802" s="40"/>
      <c r="C802" s="236" t="s">
        <v>737</v>
      </c>
      <c r="D802" s="236" t="s">
        <v>427</v>
      </c>
      <c r="E802" s="237" t="s">
        <v>738</v>
      </c>
      <c r="F802" s="238" t="s">
        <v>739</v>
      </c>
      <c r="G802" s="239" t="s">
        <v>420</v>
      </c>
      <c r="H802" s="240">
        <v>6</v>
      </c>
      <c r="I802" s="241"/>
      <c r="J802" s="242">
        <f>ROUND(I802*H802,2)</f>
        <v>0</v>
      </c>
      <c r="K802" s="238" t="s">
        <v>141</v>
      </c>
      <c r="L802" s="243"/>
      <c r="M802" s="244" t="s">
        <v>22</v>
      </c>
      <c r="N802" s="245" t="s">
        <v>48</v>
      </c>
      <c r="O802" s="41"/>
      <c r="P802" s="200">
        <f>O802*H802</f>
        <v>0</v>
      </c>
      <c r="Q802" s="200">
        <v>3.0000000000000001E-3</v>
      </c>
      <c r="R802" s="200">
        <f>Q802*H802</f>
        <v>1.8000000000000002E-2</v>
      </c>
      <c r="S802" s="200">
        <v>0</v>
      </c>
      <c r="T802" s="201">
        <f>S802*H802</f>
        <v>0</v>
      </c>
      <c r="AR802" s="23" t="s">
        <v>259</v>
      </c>
      <c r="AT802" s="23" t="s">
        <v>427</v>
      </c>
      <c r="AU802" s="23" t="s">
        <v>86</v>
      </c>
      <c r="AY802" s="23" t="s">
        <v>135</v>
      </c>
      <c r="BE802" s="202">
        <f>IF(N802="základní",J802,0)</f>
        <v>0</v>
      </c>
      <c r="BF802" s="202">
        <f>IF(N802="snížená",J802,0)</f>
        <v>0</v>
      </c>
      <c r="BG802" s="202">
        <f>IF(N802="zákl. přenesená",J802,0)</f>
        <v>0</v>
      </c>
      <c r="BH802" s="202">
        <f>IF(N802="sníž. přenesená",J802,0)</f>
        <v>0</v>
      </c>
      <c r="BI802" s="202">
        <f>IF(N802="nulová",J802,0)</f>
        <v>0</v>
      </c>
      <c r="BJ802" s="23" t="s">
        <v>24</v>
      </c>
      <c r="BK802" s="202">
        <f>ROUND(I802*H802,2)</f>
        <v>0</v>
      </c>
      <c r="BL802" s="23" t="s">
        <v>142</v>
      </c>
      <c r="BM802" s="23" t="s">
        <v>740</v>
      </c>
    </row>
    <row r="803" spans="2:65" s="1" customFormat="1" ht="25.5" customHeight="1">
      <c r="B803" s="40"/>
      <c r="C803" s="191" t="s">
        <v>741</v>
      </c>
      <c r="D803" s="191" t="s">
        <v>137</v>
      </c>
      <c r="E803" s="192" t="s">
        <v>742</v>
      </c>
      <c r="F803" s="193" t="s">
        <v>743</v>
      </c>
      <c r="G803" s="194" t="s">
        <v>219</v>
      </c>
      <c r="H803" s="195">
        <v>38.1</v>
      </c>
      <c r="I803" s="196"/>
      <c r="J803" s="197">
        <f>ROUND(I803*H803,2)</f>
        <v>0</v>
      </c>
      <c r="K803" s="193" t="s">
        <v>141</v>
      </c>
      <c r="L803" s="60"/>
      <c r="M803" s="198" t="s">
        <v>22</v>
      </c>
      <c r="N803" s="199" t="s">
        <v>48</v>
      </c>
      <c r="O803" s="41"/>
      <c r="P803" s="200">
        <f>O803*H803</f>
        <v>0</v>
      </c>
      <c r="Q803" s="200">
        <v>6.4999999999999997E-4</v>
      </c>
      <c r="R803" s="200">
        <f>Q803*H803</f>
        <v>2.4764999999999999E-2</v>
      </c>
      <c r="S803" s="200">
        <v>0</v>
      </c>
      <c r="T803" s="201">
        <f>S803*H803</f>
        <v>0</v>
      </c>
      <c r="AR803" s="23" t="s">
        <v>142</v>
      </c>
      <c r="AT803" s="23" t="s">
        <v>137</v>
      </c>
      <c r="AU803" s="23" t="s">
        <v>86</v>
      </c>
      <c r="AY803" s="23" t="s">
        <v>135</v>
      </c>
      <c r="BE803" s="202">
        <f>IF(N803="základní",J803,0)</f>
        <v>0</v>
      </c>
      <c r="BF803" s="202">
        <f>IF(N803="snížená",J803,0)</f>
        <v>0</v>
      </c>
      <c r="BG803" s="202">
        <f>IF(N803="zákl. přenesená",J803,0)</f>
        <v>0</v>
      </c>
      <c r="BH803" s="202">
        <f>IF(N803="sníž. přenesená",J803,0)</f>
        <v>0</v>
      </c>
      <c r="BI803" s="202">
        <f>IF(N803="nulová",J803,0)</f>
        <v>0</v>
      </c>
      <c r="BJ803" s="23" t="s">
        <v>24</v>
      </c>
      <c r="BK803" s="202">
        <f>ROUND(I803*H803,2)</f>
        <v>0</v>
      </c>
      <c r="BL803" s="23" t="s">
        <v>142</v>
      </c>
      <c r="BM803" s="23" t="s">
        <v>744</v>
      </c>
    </row>
    <row r="804" spans="2:65" s="11" customFormat="1" ht="13.5">
      <c r="B804" s="203"/>
      <c r="C804" s="204"/>
      <c r="D804" s="205" t="s">
        <v>144</v>
      </c>
      <c r="E804" s="206" t="s">
        <v>22</v>
      </c>
      <c r="F804" s="207" t="s">
        <v>745</v>
      </c>
      <c r="G804" s="204"/>
      <c r="H804" s="206" t="s">
        <v>22</v>
      </c>
      <c r="I804" s="208"/>
      <c r="J804" s="204"/>
      <c r="K804" s="204"/>
      <c r="L804" s="209"/>
      <c r="M804" s="210"/>
      <c r="N804" s="211"/>
      <c r="O804" s="211"/>
      <c r="P804" s="211"/>
      <c r="Q804" s="211"/>
      <c r="R804" s="211"/>
      <c r="S804" s="211"/>
      <c r="T804" s="212"/>
      <c r="AT804" s="213" t="s">
        <v>144</v>
      </c>
      <c r="AU804" s="213" t="s">
        <v>86</v>
      </c>
      <c r="AV804" s="11" t="s">
        <v>24</v>
      </c>
      <c r="AW804" s="11" t="s">
        <v>41</v>
      </c>
      <c r="AX804" s="11" t="s">
        <v>77</v>
      </c>
      <c r="AY804" s="213" t="s">
        <v>135</v>
      </c>
    </row>
    <row r="805" spans="2:65" s="12" customFormat="1" ht="13.5">
      <c r="B805" s="214"/>
      <c r="C805" s="215"/>
      <c r="D805" s="205" t="s">
        <v>144</v>
      </c>
      <c r="E805" s="216" t="s">
        <v>22</v>
      </c>
      <c r="F805" s="217" t="s">
        <v>746</v>
      </c>
      <c r="G805" s="215"/>
      <c r="H805" s="218">
        <v>31.1</v>
      </c>
      <c r="I805" s="219"/>
      <c r="J805" s="215"/>
      <c r="K805" s="215"/>
      <c r="L805" s="220"/>
      <c r="M805" s="221"/>
      <c r="N805" s="222"/>
      <c r="O805" s="222"/>
      <c r="P805" s="222"/>
      <c r="Q805" s="222"/>
      <c r="R805" s="222"/>
      <c r="S805" s="222"/>
      <c r="T805" s="223"/>
      <c r="AT805" s="224" t="s">
        <v>144</v>
      </c>
      <c r="AU805" s="224" t="s">
        <v>86</v>
      </c>
      <c r="AV805" s="12" t="s">
        <v>86</v>
      </c>
      <c r="AW805" s="12" t="s">
        <v>41</v>
      </c>
      <c r="AX805" s="12" t="s">
        <v>77</v>
      </c>
      <c r="AY805" s="224" t="s">
        <v>135</v>
      </c>
    </row>
    <row r="806" spans="2:65" s="11" customFormat="1" ht="13.5">
      <c r="B806" s="203"/>
      <c r="C806" s="204"/>
      <c r="D806" s="205" t="s">
        <v>144</v>
      </c>
      <c r="E806" s="206" t="s">
        <v>22</v>
      </c>
      <c r="F806" s="207" t="s">
        <v>747</v>
      </c>
      <c r="G806" s="204"/>
      <c r="H806" s="206" t="s">
        <v>22</v>
      </c>
      <c r="I806" s="208"/>
      <c r="J806" s="204"/>
      <c r="K806" s="204"/>
      <c r="L806" s="209"/>
      <c r="M806" s="210"/>
      <c r="N806" s="211"/>
      <c r="O806" s="211"/>
      <c r="P806" s="211"/>
      <c r="Q806" s="211"/>
      <c r="R806" s="211"/>
      <c r="S806" s="211"/>
      <c r="T806" s="212"/>
      <c r="AT806" s="213" t="s">
        <v>144</v>
      </c>
      <c r="AU806" s="213" t="s">
        <v>86</v>
      </c>
      <c r="AV806" s="11" t="s">
        <v>24</v>
      </c>
      <c r="AW806" s="11" t="s">
        <v>41</v>
      </c>
      <c r="AX806" s="11" t="s">
        <v>77</v>
      </c>
      <c r="AY806" s="213" t="s">
        <v>135</v>
      </c>
    </row>
    <row r="807" spans="2:65" s="12" customFormat="1" ht="13.5">
      <c r="B807" s="214"/>
      <c r="C807" s="215"/>
      <c r="D807" s="205" t="s">
        <v>144</v>
      </c>
      <c r="E807" s="216" t="s">
        <v>22</v>
      </c>
      <c r="F807" s="217" t="s">
        <v>748</v>
      </c>
      <c r="G807" s="215"/>
      <c r="H807" s="218">
        <v>7</v>
      </c>
      <c r="I807" s="219"/>
      <c r="J807" s="215"/>
      <c r="K807" s="215"/>
      <c r="L807" s="220"/>
      <c r="M807" s="221"/>
      <c r="N807" s="222"/>
      <c r="O807" s="222"/>
      <c r="P807" s="222"/>
      <c r="Q807" s="222"/>
      <c r="R807" s="222"/>
      <c r="S807" s="222"/>
      <c r="T807" s="223"/>
      <c r="AT807" s="224" t="s">
        <v>144</v>
      </c>
      <c r="AU807" s="224" t="s">
        <v>86</v>
      </c>
      <c r="AV807" s="12" t="s">
        <v>86</v>
      </c>
      <c r="AW807" s="12" t="s">
        <v>41</v>
      </c>
      <c r="AX807" s="12" t="s">
        <v>77</v>
      </c>
      <c r="AY807" s="224" t="s">
        <v>135</v>
      </c>
    </row>
    <row r="808" spans="2:65" s="13" customFormat="1" ht="13.5">
      <c r="B808" s="225"/>
      <c r="C808" s="226"/>
      <c r="D808" s="205" t="s">
        <v>144</v>
      </c>
      <c r="E808" s="227" t="s">
        <v>22</v>
      </c>
      <c r="F808" s="228" t="s">
        <v>173</v>
      </c>
      <c r="G808" s="226"/>
      <c r="H808" s="229">
        <v>38.1</v>
      </c>
      <c r="I808" s="230"/>
      <c r="J808" s="226"/>
      <c r="K808" s="226"/>
      <c r="L808" s="231"/>
      <c r="M808" s="232"/>
      <c r="N808" s="233"/>
      <c r="O808" s="233"/>
      <c r="P808" s="233"/>
      <c r="Q808" s="233"/>
      <c r="R808" s="233"/>
      <c r="S808" s="233"/>
      <c r="T808" s="234"/>
      <c r="AT808" s="235" t="s">
        <v>144</v>
      </c>
      <c r="AU808" s="235" t="s">
        <v>86</v>
      </c>
      <c r="AV808" s="13" t="s">
        <v>142</v>
      </c>
      <c r="AW808" s="13" t="s">
        <v>41</v>
      </c>
      <c r="AX808" s="13" t="s">
        <v>24</v>
      </c>
      <c r="AY808" s="235" t="s">
        <v>135</v>
      </c>
    </row>
    <row r="809" spans="2:65" s="1" customFormat="1" ht="25.5" customHeight="1">
      <c r="B809" s="40"/>
      <c r="C809" s="191" t="s">
        <v>749</v>
      </c>
      <c r="D809" s="191" t="s">
        <v>137</v>
      </c>
      <c r="E809" s="192" t="s">
        <v>750</v>
      </c>
      <c r="F809" s="193" t="s">
        <v>751</v>
      </c>
      <c r="G809" s="194" t="s">
        <v>219</v>
      </c>
      <c r="H809" s="195">
        <v>171.93</v>
      </c>
      <c r="I809" s="196"/>
      <c r="J809" s="197">
        <f>ROUND(I809*H809,2)</f>
        <v>0</v>
      </c>
      <c r="K809" s="193" t="s">
        <v>141</v>
      </c>
      <c r="L809" s="60"/>
      <c r="M809" s="198" t="s">
        <v>22</v>
      </c>
      <c r="N809" s="199" t="s">
        <v>48</v>
      </c>
      <c r="O809" s="41"/>
      <c r="P809" s="200">
        <f>O809*H809</f>
        <v>0</v>
      </c>
      <c r="Q809" s="200">
        <v>3.8000000000000002E-4</v>
      </c>
      <c r="R809" s="200">
        <f>Q809*H809</f>
        <v>6.53334E-2</v>
      </c>
      <c r="S809" s="200">
        <v>0</v>
      </c>
      <c r="T809" s="201">
        <f>S809*H809</f>
        <v>0</v>
      </c>
      <c r="AR809" s="23" t="s">
        <v>142</v>
      </c>
      <c r="AT809" s="23" t="s">
        <v>137</v>
      </c>
      <c r="AU809" s="23" t="s">
        <v>86</v>
      </c>
      <c r="AY809" s="23" t="s">
        <v>135</v>
      </c>
      <c r="BE809" s="202">
        <f>IF(N809="základní",J809,0)</f>
        <v>0</v>
      </c>
      <c r="BF809" s="202">
        <f>IF(N809="snížená",J809,0)</f>
        <v>0</v>
      </c>
      <c r="BG809" s="202">
        <f>IF(N809="zákl. přenesená",J809,0)</f>
        <v>0</v>
      </c>
      <c r="BH809" s="202">
        <f>IF(N809="sníž. přenesená",J809,0)</f>
        <v>0</v>
      </c>
      <c r="BI809" s="202">
        <f>IF(N809="nulová",J809,0)</f>
        <v>0</v>
      </c>
      <c r="BJ809" s="23" t="s">
        <v>24</v>
      </c>
      <c r="BK809" s="202">
        <f>ROUND(I809*H809,2)</f>
        <v>0</v>
      </c>
      <c r="BL809" s="23" t="s">
        <v>142</v>
      </c>
      <c r="BM809" s="23" t="s">
        <v>752</v>
      </c>
    </row>
    <row r="810" spans="2:65" s="11" customFormat="1" ht="13.5">
      <c r="B810" s="203"/>
      <c r="C810" s="204"/>
      <c r="D810" s="205" t="s">
        <v>144</v>
      </c>
      <c r="E810" s="206" t="s">
        <v>22</v>
      </c>
      <c r="F810" s="207" t="s">
        <v>747</v>
      </c>
      <c r="G810" s="204"/>
      <c r="H810" s="206" t="s">
        <v>22</v>
      </c>
      <c r="I810" s="208"/>
      <c r="J810" s="204"/>
      <c r="K810" s="204"/>
      <c r="L810" s="209"/>
      <c r="M810" s="210"/>
      <c r="N810" s="211"/>
      <c r="O810" s="211"/>
      <c r="P810" s="211"/>
      <c r="Q810" s="211"/>
      <c r="R810" s="211"/>
      <c r="S810" s="211"/>
      <c r="T810" s="212"/>
      <c r="AT810" s="213" t="s">
        <v>144</v>
      </c>
      <c r="AU810" s="213" t="s">
        <v>86</v>
      </c>
      <c r="AV810" s="11" t="s">
        <v>24</v>
      </c>
      <c r="AW810" s="11" t="s">
        <v>41</v>
      </c>
      <c r="AX810" s="11" t="s">
        <v>77</v>
      </c>
      <c r="AY810" s="213" t="s">
        <v>135</v>
      </c>
    </row>
    <row r="811" spans="2:65" s="12" customFormat="1" ht="13.5">
      <c r="B811" s="214"/>
      <c r="C811" s="215"/>
      <c r="D811" s="205" t="s">
        <v>144</v>
      </c>
      <c r="E811" s="216" t="s">
        <v>22</v>
      </c>
      <c r="F811" s="217" t="s">
        <v>753</v>
      </c>
      <c r="G811" s="215"/>
      <c r="H811" s="218">
        <v>14.32</v>
      </c>
      <c r="I811" s="219"/>
      <c r="J811" s="215"/>
      <c r="K811" s="215"/>
      <c r="L811" s="220"/>
      <c r="M811" s="221"/>
      <c r="N811" s="222"/>
      <c r="O811" s="222"/>
      <c r="P811" s="222"/>
      <c r="Q811" s="222"/>
      <c r="R811" s="222"/>
      <c r="S811" s="222"/>
      <c r="T811" s="223"/>
      <c r="AT811" s="224" t="s">
        <v>144</v>
      </c>
      <c r="AU811" s="224" t="s">
        <v>86</v>
      </c>
      <c r="AV811" s="12" t="s">
        <v>86</v>
      </c>
      <c r="AW811" s="12" t="s">
        <v>41</v>
      </c>
      <c r="AX811" s="12" t="s">
        <v>77</v>
      </c>
      <c r="AY811" s="224" t="s">
        <v>135</v>
      </c>
    </row>
    <row r="812" spans="2:65" s="11" customFormat="1" ht="13.5">
      <c r="B812" s="203"/>
      <c r="C812" s="204"/>
      <c r="D812" s="205" t="s">
        <v>144</v>
      </c>
      <c r="E812" s="206" t="s">
        <v>22</v>
      </c>
      <c r="F812" s="207" t="s">
        <v>754</v>
      </c>
      <c r="G812" s="204"/>
      <c r="H812" s="206" t="s">
        <v>22</v>
      </c>
      <c r="I812" s="208"/>
      <c r="J812" s="204"/>
      <c r="K812" s="204"/>
      <c r="L812" s="209"/>
      <c r="M812" s="210"/>
      <c r="N812" s="211"/>
      <c r="O812" s="211"/>
      <c r="P812" s="211"/>
      <c r="Q812" s="211"/>
      <c r="R812" s="211"/>
      <c r="S812" s="211"/>
      <c r="T812" s="212"/>
      <c r="AT812" s="213" t="s">
        <v>144</v>
      </c>
      <c r="AU812" s="213" t="s">
        <v>86</v>
      </c>
      <c r="AV812" s="11" t="s">
        <v>24</v>
      </c>
      <c r="AW812" s="11" t="s">
        <v>41</v>
      </c>
      <c r="AX812" s="11" t="s">
        <v>77</v>
      </c>
      <c r="AY812" s="213" t="s">
        <v>135</v>
      </c>
    </row>
    <row r="813" spans="2:65" s="12" customFormat="1" ht="13.5">
      <c r="B813" s="214"/>
      <c r="C813" s="215"/>
      <c r="D813" s="205" t="s">
        <v>144</v>
      </c>
      <c r="E813" s="216" t="s">
        <v>22</v>
      </c>
      <c r="F813" s="217" t="s">
        <v>755</v>
      </c>
      <c r="G813" s="215"/>
      <c r="H813" s="218">
        <v>157.61000000000001</v>
      </c>
      <c r="I813" s="219"/>
      <c r="J813" s="215"/>
      <c r="K813" s="215"/>
      <c r="L813" s="220"/>
      <c r="M813" s="221"/>
      <c r="N813" s="222"/>
      <c r="O813" s="222"/>
      <c r="P813" s="222"/>
      <c r="Q813" s="222"/>
      <c r="R813" s="222"/>
      <c r="S813" s="222"/>
      <c r="T813" s="223"/>
      <c r="AT813" s="224" t="s">
        <v>144</v>
      </c>
      <c r="AU813" s="224" t="s">
        <v>86</v>
      </c>
      <c r="AV813" s="12" t="s">
        <v>86</v>
      </c>
      <c r="AW813" s="12" t="s">
        <v>41</v>
      </c>
      <c r="AX813" s="12" t="s">
        <v>77</v>
      </c>
      <c r="AY813" s="224" t="s">
        <v>135</v>
      </c>
    </row>
    <row r="814" spans="2:65" s="13" customFormat="1" ht="13.5">
      <c r="B814" s="225"/>
      <c r="C814" s="226"/>
      <c r="D814" s="205" t="s">
        <v>144</v>
      </c>
      <c r="E814" s="227" t="s">
        <v>22</v>
      </c>
      <c r="F814" s="228" t="s">
        <v>173</v>
      </c>
      <c r="G814" s="226"/>
      <c r="H814" s="229">
        <v>171.93</v>
      </c>
      <c r="I814" s="230"/>
      <c r="J814" s="226"/>
      <c r="K814" s="226"/>
      <c r="L814" s="231"/>
      <c r="M814" s="232"/>
      <c r="N814" s="233"/>
      <c r="O814" s="233"/>
      <c r="P814" s="233"/>
      <c r="Q814" s="233"/>
      <c r="R814" s="233"/>
      <c r="S814" s="233"/>
      <c r="T814" s="234"/>
      <c r="AT814" s="235" t="s">
        <v>144</v>
      </c>
      <c r="AU814" s="235" t="s">
        <v>86</v>
      </c>
      <c r="AV814" s="13" t="s">
        <v>142</v>
      </c>
      <c r="AW814" s="13" t="s">
        <v>41</v>
      </c>
      <c r="AX814" s="13" t="s">
        <v>24</v>
      </c>
      <c r="AY814" s="235" t="s">
        <v>135</v>
      </c>
    </row>
    <row r="815" spans="2:65" s="1" customFormat="1" ht="25.5" customHeight="1">
      <c r="B815" s="40"/>
      <c r="C815" s="191" t="s">
        <v>756</v>
      </c>
      <c r="D815" s="191" t="s">
        <v>137</v>
      </c>
      <c r="E815" s="192" t="s">
        <v>757</v>
      </c>
      <c r="F815" s="193" t="s">
        <v>758</v>
      </c>
      <c r="G815" s="194" t="s">
        <v>420</v>
      </c>
      <c r="H815" s="195">
        <v>2</v>
      </c>
      <c r="I815" s="196"/>
      <c r="J815" s="197">
        <f>ROUND(I815*H815,2)</f>
        <v>0</v>
      </c>
      <c r="K815" s="193" t="s">
        <v>141</v>
      </c>
      <c r="L815" s="60"/>
      <c r="M815" s="198" t="s">
        <v>22</v>
      </c>
      <c r="N815" s="199" t="s">
        <v>48</v>
      </c>
      <c r="O815" s="41"/>
      <c r="P815" s="200">
        <f>O815*H815</f>
        <v>0</v>
      </c>
      <c r="Q815" s="200">
        <v>5.4000000000000001E-4</v>
      </c>
      <c r="R815" s="200">
        <f>Q815*H815</f>
        <v>1.08E-3</v>
      </c>
      <c r="S815" s="200">
        <v>0</v>
      </c>
      <c r="T815" s="201">
        <f>S815*H815</f>
        <v>0</v>
      </c>
      <c r="AR815" s="23" t="s">
        <v>142</v>
      </c>
      <c r="AT815" s="23" t="s">
        <v>137</v>
      </c>
      <c r="AU815" s="23" t="s">
        <v>86</v>
      </c>
      <c r="AY815" s="23" t="s">
        <v>135</v>
      </c>
      <c r="BE815" s="202">
        <f>IF(N815="základní",J815,0)</f>
        <v>0</v>
      </c>
      <c r="BF815" s="202">
        <f>IF(N815="snížená",J815,0)</f>
        <v>0</v>
      </c>
      <c r="BG815" s="202">
        <f>IF(N815="zákl. přenesená",J815,0)</f>
        <v>0</v>
      </c>
      <c r="BH815" s="202">
        <f>IF(N815="sníž. přenesená",J815,0)</f>
        <v>0</v>
      </c>
      <c r="BI815" s="202">
        <f>IF(N815="nulová",J815,0)</f>
        <v>0</v>
      </c>
      <c r="BJ815" s="23" t="s">
        <v>24</v>
      </c>
      <c r="BK815" s="202">
        <f>ROUND(I815*H815,2)</f>
        <v>0</v>
      </c>
      <c r="BL815" s="23" t="s">
        <v>142</v>
      </c>
      <c r="BM815" s="23" t="s">
        <v>759</v>
      </c>
    </row>
    <row r="816" spans="2:65" s="11" customFormat="1" ht="13.5">
      <c r="B816" s="203"/>
      <c r="C816" s="204"/>
      <c r="D816" s="205" t="s">
        <v>144</v>
      </c>
      <c r="E816" s="206" t="s">
        <v>22</v>
      </c>
      <c r="F816" s="207" t="s">
        <v>760</v>
      </c>
      <c r="G816" s="204"/>
      <c r="H816" s="206" t="s">
        <v>22</v>
      </c>
      <c r="I816" s="208"/>
      <c r="J816" s="204"/>
      <c r="K816" s="204"/>
      <c r="L816" s="209"/>
      <c r="M816" s="210"/>
      <c r="N816" s="211"/>
      <c r="O816" s="211"/>
      <c r="P816" s="211"/>
      <c r="Q816" s="211"/>
      <c r="R816" s="211"/>
      <c r="S816" s="211"/>
      <c r="T816" s="212"/>
      <c r="AT816" s="213" t="s">
        <v>144</v>
      </c>
      <c r="AU816" s="213" t="s">
        <v>86</v>
      </c>
      <c r="AV816" s="11" t="s">
        <v>24</v>
      </c>
      <c r="AW816" s="11" t="s">
        <v>41</v>
      </c>
      <c r="AX816" s="11" t="s">
        <v>77</v>
      </c>
      <c r="AY816" s="213" t="s">
        <v>135</v>
      </c>
    </row>
    <row r="817" spans="2:65" s="12" customFormat="1" ht="13.5">
      <c r="B817" s="214"/>
      <c r="C817" s="215"/>
      <c r="D817" s="205" t="s">
        <v>144</v>
      </c>
      <c r="E817" s="216" t="s">
        <v>22</v>
      </c>
      <c r="F817" s="217" t="s">
        <v>86</v>
      </c>
      <c r="G817" s="215"/>
      <c r="H817" s="218">
        <v>2</v>
      </c>
      <c r="I817" s="219"/>
      <c r="J817" s="215"/>
      <c r="K817" s="215"/>
      <c r="L817" s="220"/>
      <c r="M817" s="221"/>
      <c r="N817" s="222"/>
      <c r="O817" s="222"/>
      <c r="P817" s="222"/>
      <c r="Q817" s="222"/>
      <c r="R817" s="222"/>
      <c r="S817" s="222"/>
      <c r="T817" s="223"/>
      <c r="AT817" s="224" t="s">
        <v>144</v>
      </c>
      <c r="AU817" s="224" t="s">
        <v>86</v>
      </c>
      <c r="AV817" s="12" t="s">
        <v>86</v>
      </c>
      <c r="AW817" s="12" t="s">
        <v>41</v>
      </c>
      <c r="AX817" s="12" t="s">
        <v>24</v>
      </c>
      <c r="AY817" s="224" t="s">
        <v>135</v>
      </c>
    </row>
    <row r="818" spans="2:65" s="1" customFormat="1" ht="25.5" customHeight="1">
      <c r="B818" s="40"/>
      <c r="C818" s="191" t="s">
        <v>761</v>
      </c>
      <c r="D818" s="191" t="s">
        <v>137</v>
      </c>
      <c r="E818" s="192" t="s">
        <v>762</v>
      </c>
      <c r="F818" s="193" t="s">
        <v>763</v>
      </c>
      <c r="G818" s="194" t="s">
        <v>219</v>
      </c>
      <c r="H818" s="195">
        <v>210.03</v>
      </c>
      <c r="I818" s="196"/>
      <c r="J818" s="197">
        <f>ROUND(I818*H818,2)</f>
        <v>0</v>
      </c>
      <c r="K818" s="193" t="s">
        <v>141</v>
      </c>
      <c r="L818" s="60"/>
      <c r="M818" s="198" t="s">
        <v>22</v>
      </c>
      <c r="N818" s="199" t="s">
        <v>48</v>
      </c>
      <c r="O818" s="41"/>
      <c r="P818" s="200">
        <f>O818*H818</f>
        <v>0</v>
      </c>
      <c r="Q818" s="200">
        <v>0</v>
      </c>
      <c r="R818" s="200">
        <f>Q818*H818</f>
        <v>0</v>
      </c>
      <c r="S818" s="200">
        <v>0</v>
      </c>
      <c r="T818" s="201">
        <f>S818*H818</f>
        <v>0</v>
      </c>
      <c r="AR818" s="23" t="s">
        <v>142</v>
      </c>
      <c r="AT818" s="23" t="s">
        <v>137</v>
      </c>
      <c r="AU818" s="23" t="s">
        <v>86</v>
      </c>
      <c r="AY818" s="23" t="s">
        <v>135</v>
      </c>
      <c r="BE818" s="202">
        <f>IF(N818="základní",J818,0)</f>
        <v>0</v>
      </c>
      <c r="BF818" s="202">
        <f>IF(N818="snížená",J818,0)</f>
        <v>0</v>
      </c>
      <c r="BG818" s="202">
        <f>IF(N818="zákl. přenesená",J818,0)</f>
        <v>0</v>
      </c>
      <c r="BH818" s="202">
        <f>IF(N818="sníž. přenesená",J818,0)</f>
        <v>0</v>
      </c>
      <c r="BI818" s="202">
        <f>IF(N818="nulová",J818,0)</f>
        <v>0</v>
      </c>
      <c r="BJ818" s="23" t="s">
        <v>24</v>
      </c>
      <c r="BK818" s="202">
        <f>ROUND(I818*H818,2)</f>
        <v>0</v>
      </c>
      <c r="BL818" s="23" t="s">
        <v>142</v>
      </c>
      <c r="BM818" s="23" t="s">
        <v>764</v>
      </c>
    </row>
    <row r="819" spans="2:65" s="11" customFormat="1" ht="13.5">
      <c r="B819" s="203"/>
      <c r="C819" s="204"/>
      <c r="D819" s="205" t="s">
        <v>144</v>
      </c>
      <c r="E819" s="206" t="s">
        <v>22</v>
      </c>
      <c r="F819" s="207" t="s">
        <v>747</v>
      </c>
      <c r="G819" s="204"/>
      <c r="H819" s="206" t="s">
        <v>22</v>
      </c>
      <c r="I819" s="208"/>
      <c r="J819" s="204"/>
      <c r="K819" s="204"/>
      <c r="L819" s="209"/>
      <c r="M819" s="210"/>
      <c r="N819" s="211"/>
      <c r="O819" s="211"/>
      <c r="P819" s="211"/>
      <c r="Q819" s="211"/>
      <c r="R819" s="211"/>
      <c r="S819" s="211"/>
      <c r="T819" s="212"/>
      <c r="AT819" s="213" t="s">
        <v>144</v>
      </c>
      <c r="AU819" s="213" t="s">
        <v>86</v>
      </c>
      <c r="AV819" s="11" t="s">
        <v>24</v>
      </c>
      <c r="AW819" s="11" t="s">
        <v>41</v>
      </c>
      <c r="AX819" s="11" t="s">
        <v>77</v>
      </c>
      <c r="AY819" s="213" t="s">
        <v>135</v>
      </c>
    </row>
    <row r="820" spans="2:65" s="12" customFormat="1" ht="13.5">
      <c r="B820" s="214"/>
      <c r="C820" s="215"/>
      <c r="D820" s="205" t="s">
        <v>144</v>
      </c>
      <c r="E820" s="216" t="s">
        <v>22</v>
      </c>
      <c r="F820" s="217" t="s">
        <v>765</v>
      </c>
      <c r="G820" s="215"/>
      <c r="H820" s="218">
        <v>21.32</v>
      </c>
      <c r="I820" s="219"/>
      <c r="J820" s="215"/>
      <c r="K820" s="215"/>
      <c r="L820" s="220"/>
      <c r="M820" s="221"/>
      <c r="N820" s="222"/>
      <c r="O820" s="222"/>
      <c r="P820" s="222"/>
      <c r="Q820" s="222"/>
      <c r="R820" s="222"/>
      <c r="S820" s="222"/>
      <c r="T820" s="223"/>
      <c r="AT820" s="224" t="s">
        <v>144</v>
      </c>
      <c r="AU820" s="224" t="s">
        <v>86</v>
      </c>
      <c r="AV820" s="12" t="s">
        <v>86</v>
      </c>
      <c r="AW820" s="12" t="s">
        <v>41</v>
      </c>
      <c r="AX820" s="12" t="s">
        <v>77</v>
      </c>
      <c r="AY820" s="224" t="s">
        <v>135</v>
      </c>
    </row>
    <row r="821" spans="2:65" s="11" customFormat="1" ht="13.5">
      <c r="B821" s="203"/>
      <c r="C821" s="204"/>
      <c r="D821" s="205" t="s">
        <v>144</v>
      </c>
      <c r="E821" s="206" t="s">
        <v>22</v>
      </c>
      <c r="F821" s="207" t="s">
        <v>754</v>
      </c>
      <c r="G821" s="204"/>
      <c r="H821" s="206" t="s">
        <v>22</v>
      </c>
      <c r="I821" s="208"/>
      <c r="J821" s="204"/>
      <c r="K821" s="204"/>
      <c r="L821" s="209"/>
      <c r="M821" s="210"/>
      <c r="N821" s="211"/>
      <c r="O821" s="211"/>
      <c r="P821" s="211"/>
      <c r="Q821" s="211"/>
      <c r="R821" s="211"/>
      <c r="S821" s="211"/>
      <c r="T821" s="212"/>
      <c r="AT821" s="213" t="s">
        <v>144</v>
      </c>
      <c r="AU821" s="213" t="s">
        <v>86</v>
      </c>
      <c r="AV821" s="11" t="s">
        <v>24</v>
      </c>
      <c r="AW821" s="11" t="s">
        <v>41</v>
      </c>
      <c r="AX821" s="11" t="s">
        <v>77</v>
      </c>
      <c r="AY821" s="213" t="s">
        <v>135</v>
      </c>
    </row>
    <row r="822" spans="2:65" s="12" customFormat="1" ht="13.5">
      <c r="B822" s="214"/>
      <c r="C822" s="215"/>
      <c r="D822" s="205" t="s">
        <v>144</v>
      </c>
      <c r="E822" s="216" t="s">
        <v>22</v>
      </c>
      <c r="F822" s="217" t="s">
        <v>755</v>
      </c>
      <c r="G822" s="215"/>
      <c r="H822" s="218">
        <v>157.61000000000001</v>
      </c>
      <c r="I822" s="219"/>
      <c r="J822" s="215"/>
      <c r="K822" s="215"/>
      <c r="L822" s="220"/>
      <c r="M822" s="221"/>
      <c r="N822" s="222"/>
      <c r="O822" s="222"/>
      <c r="P822" s="222"/>
      <c r="Q822" s="222"/>
      <c r="R822" s="222"/>
      <c r="S822" s="222"/>
      <c r="T822" s="223"/>
      <c r="AT822" s="224" t="s">
        <v>144</v>
      </c>
      <c r="AU822" s="224" t="s">
        <v>86</v>
      </c>
      <c r="AV822" s="12" t="s">
        <v>86</v>
      </c>
      <c r="AW822" s="12" t="s">
        <v>41</v>
      </c>
      <c r="AX822" s="12" t="s">
        <v>77</v>
      </c>
      <c r="AY822" s="224" t="s">
        <v>135</v>
      </c>
    </row>
    <row r="823" spans="2:65" s="11" customFormat="1" ht="13.5">
      <c r="B823" s="203"/>
      <c r="C823" s="204"/>
      <c r="D823" s="205" t="s">
        <v>144</v>
      </c>
      <c r="E823" s="206" t="s">
        <v>22</v>
      </c>
      <c r="F823" s="207" t="s">
        <v>745</v>
      </c>
      <c r="G823" s="204"/>
      <c r="H823" s="206" t="s">
        <v>22</v>
      </c>
      <c r="I823" s="208"/>
      <c r="J823" s="204"/>
      <c r="K823" s="204"/>
      <c r="L823" s="209"/>
      <c r="M823" s="210"/>
      <c r="N823" s="211"/>
      <c r="O823" s="211"/>
      <c r="P823" s="211"/>
      <c r="Q823" s="211"/>
      <c r="R823" s="211"/>
      <c r="S823" s="211"/>
      <c r="T823" s="212"/>
      <c r="AT823" s="213" t="s">
        <v>144</v>
      </c>
      <c r="AU823" s="213" t="s">
        <v>86</v>
      </c>
      <c r="AV823" s="11" t="s">
        <v>24</v>
      </c>
      <c r="AW823" s="11" t="s">
        <v>41</v>
      </c>
      <c r="AX823" s="11" t="s">
        <v>77</v>
      </c>
      <c r="AY823" s="213" t="s">
        <v>135</v>
      </c>
    </row>
    <row r="824" spans="2:65" s="12" customFormat="1" ht="13.5">
      <c r="B824" s="214"/>
      <c r="C824" s="215"/>
      <c r="D824" s="205" t="s">
        <v>144</v>
      </c>
      <c r="E824" s="216" t="s">
        <v>22</v>
      </c>
      <c r="F824" s="217" t="s">
        <v>746</v>
      </c>
      <c r="G824" s="215"/>
      <c r="H824" s="218">
        <v>31.1</v>
      </c>
      <c r="I824" s="219"/>
      <c r="J824" s="215"/>
      <c r="K824" s="215"/>
      <c r="L824" s="220"/>
      <c r="M824" s="221"/>
      <c r="N824" s="222"/>
      <c r="O824" s="222"/>
      <c r="P824" s="222"/>
      <c r="Q824" s="222"/>
      <c r="R824" s="222"/>
      <c r="S824" s="222"/>
      <c r="T824" s="223"/>
      <c r="AT824" s="224" t="s">
        <v>144</v>
      </c>
      <c r="AU824" s="224" t="s">
        <v>86</v>
      </c>
      <c r="AV824" s="12" t="s">
        <v>86</v>
      </c>
      <c r="AW824" s="12" t="s">
        <v>41</v>
      </c>
      <c r="AX824" s="12" t="s">
        <v>77</v>
      </c>
      <c r="AY824" s="224" t="s">
        <v>135</v>
      </c>
    </row>
    <row r="825" spans="2:65" s="13" customFormat="1" ht="13.5">
      <c r="B825" s="225"/>
      <c r="C825" s="226"/>
      <c r="D825" s="205" t="s">
        <v>144</v>
      </c>
      <c r="E825" s="227" t="s">
        <v>22</v>
      </c>
      <c r="F825" s="228" t="s">
        <v>173</v>
      </c>
      <c r="G825" s="226"/>
      <c r="H825" s="229">
        <v>210.03</v>
      </c>
      <c r="I825" s="230"/>
      <c r="J825" s="226"/>
      <c r="K825" s="226"/>
      <c r="L825" s="231"/>
      <c r="M825" s="232"/>
      <c r="N825" s="233"/>
      <c r="O825" s="233"/>
      <c r="P825" s="233"/>
      <c r="Q825" s="233"/>
      <c r="R825" s="233"/>
      <c r="S825" s="233"/>
      <c r="T825" s="234"/>
      <c r="AT825" s="235" t="s">
        <v>144</v>
      </c>
      <c r="AU825" s="235" t="s">
        <v>86</v>
      </c>
      <c r="AV825" s="13" t="s">
        <v>142</v>
      </c>
      <c r="AW825" s="13" t="s">
        <v>41</v>
      </c>
      <c r="AX825" s="13" t="s">
        <v>24</v>
      </c>
      <c r="AY825" s="235" t="s">
        <v>135</v>
      </c>
    </row>
    <row r="826" spans="2:65" s="1" customFormat="1" ht="25.5" customHeight="1">
      <c r="B826" s="40"/>
      <c r="C826" s="191" t="s">
        <v>766</v>
      </c>
      <c r="D826" s="191" t="s">
        <v>137</v>
      </c>
      <c r="E826" s="192" t="s">
        <v>767</v>
      </c>
      <c r="F826" s="193" t="s">
        <v>768</v>
      </c>
      <c r="G826" s="194" t="s">
        <v>140</v>
      </c>
      <c r="H826" s="195">
        <v>1.6</v>
      </c>
      <c r="I826" s="196"/>
      <c r="J826" s="197">
        <f>ROUND(I826*H826,2)</f>
        <v>0</v>
      </c>
      <c r="K826" s="193" t="s">
        <v>141</v>
      </c>
      <c r="L826" s="60"/>
      <c r="M826" s="198" t="s">
        <v>22</v>
      </c>
      <c r="N826" s="199" t="s">
        <v>48</v>
      </c>
      <c r="O826" s="41"/>
      <c r="P826" s="200">
        <f>O826*H826</f>
        <v>0</v>
      </c>
      <c r="Q826" s="200">
        <v>1.0000000000000001E-5</v>
      </c>
      <c r="R826" s="200">
        <f>Q826*H826</f>
        <v>1.6000000000000003E-5</v>
      </c>
      <c r="S826" s="200">
        <v>0</v>
      </c>
      <c r="T826" s="201">
        <f>S826*H826</f>
        <v>0</v>
      </c>
      <c r="AR826" s="23" t="s">
        <v>142</v>
      </c>
      <c r="AT826" s="23" t="s">
        <v>137</v>
      </c>
      <c r="AU826" s="23" t="s">
        <v>86</v>
      </c>
      <c r="AY826" s="23" t="s">
        <v>135</v>
      </c>
      <c r="BE826" s="202">
        <f>IF(N826="základní",J826,0)</f>
        <v>0</v>
      </c>
      <c r="BF826" s="202">
        <f>IF(N826="snížená",J826,0)</f>
        <v>0</v>
      </c>
      <c r="BG826" s="202">
        <f>IF(N826="zákl. přenesená",J826,0)</f>
        <v>0</v>
      </c>
      <c r="BH826" s="202">
        <f>IF(N826="sníž. přenesená",J826,0)</f>
        <v>0</v>
      </c>
      <c r="BI826" s="202">
        <f>IF(N826="nulová",J826,0)</f>
        <v>0</v>
      </c>
      <c r="BJ826" s="23" t="s">
        <v>24</v>
      </c>
      <c r="BK826" s="202">
        <f>ROUND(I826*H826,2)</f>
        <v>0</v>
      </c>
      <c r="BL826" s="23" t="s">
        <v>142</v>
      </c>
      <c r="BM826" s="23" t="s">
        <v>769</v>
      </c>
    </row>
    <row r="827" spans="2:65" s="11" customFormat="1" ht="13.5">
      <c r="B827" s="203"/>
      <c r="C827" s="204"/>
      <c r="D827" s="205" t="s">
        <v>144</v>
      </c>
      <c r="E827" s="206" t="s">
        <v>22</v>
      </c>
      <c r="F827" s="207" t="s">
        <v>760</v>
      </c>
      <c r="G827" s="204"/>
      <c r="H827" s="206" t="s">
        <v>22</v>
      </c>
      <c r="I827" s="208"/>
      <c r="J827" s="204"/>
      <c r="K827" s="204"/>
      <c r="L827" s="209"/>
      <c r="M827" s="210"/>
      <c r="N827" s="211"/>
      <c r="O827" s="211"/>
      <c r="P827" s="211"/>
      <c r="Q827" s="211"/>
      <c r="R827" s="211"/>
      <c r="S827" s="211"/>
      <c r="T827" s="212"/>
      <c r="AT827" s="213" t="s">
        <v>144</v>
      </c>
      <c r="AU827" s="213" t="s">
        <v>86</v>
      </c>
      <c r="AV827" s="11" t="s">
        <v>24</v>
      </c>
      <c r="AW827" s="11" t="s">
        <v>41</v>
      </c>
      <c r="AX827" s="11" t="s">
        <v>77</v>
      </c>
      <c r="AY827" s="213" t="s">
        <v>135</v>
      </c>
    </row>
    <row r="828" spans="2:65" s="12" customFormat="1" ht="13.5">
      <c r="B828" s="214"/>
      <c r="C828" s="215"/>
      <c r="D828" s="205" t="s">
        <v>144</v>
      </c>
      <c r="E828" s="216" t="s">
        <v>22</v>
      </c>
      <c r="F828" s="217" t="s">
        <v>770</v>
      </c>
      <c r="G828" s="215"/>
      <c r="H828" s="218">
        <v>1.6</v>
      </c>
      <c r="I828" s="219"/>
      <c r="J828" s="215"/>
      <c r="K828" s="215"/>
      <c r="L828" s="220"/>
      <c r="M828" s="221"/>
      <c r="N828" s="222"/>
      <c r="O828" s="222"/>
      <c r="P828" s="222"/>
      <c r="Q828" s="222"/>
      <c r="R828" s="222"/>
      <c r="S828" s="222"/>
      <c r="T828" s="223"/>
      <c r="AT828" s="224" t="s">
        <v>144</v>
      </c>
      <c r="AU828" s="224" t="s">
        <v>86</v>
      </c>
      <c r="AV828" s="12" t="s">
        <v>86</v>
      </c>
      <c r="AW828" s="12" t="s">
        <v>41</v>
      </c>
      <c r="AX828" s="12" t="s">
        <v>24</v>
      </c>
      <c r="AY828" s="224" t="s">
        <v>135</v>
      </c>
    </row>
    <row r="829" spans="2:65" s="1" customFormat="1" ht="38.25" customHeight="1">
      <c r="B829" s="40"/>
      <c r="C829" s="191" t="s">
        <v>771</v>
      </c>
      <c r="D829" s="191" t="s">
        <v>137</v>
      </c>
      <c r="E829" s="192" t="s">
        <v>772</v>
      </c>
      <c r="F829" s="193" t="s">
        <v>773</v>
      </c>
      <c r="G829" s="194" t="s">
        <v>219</v>
      </c>
      <c r="H829" s="195">
        <v>107.03</v>
      </c>
      <c r="I829" s="196"/>
      <c r="J829" s="197">
        <f>ROUND(I829*H829,2)</f>
        <v>0</v>
      </c>
      <c r="K829" s="193" t="s">
        <v>141</v>
      </c>
      <c r="L829" s="60"/>
      <c r="M829" s="198" t="s">
        <v>22</v>
      </c>
      <c r="N829" s="199" t="s">
        <v>48</v>
      </c>
      <c r="O829" s="41"/>
      <c r="P829" s="200">
        <f>O829*H829</f>
        <v>0</v>
      </c>
      <c r="Q829" s="200">
        <v>0.15540000000000001</v>
      </c>
      <c r="R829" s="200">
        <f>Q829*H829</f>
        <v>16.632462</v>
      </c>
      <c r="S829" s="200">
        <v>0</v>
      </c>
      <c r="T829" s="201">
        <f>S829*H829</f>
        <v>0</v>
      </c>
      <c r="AR829" s="23" t="s">
        <v>142</v>
      </c>
      <c r="AT829" s="23" t="s">
        <v>137</v>
      </c>
      <c r="AU829" s="23" t="s">
        <v>86</v>
      </c>
      <c r="AY829" s="23" t="s">
        <v>135</v>
      </c>
      <c r="BE829" s="202">
        <f>IF(N829="základní",J829,0)</f>
        <v>0</v>
      </c>
      <c r="BF829" s="202">
        <f>IF(N829="snížená",J829,0)</f>
        <v>0</v>
      </c>
      <c r="BG829" s="202">
        <f>IF(N829="zákl. přenesená",J829,0)</f>
        <v>0</v>
      </c>
      <c r="BH829" s="202">
        <f>IF(N829="sníž. přenesená",J829,0)</f>
        <v>0</v>
      </c>
      <c r="BI829" s="202">
        <f>IF(N829="nulová",J829,0)</f>
        <v>0</v>
      </c>
      <c r="BJ829" s="23" t="s">
        <v>24</v>
      </c>
      <c r="BK829" s="202">
        <f>ROUND(I829*H829,2)</f>
        <v>0</v>
      </c>
      <c r="BL829" s="23" t="s">
        <v>142</v>
      </c>
      <c r="BM829" s="23" t="s">
        <v>774</v>
      </c>
    </row>
    <row r="830" spans="2:65" s="11" customFormat="1" ht="13.5">
      <c r="B830" s="203"/>
      <c r="C830" s="204"/>
      <c r="D830" s="205" t="s">
        <v>144</v>
      </c>
      <c r="E830" s="206" t="s">
        <v>22</v>
      </c>
      <c r="F830" s="207" t="s">
        <v>775</v>
      </c>
      <c r="G830" s="204"/>
      <c r="H830" s="206" t="s">
        <v>22</v>
      </c>
      <c r="I830" s="208"/>
      <c r="J830" s="204"/>
      <c r="K830" s="204"/>
      <c r="L830" s="209"/>
      <c r="M830" s="210"/>
      <c r="N830" s="211"/>
      <c r="O830" s="211"/>
      <c r="P830" s="211"/>
      <c r="Q830" s="211"/>
      <c r="R830" s="211"/>
      <c r="S830" s="211"/>
      <c r="T830" s="212"/>
      <c r="AT830" s="213" t="s">
        <v>144</v>
      </c>
      <c r="AU830" s="213" t="s">
        <v>86</v>
      </c>
      <c r="AV830" s="11" t="s">
        <v>24</v>
      </c>
      <c r="AW830" s="11" t="s">
        <v>41</v>
      </c>
      <c r="AX830" s="11" t="s">
        <v>77</v>
      </c>
      <c r="AY830" s="213" t="s">
        <v>135</v>
      </c>
    </row>
    <row r="831" spans="2:65" s="11" customFormat="1" ht="13.5">
      <c r="B831" s="203"/>
      <c r="C831" s="204"/>
      <c r="D831" s="205" t="s">
        <v>144</v>
      </c>
      <c r="E831" s="206" t="s">
        <v>22</v>
      </c>
      <c r="F831" s="207" t="s">
        <v>204</v>
      </c>
      <c r="G831" s="204"/>
      <c r="H831" s="206" t="s">
        <v>22</v>
      </c>
      <c r="I831" s="208"/>
      <c r="J831" s="204"/>
      <c r="K831" s="204"/>
      <c r="L831" s="209"/>
      <c r="M831" s="210"/>
      <c r="N831" s="211"/>
      <c r="O831" s="211"/>
      <c r="P831" s="211"/>
      <c r="Q831" s="211"/>
      <c r="R831" s="211"/>
      <c r="S831" s="211"/>
      <c r="T831" s="212"/>
      <c r="AT831" s="213" t="s">
        <v>144</v>
      </c>
      <c r="AU831" s="213" t="s">
        <v>86</v>
      </c>
      <c r="AV831" s="11" t="s">
        <v>24</v>
      </c>
      <c r="AW831" s="11" t="s">
        <v>41</v>
      </c>
      <c r="AX831" s="11" t="s">
        <v>77</v>
      </c>
      <c r="AY831" s="213" t="s">
        <v>135</v>
      </c>
    </row>
    <row r="832" spans="2:65" s="11" customFormat="1" ht="13.5">
      <c r="B832" s="203"/>
      <c r="C832" s="204"/>
      <c r="D832" s="205" t="s">
        <v>144</v>
      </c>
      <c r="E832" s="206" t="s">
        <v>22</v>
      </c>
      <c r="F832" s="207" t="s">
        <v>776</v>
      </c>
      <c r="G832" s="204"/>
      <c r="H832" s="206" t="s">
        <v>22</v>
      </c>
      <c r="I832" s="208"/>
      <c r="J832" s="204"/>
      <c r="K832" s="204"/>
      <c r="L832" s="209"/>
      <c r="M832" s="210"/>
      <c r="N832" s="211"/>
      <c r="O832" s="211"/>
      <c r="P832" s="211"/>
      <c r="Q832" s="211"/>
      <c r="R832" s="211"/>
      <c r="S832" s="211"/>
      <c r="T832" s="212"/>
      <c r="AT832" s="213" t="s">
        <v>144</v>
      </c>
      <c r="AU832" s="213" t="s">
        <v>86</v>
      </c>
      <c r="AV832" s="11" t="s">
        <v>24</v>
      </c>
      <c r="AW832" s="11" t="s">
        <v>41</v>
      </c>
      <c r="AX832" s="11" t="s">
        <v>77</v>
      </c>
      <c r="AY832" s="213" t="s">
        <v>135</v>
      </c>
    </row>
    <row r="833" spans="2:65" s="12" customFormat="1" ht="13.5">
      <c r="B833" s="214"/>
      <c r="C833" s="215"/>
      <c r="D833" s="205" t="s">
        <v>144</v>
      </c>
      <c r="E833" s="216" t="s">
        <v>22</v>
      </c>
      <c r="F833" s="217" t="s">
        <v>777</v>
      </c>
      <c r="G833" s="215"/>
      <c r="H833" s="218">
        <v>6</v>
      </c>
      <c r="I833" s="219"/>
      <c r="J833" s="215"/>
      <c r="K833" s="215"/>
      <c r="L833" s="220"/>
      <c r="M833" s="221"/>
      <c r="N833" s="222"/>
      <c r="O833" s="222"/>
      <c r="P833" s="222"/>
      <c r="Q833" s="222"/>
      <c r="R833" s="222"/>
      <c r="S833" s="222"/>
      <c r="T833" s="223"/>
      <c r="AT833" s="224" t="s">
        <v>144</v>
      </c>
      <c r="AU833" s="224" t="s">
        <v>86</v>
      </c>
      <c r="AV833" s="12" t="s">
        <v>86</v>
      </c>
      <c r="AW833" s="12" t="s">
        <v>41</v>
      </c>
      <c r="AX833" s="12" t="s">
        <v>77</v>
      </c>
      <c r="AY833" s="224" t="s">
        <v>135</v>
      </c>
    </row>
    <row r="834" spans="2:65" s="11" customFormat="1" ht="13.5">
      <c r="B834" s="203"/>
      <c r="C834" s="204"/>
      <c r="D834" s="205" t="s">
        <v>144</v>
      </c>
      <c r="E834" s="206" t="s">
        <v>22</v>
      </c>
      <c r="F834" s="207" t="s">
        <v>778</v>
      </c>
      <c r="G834" s="204"/>
      <c r="H834" s="206" t="s">
        <v>22</v>
      </c>
      <c r="I834" s="208"/>
      <c r="J834" s="204"/>
      <c r="K834" s="204"/>
      <c r="L834" s="209"/>
      <c r="M834" s="210"/>
      <c r="N834" s="211"/>
      <c r="O834" s="211"/>
      <c r="P834" s="211"/>
      <c r="Q834" s="211"/>
      <c r="R834" s="211"/>
      <c r="S834" s="211"/>
      <c r="T834" s="212"/>
      <c r="AT834" s="213" t="s">
        <v>144</v>
      </c>
      <c r="AU834" s="213" t="s">
        <v>86</v>
      </c>
      <c r="AV834" s="11" t="s">
        <v>24</v>
      </c>
      <c r="AW834" s="11" t="s">
        <v>41</v>
      </c>
      <c r="AX834" s="11" t="s">
        <v>77</v>
      </c>
      <c r="AY834" s="213" t="s">
        <v>135</v>
      </c>
    </row>
    <row r="835" spans="2:65" s="12" customFormat="1" ht="13.5">
      <c r="B835" s="214"/>
      <c r="C835" s="215"/>
      <c r="D835" s="205" t="s">
        <v>144</v>
      </c>
      <c r="E835" s="216" t="s">
        <v>22</v>
      </c>
      <c r="F835" s="217" t="s">
        <v>779</v>
      </c>
      <c r="G835" s="215"/>
      <c r="H835" s="218">
        <v>45.75</v>
      </c>
      <c r="I835" s="219"/>
      <c r="J835" s="215"/>
      <c r="K835" s="215"/>
      <c r="L835" s="220"/>
      <c r="M835" s="221"/>
      <c r="N835" s="222"/>
      <c r="O835" s="222"/>
      <c r="P835" s="222"/>
      <c r="Q835" s="222"/>
      <c r="R835" s="222"/>
      <c r="S835" s="222"/>
      <c r="T835" s="223"/>
      <c r="AT835" s="224" t="s">
        <v>144</v>
      </c>
      <c r="AU835" s="224" t="s">
        <v>86</v>
      </c>
      <c r="AV835" s="12" t="s">
        <v>86</v>
      </c>
      <c r="AW835" s="12" t="s">
        <v>41</v>
      </c>
      <c r="AX835" s="12" t="s">
        <v>77</v>
      </c>
      <c r="AY835" s="224" t="s">
        <v>135</v>
      </c>
    </row>
    <row r="836" spans="2:65" s="11" customFormat="1" ht="13.5">
      <c r="B836" s="203"/>
      <c r="C836" s="204"/>
      <c r="D836" s="205" t="s">
        <v>144</v>
      </c>
      <c r="E836" s="206" t="s">
        <v>22</v>
      </c>
      <c r="F836" s="207" t="s">
        <v>780</v>
      </c>
      <c r="G836" s="204"/>
      <c r="H836" s="206" t="s">
        <v>22</v>
      </c>
      <c r="I836" s="208"/>
      <c r="J836" s="204"/>
      <c r="K836" s="204"/>
      <c r="L836" s="209"/>
      <c r="M836" s="210"/>
      <c r="N836" s="211"/>
      <c r="O836" s="211"/>
      <c r="P836" s="211"/>
      <c r="Q836" s="211"/>
      <c r="R836" s="211"/>
      <c r="S836" s="211"/>
      <c r="T836" s="212"/>
      <c r="AT836" s="213" t="s">
        <v>144</v>
      </c>
      <c r="AU836" s="213" t="s">
        <v>86</v>
      </c>
      <c r="AV836" s="11" t="s">
        <v>24</v>
      </c>
      <c r="AW836" s="11" t="s">
        <v>41</v>
      </c>
      <c r="AX836" s="11" t="s">
        <v>77</v>
      </c>
      <c r="AY836" s="213" t="s">
        <v>135</v>
      </c>
    </row>
    <row r="837" spans="2:65" s="12" customFormat="1" ht="13.5">
      <c r="B837" s="214"/>
      <c r="C837" s="215"/>
      <c r="D837" s="205" t="s">
        <v>144</v>
      </c>
      <c r="E837" s="216" t="s">
        <v>22</v>
      </c>
      <c r="F837" s="217" t="s">
        <v>781</v>
      </c>
      <c r="G837" s="215"/>
      <c r="H837" s="218">
        <v>25.88</v>
      </c>
      <c r="I837" s="219"/>
      <c r="J837" s="215"/>
      <c r="K837" s="215"/>
      <c r="L837" s="220"/>
      <c r="M837" s="221"/>
      <c r="N837" s="222"/>
      <c r="O837" s="222"/>
      <c r="P837" s="222"/>
      <c r="Q837" s="222"/>
      <c r="R837" s="222"/>
      <c r="S837" s="222"/>
      <c r="T837" s="223"/>
      <c r="AT837" s="224" t="s">
        <v>144</v>
      </c>
      <c r="AU837" s="224" t="s">
        <v>86</v>
      </c>
      <c r="AV837" s="12" t="s">
        <v>86</v>
      </c>
      <c r="AW837" s="12" t="s">
        <v>41</v>
      </c>
      <c r="AX837" s="12" t="s">
        <v>77</v>
      </c>
      <c r="AY837" s="224" t="s">
        <v>135</v>
      </c>
    </row>
    <row r="838" spans="2:65" s="11" customFormat="1" ht="13.5">
      <c r="B838" s="203"/>
      <c r="C838" s="204"/>
      <c r="D838" s="205" t="s">
        <v>144</v>
      </c>
      <c r="E838" s="206" t="s">
        <v>22</v>
      </c>
      <c r="F838" s="207" t="s">
        <v>782</v>
      </c>
      <c r="G838" s="204"/>
      <c r="H838" s="206" t="s">
        <v>22</v>
      </c>
      <c r="I838" s="208"/>
      <c r="J838" s="204"/>
      <c r="K838" s="204"/>
      <c r="L838" s="209"/>
      <c r="M838" s="210"/>
      <c r="N838" s="211"/>
      <c r="O838" s="211"/>
      <c r="P838" s="211"/>
      <c r="Q838" s="211"/>
      <c r="R838" s="211"/>
      <c r="S838" s="211"/>
      <c r="T838" s="212"/>
      <c r="AT838" s="213" t="s">
        <v>144</v>
      </c>
      <c r="AU838" s="213" t="s">
        <v>86</v>
      </c>
      <c r="AV838" s="11" t="s">
        <v>24</v>
      </c>
      <c r="AW838" s="11" t="s">
        <v>41</v>
      </c>
      <c r="AX838" s="11" t="s">
        <v>77</v>
      </c>
      <c r="AY838" s="213" t="s">
        <v>135</v>
      </c>
    </row>
    <row r="839" spans="2:65" s="12" customFormat="1" ht="13.5">
      <c r="B839" s="214"/>
      <c r="C839" s="215"/>
      <c r="D839" s="205" t="s">
        <v>144</v>
      </c>
      <c r="E839" s="216" t="s">
        <v>22</v>
      </c>
      <c r="F839" s="217" t="s">
        <v>783</v>
      </c>
      <c r="G839" s="215"/>
      <c r="H839" s="218">
        <v>29.4</v>
      </c>
      <c r="I839" s="219"/>
      <c r="J839" s="215"/>
      <c r="K839" s="215"/>
      <c r="L839" s="220"/>
      <c r="M839" s="221"/>
      <c r="N839" s="222"/>
      <c r="O839" s="222"/>
      <c r="P839" s="222"/>
      <c r="Q839" s="222"/>
      <c r="R839" s="222"/>
      <c r="S839" s="222"/>
      <c r="T839" s="223"/>
      <c r="AT839" s="224" t="s">
        <v>144</v>
      </c>
      <c r="AU839" s="224" t="s">
        <v>86</v>
      </c>
      <c r="AV839" s="12" t="s">
        <v>86</v>
      </c>
      <c r="AW839" s="12" t="s">
        <v>41</v>
      </c>
      <c r="AX839" s="12" t="s">
        <v>77</v>
      </c>
      <c r="AY839" s="224" t="s">
        <v>135</v>
      </c>
    </row>
    <row r="840" spans="2:65" s="13" customFormat="1" ht="13.5">
      <c r="B840" s="225"/>
      <c r="C840" s="226"/>
      <c r="D840" s="205" t="s">
        <v>144</v>
      </c>
      <c r="E840" s="227" t="s">
        <v>22</v>
      </c>
      <c r="F840" s="228" t="s">
        <v>173</v>
      </c>
      <c r="G840" s="226"/>
      <c r="H840" s="229">
        <v>107.03</v>
      </c>
      <c r="I840" s="230"/>
      <c r="J840" s="226"/>
      <c r="K840" s="226"/>
      <c r="L840" s="231"/>
      <c r="M840" s="232"/>
      <c r="N840" s="233"/>
      <c r="O840" s="233"/>
      <c r="P840" s="233"/>
      <c r="Q840" s="233"/>
      <c r="R840" s="233"/>
      <c r="S840" s="233"/>
      <c r="T840" s="234"/>
      <c r="AT840" s="235" t="s">
        <v>144</v>
      </c>
      <c r="AU840" s="235" t="s">
        <v>86</v>
      </c>
      <c r="AV840" s="13" t="s">
        <v>142</v>
      </c>
      <c r="AW840" s="13" t="s">
        <v>41</v>
      </c>
      <c r="AX840" s="13" t="s">
        <v>24</v>
      </c>
      <c r="AY840" s="235" t="s">
        <v>135</v>
      </c>
    </row>
    <row r="841" spans="2:65" s="1" customFormat="1" ht="16.5" customHeight="1">
      <c r="B841" s="40"/>
      <c r="C841" s="236" t="s">
        <v>784</v>
      </c>
      <c r="D841" s="236" t="s">
        <v>427</v>
      </c>
      <c r="E841" s="237" t="s">
        <v>785</v>
      </c>
      <c r="F841" s="238" t="s">
        <v>786</v>
      </c>
      <c r="G841" s="239" t="s">
        <v>420</v>
      </c>
      <c r="H841" s="240">
        <v>102</v>
      </c>
      <c r="I841" s="241"/>
      <c r="J841" s="242">
        <f>ROUND(I841*H841,2)</f>
        <v>0</v>
      </c>
      <c r="K841" s="238" t="s">
        <v>141</v>
      </c>
      <c r="L841" s="243"/>
      <c r="M841" s="244" t="s">
        <v>22</v>
      </c>
      <c r="N841" s="245" t="s">
        <v>48</v>
      </c>
      <c r="O841" s="41"/>
      <c r="P841" s="200">
        <f>O841*H841</f>
        <v>0</v>
      </c>
      <c r="Q841" s="200">
        <v>8.2100000000000006E-2</v>
      </c>
      <c r="R841" s="200">
        <f>Q841*H841</f>
        <v>8.3742000000000001</v>
      </c>
      <c r="S841" s="200">
        <v>0</v>
      </c>
      <c r="T841" s="201">
        <f>S841*H841</f>
        <v>0</v>
      </c>
      <c r="AR841" s="23" t="s">
        <v>259</v>
      </c>
      <c r="AT841" s="23" t="s">
        <v>427</v>
      </c>
      <c r="AU841" s="23" t="s">
        <v>86</v>
      </c>
      <c r="AY841" s="23" t="s">
        <v>135</v>
      </c>
      <c r="BE841" s="202">
        <f>IF(N841="základní",J841,0)</f>
        <v>0</v>
      </c>
      <c r="BF841" s="202">
        <f>IF(N841="snížená",J841,0)</f>
        <v>0</v>
      </c>
      <c r="BG841" s="202">
        <f>IF(N841="zákl. přenesená",J841,0)</f>
        <v>0</v>
      </c>
      <c r="BH841" s="202">
        <f>IF(N841="sníž. přenesená",J841,0)</f>
        <v>0</v>
      </c>
      <c r="BI841" s="202">
        <f>IF(N841="nulová",J841,0)</f>
        <v>0</v>
      </c>
      <c r="BJ841" s="23" t="s">
        <v>24</v>
      </c>
      <c r="BK841" s="202">
        <f>ROUND(I841*H841,2)</f>
        <v>0</v>
      </c>
      <c r="BL841" s="23" t="s">
        <v>142</v>
      </c>
      <c r="BM841" s="23" t="s">
        <v>787</v>
      </c>
    </row>
    <row r="842" spans="2:65" s="11" customFormat="1" ht="13.5">
      <c r="B842" s="203"/>
      <c r="C842" s="204"/>
      <c r="D842" s="205" t="s">
        <v>144</v>
      </c>
      <c r="E842" s="206" t="s">
        <v>22</v>
      </c>
      <c r="F842" s="207" t="s">
        <v>788</v>
      </c>
      <c r="G842" s="204"/>
      <c r="H842" s="206" t="s">
        <v>22</v>
      </c>
      <c r="I842" s="208"/>
      <c r="J842" s="204"/>
      <c r="K842" s="204"/>
      <c r="L842" s="209"/>
      <c r="M842" s="210"/>
      <c r="N842" s="211"/>
      <c r="O842" s="211"/>
      <c r="P842" s="211"/>
      <c r="Q842" s="211"/>
      <c r="R842" s="211"/>
      <c r="S842" s="211"/>
      <c r="T842" s="212"/>
      <c r="AT842" s="213" t="s">
        <v>144</v>
      </c>
      <c r="AU842" s="213" t="s">
        <v>86</v>
      </c>
      <c r="AV842" s="11" t="s">
        <v>24</v>
      </c>
      <c r="AW842" s="11" t="s">
        <v>41</v>
      </c>
      <c r="AX842" s="11" t="s">
        <v>77</v>
      </c>
      <c r="AY842" s="213" t="s">
        <v>135</v>
      </c>
    </row>
    <row r="843" spans="2:65" s="11" customFormat="1" ht="13.5">
      <c r="B843" s="203"/>
      <c r="C843" s="204"/>
      <c r="D843" s="205" t="s">
        <v>144</v>
      </c>
      <c r="E843" s="206" t="s">
        <v>22</v>
      </c>
      <c r="F843" s="207" t="s">
        <v>204</v>
      </c>
      <c r="G843" s="204"/>
      <c r="H843" s="206" t="s">
        <v>22</v>
      </c>
      <c r="I843" s="208"/>
      <c r="J843" s="204"/>
      <c r="K843" s="204"/>
      <c r="L843" s="209"/>
      <c r="M843" s="210"/>
      <c r="N843" s="211"/>
      <c r="O843" s="211"/>
      <c r="P843" s="211"/>
      <c r="Q843" s="211"/>
      <c r="R843" s="211"/>
      <c r="S843" s="211"/>
      <c r="T843" s="212"/>
      <c r="AT843" s="213" t="s">
        <v>144</v>
      </c>
      <c r="AU843" s="213" t="s">
        <v>86</v>
      </c>
      <c r="AV843" s="11" t="s">
        <v>24</v>
      </c>
      <c r="AW843" s="11" t="s">
        <v>41</v>
      </c>
      <c r="AX843" s="11" t="s">
        <v>77</v>
      </c>
      <c r="AY843" s="213" t="s">
        <v>135</v>
      </c>
    </row>
    <row r="844" spans="2:65" s="11" customFormat="1" ht="13.5">
      <c r="B844" s="203"/>
      <c r="C844" s="204"/>
      <c r="D844" s="205" t="s">
        <v>144</v>
      </c>
      <c r="E844" s="206" t="s">
        <v>22</v>
      </c>
      <c r="F844" s="207" t="s">
        <v>776</v>
      </c>
      <c r="G844" s="204"/>
      <c r="H844" s="206" t="s">
        <v>22</v>
      </c>
      <c r="I844" s="208"/>
      <c r="J844" s="204"/>
      <c r="K844" s="204"/>
      <c r="L844" s="209"/>
      <c r="M844" s="210"/>
      <c r="N844" s="211"/>
      <c r="O844" s="211"/>
      <c r="P844" s="211"/>
      <c r="Q844" s="211"/>
      <c r="R844" s="211"/>
      <c r="S844" s="211"/>
      <c r="T844" s="212"/>
      <c r="AT844" s="213" t="s">
        <v>144</v>
      </c>
      <c r="AU844" s="213" t="s">
        <v>86</v>
      </c>
      <c r="AV844" s="11" t="s">
        <v>24</v>
      </c>
      <c r="AW844" s="11" t="s">
        <v>41</v>
      </c>
      <c r="AX844" s="11" t="s">
        <v>77</v>
      </c>
      <c r="AY844" s="213" t="s">
        <v>135</v>
      </c>
    </row>
    <row r="845" spans="2:65" s="12" customFormat="1" ht="13.5">
      <c r="B845" s="214"/>
      <c r="C845" s="215"/>
      <c r="D845" s="205" t="s">
        <v>144</v>
      </c>
      <c r="E845" s="216" t="s">
        <v>22</v>
      </c>
      <c r="F845" s="217" t="s">
        <v>777</v>
      </c>
      <c r="G845" s="215"/>
      <c r="H845" s="218">
        <v>6</v>
      </c>
      <c r="I845" s="219"/>
      <c r="J845" s="215"/>
      <c r="K845" s="215"/>
      <c r="L845" s="220"/>
      <c r="M845" s="221"/>
      <c r="N845" s="222"/>
      <c r="O845" s="222"/>
      <c r="P845" s="222"/>
      <c r="Q845" s="222"/>
      <c r="R845" s="222"/>
      <c r="S845" s="222"/>
      <c r="T845" s="223"/>
      <c r="AT845" s="224" t="s">
        <v>144</v>
      </c>
      <c r="AU845" s="224" t="s">
        <v>86</v>
      </c>
      <c r="AV845" s="12" t="s">
        <v>86</v>
      </c>
      <c r="AW845" s="12" t="s">
        <v>41</v>
      </c>
      <c r="AX845" s="12" t="s">
        <v>77</v>
      </c>
      <c r="AY845" s="224" t="s">
        <v>135</v>
      </c>
    </row>
    <row r="846" spans="2:65" s="11" customFormat="1" ht="13.5">
      <c r="B846" s="203"/>
      <c r="C846" s="204"/>
      <c r="D846" s="205" t="s">
        <v>144</v>
      </c>
      <c r="E846" s="206" t="s">
        <v>22</v>
      </c>
      <c r="F846" s="207" t="s">
        <v>789</v>
      </c>
      <c r="G846" s="204"/>
      <c r="H846" s="206" t="s">
        <v>22</v>
      </c>
      <c r="I846" s="208"/>
      <c r="J846" s="204"/>
      <c r="K846" s="204"/>
      <c r="L846" s="209"/>
      <c r="M846" s="210"/>
      <c r="N846" s="211"/>
      <c r="O846" s="211"/>
      <c r="P846" s="211"/>
      <c r="Q846" s="211"/>
      <c r="R846" s="211"/>
      <c r="S846" s="211"/>
      <c r="T846" s="212"/>
      <c r="AT846" s="213" t="s">
        <v>144</v>
      </c>
      <c r="AU846" s="213" t="s">
        <v>86</v>
      </c>
      <c r="AV846" s="11" t="s">
        <v>24</v>
      </c>
      <c r="AW846" s="11" t="s">
        <v>41</v>
      </c>
      <c r="AX846" s="11" t="s">
        <v>77</v>
      </c>
      <c r="AY846" s="213" t="s">
        <v>135</v>
      </c>
    </row>
    <row r="847" spans="2:65" s="12" customFormat="1" ht="13.5">
      <c r="B847" s="214"/>
      <c r="C847" s="215"/>
      <c r="D847" s="205" t="s">
        <v>144</v>
      </c>
      <c r="E847" s="216" t="s">
        <v>22</v>
      </c>
      <c r="F847" s="217" t="s">
        <v>216</v>
      </c>
      <c r="G847" s="215"/>
      <c r="H847" s="218">
        <v>6</v>
      </c>
      <c r="I847" s="219"/>
      <c r="J847" s="215"/>
      <c r="K847" s="215"/>
      <c r="L847" s="220"/>
      <c r="M847" s="221"/>
      <c r="N847" s="222"/>
      <c r="O847" s="222"/>
      <c r="P847" s="222"/>
      <c r="Q847" s="222"/>
      <c r="R847" s="222"/>
      <c r="S847" s="222"/>
      <c r="T847" s="223"/>
      <c r="AT847" s="224" t="s">
        <v>144</v>
      </c>
      <c r="AU847" s="224" t="s">
        <v>86</v>
      </c>
      <c r="AV847" s="12" t="s">
        <v>86</v>
      </c>
      <c r="AW847" s="12" t="s">
        <v>41</v>
      </c>
      <c r="AX847" s="12" t="s">
        <v>77</v>
      </c>
      <c r="AY847" s="224" t="s">
        <v>135</v>
      </c>
    </row>
    <row r="848" spans="2:65" s="11" customFormat="1" ht="13.5">
      <c r="B848" s="203"/>
      <c r="C848" s="204"/>
      <c r="D848" s="205" t="s">
        <v>144</v>
      </c>
      <c r="E848" s="206" t="s">
        <v>22</v>
      </c>
      <c r="F848" s="207" t="s">
        <v>778</v>
      </c>
      <c r="G848" s="204"/>
      <c r="H848" s="206" t="s">
        <v>22</v>
      </c>
      <c r="I848" s="208"/>
      <c r="J848" s="204"/>
      <c r="K848" s="204"/>
      <c r="L848" s="209"/>
      <c r="M848" s="210"/>
      <c r="N848" s="211"/>
      <c r="O848" s="211"/>
      <c r="P848" s="211"/>
      <c r="Q848" s="211"/>
      <c r="R848" s="211"/>
      <c r="S848" s="211"/>
      <c r="T848" s="212"/>
      <c r="AT848" s="213" t="s">
        <v>144</v>
      </c>
      <c r="AU848" s="213" t="s">
        <v>86</v>
      </c>
      <c r="AV848" s="11" t="s">
        <v>24</v>
      </c>
      <c r="AW848" s="11" t="s">
        <v>41</v>
      </c>
      <c r="AX848" s="11" t="s">
        <v>77</v>
      </c>
      <c r="AY848" s="213" t="s">
        <v>135</v>
      </c>
    </row>
    <row r="849" spans="2:65" s="12" customFormat="1" ht="13.5">
      <c r="B849" s="214"/>
      <c r="C849" s="215"/>
      <c r="D849" s="205" t="s">
        <v>144</v>
      </c>
      <c r="E849" s="216" t="s">
        <v>22</v>
      </c>
      <c r="F849" s="217" t="s">
        <v>790</v>
      </c>
      <c r="G849" s="215"/>
      <c r="H849" s="218">
        <v>46</v>
      </c>
      <c r="I849" s="219"/>
      <c r="J849" s="215"/>
      <c r="K849" s="215"/>
      <c r="L849" s="220"/>
      <c r="M849" s="221"/>
      <c r="N849" s="222"/>
      <c r="O849" s="222"/>
      <c r="P849" s="222"/>
      <c r="Q849" s="222"/>
      <c r="R849" s="222"/>
      <c r="S849" s="222"/>
      <c r="T849" s="223"/>
      <c r="AT849" s="224" t="s">
        <v>144</v>
      </c>
      <c r="AU849" s="224" t="s">
        <v>86</v>
      </c>
      <c r="AV849" s="12" t="s">
        <v>86</v>
      </c>
      <c r="AW849" s="12" t="s">
        <v>41</v>
      </c>
      <c r="AX849" s="12" t="s">
        <v>77</v>
      </c>
      <c r="AY849" s="224" t="s">
        <v>135</v>
      </c>
    </row>
    <row r="850" spans="2:65" s="11" customFormat="1" ht="13.5">
      <c r="B850" s="203"/>
      <c r="C850" s="204"/>
      <c r="D850" s="205" t="s">
        <v>144</v>
      </c>
      <c r="E850" s="206" t="s">
        <v>22</v>
      </c>
      <c r="F850" s="207" t="s">
        <v>780</v>
      </c>
      <c r="G850" s="204"/>
      <c r="H850" s="206" t="s">
        <v>22</v>
      </c>
      <c r="I850" s="208"/>
      <c r="J850" s="204"/>
      <c r="K850" s="204"/>
      <c r="L850" s="209"/>
      <c r="M850" s="210"/>
      <c r="N850" s="211"/>
      <c r="O850" s="211"/>
      <c r="P850" s="211"/>
      <c r="Q850" s="211"/>
      <c r="R850" s="211"/>
      <c r="S850" s="211"/>
      <c r="T850" s="212"/>
      <c r="AT850" s="213" t="s">
        <v>144</v>
      </c>
      <c r="AU850" s="213" t="s">
        <v>86</v>
      </c>
      <c r="AV850" s="11" t="s">
        <v>24</v>
      </c>
      <c r="AW850" s="11" t="s">
        <v>41</v>
      </c>
      <c r="AX850" s="11" t="s">
        <v>77</v>
      </c>
      <c r="AY850" s="213" t="s">
        <v>135</v>
      </c>
    </row>
    <row r="851" spans="2:65" s="12" customFormat="1" ht="13.5">
      <c r="B851" s="214"/>
      <c r="C851" s="215"/>
      <c r="D851" s="205" t="s">
        <v>144</v>
      </c>
      <c r="E851" s="216" t="s">
        <v>22</v>
      </c>
      <c r="F851" s="217" t="s">
        <v>791</v>
      </c>
      <c r="G851" s="215"/>
      <c r="H851" s="218">
        <v>27</v>
      </c>
      <c r="I851" s="219"/>
      <c r="J851" s="215"/>
      <c r="K851" s="215"/>
      <c r="L851" s="220"/>
      <c r="M851" s="221"/>
      <c r="N851" s="222"/>
      <c r="O851" s="222"/>
      <c r="P851" s="222"/>
      <c r="Q851" s="222"/>
      <c r="R851" s="222"/>
      <c r="S851" s="222"/>
      <c r="T851" s="223"/>
      <c r="AT851" s="224" t="s">
        <v>144</v>
      </c>
      <c r="AU851" s="224" t="s">
        <v>86</v>
      </c>
      <c r="AV851" s="12" t="s">
        <v>86</v>
      </c>
      <c r="AW851" s="12" t="s">
        <v>41</v>
      </c>
      <c r="AX851" s="12" t="s">
        <v>77</v>
      </c>
      <c r="AY851" s="224" t="s">
        <v>135</v>
      </c>
    </row>
    <row r="852" spans="2:65" s="11" customFormat="1" ht="13.5">
      <c r="B852" s="203"/>
      <c r="C852" s="204"/>
      <c r="D852" s="205" t="s">
        <v>144</v>
      </c>
      <c r="E852" s="206" t="s">
        <v>22</v>
      </c>
      <c r="F852" s="207" t="s">
        <v>782</v>
      </c>
      <c r="G852" s="204"/>
      <c r="H852" s="206" t="s">
        <v>22</v>
      </c>
      <c r="I852" s="208"/>
      <c r="J852" s="204"/>
      <c r="K852" s="204"/>
      <c r="L852" s="209"/>
      <c r="M852" s="210"/>
      <c r="N852" s="211"/>
      <c r="O852" s="211"/>
      <c r="P852" s="211"/>
      <c r="Q852" s="211"/>
      <c r="R852" s="211"/>
      <c r="S852" s="211"/>
      <c r="T852" s="212"/>
      <c r="AT852" s="213" t="s">
        <v>144</v>
      </c>
      <c r="AU852" s="213" t="s">
        <v>86</v>
      </c>
      <c r="AV852" s="11" t="s">
        <v>24</v>
      </c>
      <c r="AW852" s="11" t="s">
        <v>41</v>
      </c>
      <c r="AX852" s="11" t="s">
        <v>77</v>
      </c>
      <c r="AY852" s="213" t="s">
        <v>135</v>
      </c>
    </row>
    <row r="853" spans="2:65" s="12" customFormat="1" ht="13.5">
      <c r="B853" s="214"/>
      <c r="C853" s="215"/>
      <c r="D853" s="205" t="s">
        <v>144</v>
      </c>
      <c r="E853" s="216" t="s">
        <v>22</v>
      </c>
      <c r="F853" s="217" t="s">
        <v>792</v>
      </c>
      <c r="G853" s="215"/>
      <c r="H853" s="218">
        <v>17</v>
      </c>
      <c r="I853" s="219"/>
      <c r="J853" s="215"/>
      <c r="K853" s="215"/>
      <c r="L853" s="220"/>
      <c r="M853" s="221"/>
      <c r="N853" s="222"/>
      <c r="O853" s="222"/>
      <c r="P853" s="222"/>
      <c r="Q853" s="222"/>
      <c r="R853" s="222"/>
      <c r="S853" s="222"/>
      <c r="T853" s="223"/>
      <c r="AT853" s="224" t="s">
        <v>144</v>
      </c>
      <c r="AU853" s="224" t="s">
        <v>86</v>
      </c>
      <c r="AV853" s="12" t="s">
        <v>86</v>
      </c>
      <c r="AW853" s="12" t="s">
        <v>41</v>
      </c>
      <c r="AX853" s="12" t="s">
        <v>77</v>
      </c>
      <c r="AY853" s="224" t="s">
        <v>135</v>
      </c>
    </row>
    <row r="854" spans="2:65" s="13" customFormat="1" ht="13.5">
      <c r="B854" s="225"/>
      <c r="C854" s="226"/>
      <c r="D854" s="205" t="s">
        <v>144</v>
      </c>
      <c r="E854" s="227" t="s">
        <v>22</v>
      </c>
      <c r="F854" s="228" t="s">
        <v>173</v>
      </c>
      <c r="G854" s="226"/>
      <c r="H854" s="229">
        <v>102</v>
      </c>
      <c r="I854" s="230"/>
      <c r="J854" s="226"/>
      <c r="K854" s="226"/>
      <c r="L854" s="231"/>
      <c r="M854" s="232"/>
      <c r="N854" s="233"/>
      <c r="O854" s="233"/>
      <c r="P854" s="233"/>
      <c r="Q854" s="233"/>
      <c r="R854" s="233"/>
      <c r="S854" s="233"/>
      <c r="T854" s="234"/>
      <c r="AT854" s="235" t="s">
        <v>144</v>
      </c>
      <c r="AU854" s="235" t="s">
        <v>86</v>
      </c>
      <c r="AV854" s="13" t="s">
        <v>142</v>
      </c>
      <c r="AW854" s="13" t="s">
        <v>41</v>
      </c>
      <c r="AX854" s="13" t="s">
        <v>24</v>
      </c>
      <c r="AY854" s="235" t="s">
        <v>135</v>
      </c>
    </row>
    <row r="855" spans="2:65" s="1" customFormat="1" ht="16.5" customHeight="1">
      <c r="B855" s="40"/>
      <c r="C855" s="236" t="s">
        <v>793</v>
      </c>
      <c r="D855" s="236" t="s">
        <v>427</v>
      </c>
      <c r="E855" s="237" t="s">
        <v>794</v>
      </c>
      <c r="F855" s="238" t="s">
        <v>795</v>
      </c>
      <c r="G855" s="239" t="s">
        <v>420</v>
      </c>
      <c r="H855" s="240">
        <v>11</v>
      </c>
      <c r="I855" s="241"/>
      <c r="J855" s="242">
        <f>ROUND(I855*H855,2)</f>
        <v>0</v>
      </c>
      <c r="K855" s="238" t="s">
        <v>141</v>
      </c>
      <c r="L855" s="243"/>
      <c r="M855" s="244" t="s">
        <v>22</v>
      </c>
      <c r="N855" s="245" t="s">
        <v>48</v>
      </c>
      <c r="O855" s="41"/>
      <c r="P855" s="200">
        <f>O855*H855</f>
        <v>0</v>
      </c>
      <c r="Q855" s="200">
        <v>5.8500000000000003E-2</v>
      </c>
      <c r="R855" s="200">
        <f>Q855*H855</f>
        <v>0.64350000000000007</v>
      </c>
      <c r="S855" s="200">
        <v>0</v>
      </c>
      <c r="T855" s="201">
        <f>S855*H855</f>
        <v>0</v>
      </c>
      <c r="AR855" s="23" t="s">
        <v>259</v>
      </c>
      <c r="AT855" s="23" t="s">
        <v>427</v>
      </c>
      <c r="AU855" s="23" t="s">
        <v>86</v>
      </c>
      <c r="AY855" s="23" t="s">
        <v>135</v>
      </c>
      <c r="BE855" s="202">
        <f>IF(N855="základní",J855,0)</f>
        <v>0</v>
      </c>
      <c r="BF855" s="202">
        <f>IF(N855="snížená",J855,0)</f>
        <v>0</v>
      </c>
      <c r="BG855" s="202">
        <f>IF(N855="zákl. přenesená",J855,0)</f>
        <v>0</v>
      </c>
      <c r="BH855" s="202">
        <f>IF(N855="sníž. přenesená",J855,0)</f>
        <v>0</v>
      </c>
      <c r="BI855" s="202">
        <f>IF(N855="nulová",J855,0)</f>
        <v>0</v>
      </c>
      <c r="BJ855" s="23" t="s">
        <v>24</v>
      </c>
      <c r="BK855" s="202">
        <f>ROUND(I855*H855,2)</f>
        <v>0</v>
      </c>
      <c r="BL855" s="23" t="s">
        <v>142</v>
      </c>
      <c r="BM855" s="23" t="s">
        <v>796</v>
      </c>
    </row>
    <row r="856" spans="2:65" s="11" customFormat="1" ht="13.5">
      <c r="B856" s="203"/>
      <c r="C856" s="204"/>
      <c r="D856" s="205" t="s">
        <v>144</v>
      </c>
      <c r="E856" s="206" t="s">
        <v>22</v>
      </c>
      <c r="F856" s="207" t="s">
        <v>797</v>
      </c>
      <c r="G856" s="204"/>
      <c r="H856" s="206" t="s">
        <v>22</v>
      </c>
      <c r="I856" s="208"/>
      <c r="J856" s="204"/>
      <c r="K856" s="204"/>
      <c r="L856" s="209"/>
      <c r="M856" s="210"/>
      <c r="N856" s="211"/>
      <c r="O856" s="211"/>
      <c r="P856" s="211"/>
      <c r="Q856" s="211"/>
      <c r="R856" s="211"/>
      <c r="S856" s="211"/>
      <c r="T856" s="212"/>
      <c r="AT856" s="213" t="s">
        <v>144</v>
      </c>
      <c r="AU856" s="213" t="s">
        <v>86</v>
      </c>
      <c r="AV856" s="11" t="s">
        <v>24</v>
      </c>
      <c r="AW856" s="11" t="s">
        <v>41</v>
      </c>
      <c r="AX856" s="11" t="s">
        <v>77</v>
      </c>
      <c r="AY856" s="213" t="s">
        <v>135</v>
      </c>
    </row>
    <row r="857" spans="2:65" s="11" customFormat="1" ht="13.5">
      <c r="B857" s="203"/>
      <c r="C857" s="204"/>
      <c r="D857" s="205" t="s">
        <v>144</v>
      </c>
      <c r="E857" s="206" t="s">
        <v>22</v>
      </c>
      <c r="F857" s="207" t="s">
        <v>798</v>
      </c>
      <c r="G857" s="204"/>
      <c r="H857" s="206" t="s">
        <v>22</v>
      </c>
      <c r="I857" s="208"/>
      <c r="J857" s="204"/>
      <c r="K857" s="204"/>
      <c r="L857" s="209"/>
      <c r="M857" s="210"/>
      <c r="N857" s="211"/>
      <c r="O857" s="211"/>
      <c r="P857" s="211"/>
      <c r="Q857" s="211"/>
      <c r="R857" s="211"/>
      <c r="S857" s="211"/>
      <c r="T857" s="212"/>
      <c r="AT857" s="213" t="s">
        <v>144</v>
      </c>
      <c r="AU857" s="213" t="s">
        <v>86</v>
      </c>
      <c r="AV857" s="11" t="s">
        <v>24</v>
      </c>
      <c r="AW857" s="11" t="s">
        <v>41</v>
      </c>
      <c r="AX857" s="11" t="s">
        <v>77</v>
      </c>
      <c r="AY857" s="213" t="s">
        <v>135</v>
      </c>
    </row>
    <row r="858" spans="2:65" s="12" customFormat="1" ht="13.5">
      <c r="B858" s="214"/>
      <c r="C858" s="215"/>
      <c r="D858" s="205" t="s">
        <v>144</v>
      </c>
      <c r="E858" s="216" t="s">
        <v>22</v>
      </c>
      <c r="F858" s="217" t="s">
        <v>142</v>
      </c>
      <c r="G858" s="215"/>
      <c r="H858" s="218">
        <v>4</v>
      </c>
      <c r="I858" s="219"/>
      <c r="J858" s="215"/>
      <c r="K858" s="215"/>
      <c r="L858" s="220"/>
      <c r="M858" s="221"/>
      <c r="N858" s="222"/>
      <c r="O858" s="222"/>
      <c r="P858" s="222"/>
      <c r="Q858" s="222"/>
      <c r="R858" s="222"/>
      <c r="S858" s="222"/>
      <c r="T858" s="223"/>
      <c r="AT858" s="224" t="s">
        <v>144</v>
      </c>
      <c r="AU858" s="224" t="s">
        <v>86</v>
      </c>
      <c r="AV858" s="12" t="s">
        <v>86</v>
      </c>
      <c r="AW858" s="12" t="s">
        <v>41</v>
      </c>
      <c r="AX858" s="12" t="s">
        <v>77</v>
      </c>
      <c r="AY858" s="224" t="s">
        <v>135</v>
      </c>
    </row>
    <row r="859" spans="2:65" s="11" customFormat="1" ht="13.5">
      <c r="B859" s="203"/>
      <c r="C859" s="204"/>
      <c r="D859" s="205" t="s">
        <v>144</v>
      </c>
      <c r="E859" s="206" t="s">
        <v>22</v>
      </c>
      <c r="F859" s="207" t="s">
        <v>799</v>
      </c>
      <c r="G859" s="204"/>
      <c r="H859" s="206" t="s">
        <v>22</v>
      </c>
      <c r="I859" s="208"/>
      <c r="J859" s="204"/>
      <c r="K859" s="204"/>
      <c r="L859" s="209"/>
      <c r="M859" s="210"/>
      <c r="N859" s="211"/>
      <c r="O859" s="211"/>
      <c r="P859" s="211"/>
      <c r="Q859" s="211"/>
      <c r="R859" s="211"/>
      <c r="S859" s="211"/>
      <c r="T859" s="212"/>
      <c r="AT859" s="213" t="s">
        <v>144</v>
      </c>
      <c r="AU859" s="213" t="s">
        <v>86</v>
      </c>
      <c r="AV859" s="11" t="s">
        <v>24</v>
      </c>
      <c r="AW859" s="11" t="s">
        <v>41</v>
      </c>
      <c r="AX859" s="11" t="s">
        <v>77</v>
      </c>
      <c r="AY859" s="213" t="s">
        <v>135</v>
      </c>
    </row>
    <row r="860" spans="2:65" s="12" customFormat="1" ht="13.5">
      <c r="B860" s="214"/>
      <c r="C860" s="215"/>
      <c r="D860" s="205" t="s">
        <v>144</v>
      </c>
      <c r="E860" s="216" t="s">
        <v>22</v>
      </c>
      <c r="F860" s="217" t="s">
        <v>800</v>
      </c>
      <c r="G860" s="215"/>
      <c r="H860" s="218">
        <v>7</v>
      </c>
      <c r="I860" s="219"/>
      <c r="J860" s="215"/>
      <c r="K860" s="215"/>
      <c r="L860" s="220"/>
      <c r="M860" s="221"/>
      <c r="N860" s="222"/>
      <c r="O860" s="222"/>
      <c r="P860" s="222"/>
      <c r="Q860" s="222"/>
      <c r="R860" s="222"/>
      <c r="S860" s="222"/>
      <c r="T860" s="223"/>
      <c r="AT860" s="224" t="s">
        <v>144</v>
      </c>
      <c r="AU860" s="224" t="s">
        <v>86</v>
      </c>
      <c r="AV860" s="12" t="s">
        <v>86</v>
      </c>
      <c r="AW860" s="12" t="s">
        <v>41</v>
      </c>
      <c r="AX860" s="12" t="s">
        <v>77</v>
      </c>
      <c r="AY860" s="224" t="s">
        <v>135</v>
      </c>
    </row>
    <row r="861" spans="2:65" s="13" customFormat="1" ht="13.5">
      <c r="B861" s="225"/>
      <c r="C861" s="226"/>
      <c r="D861" s="205" t="s">
        <v>144</v>
      </c>
      <c r="E861" s="227" t="s">
        <v>22</v>
      </c>
      <c r="F861" s="228" t="s">
        <v>173</v>
      </c>
      <c r="G861" s="226"/>
      <c r="H861" s="229">
        <v>11</v>
      </c>
      <c r="I861" s="230"/>
      <c r="J861" s="226"/>
      <c r="K861" s="226"/>
      <c r="L861" s="231"/>
      <c r="M861" s="232"/>
      <c r="N861" s="233"/>
      <c r="O861" s="233"/>
      <c r="P861" s="233"/>
      <c r="Q861" s="233"/>
      <c r="R861" s="233"/>
      <c r="S861" s="233"/>
      <c r="T861" s="234"/>
      <c r="AT861" s="235" t="s">
        <v>144</v>
      </c>
      <c r="AU861" s="235" t="s">
        <v>86</v>
      </c>
      <c r="AV861" s="13" t="s">
        <v>142</v>
      </c>
      <c r="AW861" s="13" t="s">
        <v>41</v>
      </c>
      <c r="AX861" s="13" t="s">
        <v>24</v>
      </c>
      <c r="AY861" s="235" t="s">
        <v>135</v>
      </c>
    </row>
    <row r="862" spans="2:65" s="1" customFormat="1" ht="16.5" customHeight="1">
      <c r="B862" s="40"/>
      <c r="C862" s="236" t="s">
        <v>801</v>
      </c>
      <c r="D862" s="236" t="s">
        <v>427</v>
      </c>
      <c r="E862" s="237" t="s">
        <v>802</v>
      </c>
      <c r="F862" s="238" t="s">
        <v>803</v>
      </c>
      <c r="G862" s="239" t="s">
        <v>420</v>
      </c>
      <c r="H862" s="240">
        <v>29</v>
      </c>
      <c r="I862" s="241"/>
      <c r="J862" s="242">
        <f>ROUND(I862*H862,2)</f>
        <v>0</v>
      </c>
      <c r="K862" s="238" t="s">
        <v>141</v>
      </c>
      <c r="L862" s="243"/>
      <c r="M862" s="244" t="s">
        <v>22</v>
      </c>
      <c r="N862" s="245" t="s">
        <v>48</v>
      </c>
      <c r="O862" s="41"/>
      <c r="P862" s="200">
        <f>O862*H862</f>
        <v>0</v>
      </c>
      <c r="Q862" s="200">
        <v>2.06E-2</v>
      </c>
      <c r="R862" s="200">
        <f>Q862*H862</f>
        <v>0.59740000000000004</v>
      </c>
      <c r="S862" s="200">
        <v>0</v>
      </c>
      <c r="T862" s="201">
        <f>S862*H862</f>
        <v>0</v>
      </c>
      <c r="AR862" s="23" t="s">
        <v>259</v>
      </c>
      <c r="AT862" s="23" t="s">
        <v>427</v>
      </c>
      <c r="AU862" s="23" t="s">
        <v>86</v>
      </c>
      <c r="AY862" s="23" t="s">
        <v>135</v>
      </c>
      <c r="BE862" s="202">
        <f>IF(N862="základní",J862,0)</f>
        <v>0</v>
      </c>
      <c r="BF862" s="202">
        <f>IF(N862="snížená",J862,0)</f>
        <v>0</v>
      </c>
      <c r="BG862" s="202">
        <f>IF(N862="zákl. přenesená",J862,0)</f>
        <v>0</v>
      </c>
      <c r="BH862" s="202">
        <f>IF(N862="sníž. přenesená",J862,0)</f>
        <v>0</v>
      </c>
      <c r="BI862" s="202">
        <f>IF(N862="nulová",J862,0)</f>
        <v>0</v>
      </c>
      <c r="BJ862" s="23" t="s">
        <v>24</v>
      </c>
      <c r="BK862" s="202">
        <f>ROUND(I862*H862,2)</f>
        <v>0</v>
      </c>
      <c r="BL862" s="23" t="s">
        <v>142</v>
      </c>
      <c r="BM862" s="23" t="s">
        <v>804</v>
      </c>
    </row>
    <row r="863" spans="2:65" s="11" customFormat="1" ht="13.5">
      <c r="B863" s="203"/>
      <c r="C863" s="204"/>
      <c r="D863" s="205" t="s">
        <v>144</v>
      </c>
      <c r="E863" s="206" t="s">
        <v>22</v>
      </c>
      <c r="F863" s="207" t="s">
        <v>805</v>
      </c>
      <c r="G863" s="204"/>
      <c r="H863" s="206" t="s">
        <v>22</v>
      </c>
      <c r="I863" s="208"/>
      <c r="J863" s="204"/>
      <c r="K863" s="204"/>
      <c r="L863" s="209"/>
      <c r="M863" s="210"/>
      <c r="N863" s="211"/>
      <c r="O863" s="211"/>
      <c r="P863" s="211"/>
      <c r="Q863" s="211"/>
      <c r="R863" s="211"/>
      <c r="S863" s="211"/>
      <c r="T863" s="212"/>
      <c r="AT863" s="213" t="s">
        <v>144</v>
      </c>
      <c r="AU863" s="213" t="s">
        <v>86</v>
      </c>
      <c r="AV863" s="11" t="s">
        <v>24</v>
      </c>
      <c r="AW863" s="11" t="s">
        <v>41</v>
      </c>
      <c r="AX863" s="11" t="s">
        <v>77</v>
      </c>
      <c r="AY863" s="213" t="s">
        <v>135</v>
      </c>
    </row>
    <row r="864" spans="2:65" s="11" customFormat="1" ht="13.5">
      <c r="B864" s="203"/>
      <c r="C864" s="204"/>
      <c r="D864" s="205" t="s">
        <v>144</v>
      </c>
      <c r="E864" s="206" t="s">
        <v>22</v>
      </c>
      <c r="F864" s="207" t="s">
        <v>806</v>
      </c>
      <c r="G864" s="204"/>
      <c r="H864" s="206" t="s">
        <v>22</v>
      </c>
      <c r="I864" s="208"/>
      <c r="J864" s="204"/>
      <c r="K864" s="204"/>
      <c r="L864" s="209"/>
      <c r="M864" s="210"/>
      <c r="N864" s="211"/>
      <c r="O864" s="211"/>
      <c r="P864" s="211"/>
      <c r="Q864" s="211"/>
      <c r="R864" s="211"/>
      <c r="S864" s="211"/>
      <c r="T864" s="212"/>
      <c r="AT864" s="213" t="s">
        <v>144</v>
      </c>
      <c r="AU864" s="213" t="s">
        <v>86</v>
      </c>
      <c r="AV864" s="11" t="s">
        <v>24</v>
      </c>
      <c r="AW864" s="11" t="s">
        <v>41</v>
      </c>
      <c r="AX864" s="11" t="s">
        <v>77</v>
      </c>
      <c r="AY864" s="213" t="s">
        <v>135</v>
      </c>
    </row>
    <row r="865" spans="2:65" s="12" customFormat="1" ht="13.5">
      <c r="B865" s="214"/>
      <c r="C865" s="215"/>
      <c r="D865" s="205" t="s">
        <v>144</v>
      </c>
      <c r="E865" s="216" t="s">
        <v>22</v>
      </c>
      <c r="F865" s="217" t="s">
        <v>807</v>
      </c>
      <c r="G865" s="215"/>
      <c r="H865" s="218">
        <v>21</v>
      </c>
      <c r="I865" s="219"/>
      <c r="J865" s="215"/>
      <c r="K865" s="215"/>
      <c r="L865" s="220"/>
      <c r="M865" s="221"/>
      <c r="N865" s="222"/>
      <c r="O865" s="222"/>
      <c r="P865" s="222"/>
      <c r="Q865" s="222"/>
      <c r="R865" s="222"/>
      <c r="S865" s="222"/>
      <c r="T865" s="223"/>
      <c r="AT865" s="224" t="s">
        <v>144</v>
      </c>
      <c r="AU865" s="224" t="s">
        <v>86</v>
      </c>
      <c r="AV865" s="12" t="s">
        <v>86</v>
      </c>
      <c r="AW865" s="12" t="s">
        <v>41</v>
      </c>
      <c r="AX865" s="12" t="s">
        <v>77</v>
      </c>
      <c r="AY865" s="224" t="s">
        <v>135</v>
      </c>
    </row>
    <row r="866" spans="2:65" s="12" customFormat="1" ht="13.5">
      <c r="B866" s="214"/>
      <c r="C866" s="215"/>
      <c r="D866" s="205" t="s">
        <v>144</v>
      </c>
      <c r="E866" s="216" t="s">
        <v>22</v>
      </c>
      <c r="F866" s="217" t="s">
        <v>808</v>
      </c>
      <c r="G866" s="215"/>
      <c r="H866" s="218">
        <v>8</v>
      </c>
      <c r="I866" s="219"/>
      <c r="J866" s="215"/>
      <c r="K866" s="215"/>
      <c r="L866" s="220"/>
      <c r="M866" s="221"/>
      <c r="N866" s="222"/>
      <c r="O866" s="222"/>
      <c r="P866" s="222"/>
      <c r="Q866" s="222"/>
      <c r="R866" s="222"/>
      <c r="S866" s="222"/>
      <c r="T866" s="223"/>
      <c r="AT866" s="224" t="s">
        <v>144</v>
      </c>
      <c r="AU866" s="224" t="s">
        <v>86</v>
      </c>
      <c r="AV866" s="12" t="s">
        <v>86</v>
      </c>
      <c r="AW866" s="12" t="s">
        <v>41</v>
      </c>
      <c r="AX866" s="12" t="s">
        <v>77</v>
      </c>
      <c r="AY866" s="224" t="s">
        <v>135</v>
      </c>
    </row>
    <row r="867" spans="2:65" s="13" customFormat="1" ht="13.5">
      <c r="B867" s="225"/>
      <c r="C867" s="226"/>
      <c r="D867" s="205" t="s">
        <v>144</v>
      </c>
      <c r="E867" s="227" t="s">
        <v>22</v>
      </c>
      <c r="F867" s="228" t="s">
        <v>173</v>
      </c>
      <c r="G867" s="226"/>
      <c r="H867" s="229">
        <v>29</v>
      </c>
      <c r="I867" s="230"/>
      <c r="J867" s="226"/>
      <c r="K867" s="226"/>
      <c r="L867" s="231"/>
      <c r="M867" s="232"/>
      <c r="N867" s="233"/>
      <c r="O867" s="233"/>
      <c r="P867" s="233"/>
      <c r="Q867" s="233"/>
      <c r="R867" s="233"/>
      <c r="S867" s="233"/>
      <c r="T867" s="234"/>
      <c r="AT867" s="235" t="s">
        <v>144</v>
      </c>
      <c r="AU867" s="235" t="s">
        <v>86</v>
      </c>
      <c r="AV867" s="13" t="s">
        <v>142</v>
      </c>
      <c r="AW867" s="13" t="s">
        <v>41</v>
      </c>
      <c r="AX867" s="13" t="s">
        <v>24</v>
      </c>
      <c r="AY867" s="235" t="s">
        <v>135</v>
      </c>
    </row>
    <row r="868" spans="2:65" s="1" customFormat="1" ht="38.25" customHeight="1">
      <c r="B868" s="40"/>
      <c r="C868" s="191" t="s">
        <v>809</v>
      </c>
      <c r="D868" s="191" t="s">
        <v>137</v>
      </c>
      <c r="E868" s="192" t="s">
        <v>810</v>
      </c>
      <c r="F868" s="193" t="s">
        <v>811</v>
      </c>
      <c r="G868" s="194" t="s">
        <v>219</v>
      </c>
      <c r="H868" s="195">
        <v>17.21</v>
      </c>
      <c r="I868" s="196"/>
      <c r="J868" s="197">
        <f>ROUND(I868*H868,2)</f>
        <v>0</v>
      </c>
      <c r="K868" s="193" t="s">
        <v>141</v>
      </c>
      <c r="L868" s="60"/>
      <c r="M868" s="198" t="s">
        <v>22</v>
      </c>
      <c r="N868" s="199" t="s">
        <v>48</v>
      </c>
      <c r="O868" s="41"/>
      <c r="P868" s="200">
        <f>O868*H868</f>
        <v>0</v>
      </c>
      <c r="Q868" s="200">
        <v>0.1295</v>
      </c>
      <c r="R868" s="200">
        <f>Q868*H868</f>
        <v>2.2286950000000001</v>
      </c>
      <c r="S868" s="200">
        <v>0</v>
      </c>
      <c r="T868" s="201">
        <f>S868*H868</f>
        <v>0</v>
      </c>
      <c r="AR868" s="23" t="s">
        <v>142</v>
      </c>
      <c r="AT868" s="23" t="s">
        <v>137</v>
      </c>
      <c r="AU868" s="23" t="s">
        <v>86</v>
      </c>
      <c r="AY868" s="23" t="s">
        <v>135</v>
      </c>
      <c r="BE868" s="202">
        <f>IF(N868="základní",J868,0)</f>
        <v>0</v>
      </c>
      <c r="BF868" s="202">
        <f>IF(N868="snížená",J868,0)</f>
        <v>0</v>
      </c>
      <c r="BG868" s="202">
        <f>IF(N868="zákl. přenesená",J868,0)</f>
        <v>0</v>
      </c>
      <c r="BH868" s="202">
        <f>IF(N868="sníž. přenesená",J868,0)</f>
        <v>0</v>
      </c>
      <c r="BI868" s="202">
        <f>IF(N868="nulová",J868,0)</f>
        <v>0</v>
      </c>
      <c r="BJ868" s="23" t="s">
        <v>24</v>
      </c>
      <c r="BK868" s="202">
        <f>ROUND(I868*H868,2)</f>
        <v>0</v>
      </c>
      <c r="BL868" s="23" t="s">
        <v>142</v>
      </c>
      <c r="BM868" s="23" t="s">
        <v>812</v>
      </c>
    </row>
    <row r="869" spans="2:65" s="11" customFormat="1" ht="13.5">
      <c r="B869" s="203"/>
      <c r="C869" s="204"/>
      <c r="D869" s="205" t="s">
        <v>144</v>
      </c>
      <c r="E869" s="206" t="s">
        <v>22</v>
      </c>
      <c r="F869" s="207" t="s">
        <v>813</v>
      </c>
      <c r="G869" s="204"/>
      <c r="H869" s="206" t="s">
        <v>22</v>
      </c>
      <c r="I869" s="208"/>
      <c r="J869" s="204"/>
      <c r="K869" s="204"/>
      <c r="L869" s="209"/>
      <c r="M869" s="210"/>
      <c r="N869" s="211"/>
      <c r="O869" s="211"/>
      <c r="P869" s="211"/>
      <c r="Q869" s="211"/>
      <c r="R869" s="211"/>
      <c r="S869" s="211"/>
      <c r="T869" s="212"/>
      <c r="AT869" s="213" t="s">
        <v>144</v>
      </c>
      <c r="AU869" s="213" t="s">
        <v>86</v>
      </c>
      <c r="AV869" s="11" t="s">
        <v>24</v>
      </c>
      <c r="AW869" s="11" t="s">
        <v>41</v>
      </c>
      <c r="AX869" s="11" t="s">
        <v>77</v>
      </c>
      <c r="AY869" s="213" t="s">
        <v>135</v>
      </c>
    </row>
    <row r="870" spans="2:65" s="11" customFormat="1" ht="13.5">
      <c r="B870" s="203"/>
      <c r="C870" s="204"/>
      <c r="D870" s="205" t="s">
        <v>144</v>
      </c>
      <c r="E870" s="206" t="s">
        <v>22</v>
      </c>
      <c r="F870" s="207" t="s">
        <v>204</v>
      </c>
      <c r="G870" s="204"/>
      <c r="H870" s="206" t="s">
        <v>22</v>
      </c>
      <c r="I870" s="208"/>
      <c r="J870" s="204"/>
      <c r="K870" s="204"/>
      <c r="L870" s="209"/>
      <c r="M870" s="210"/>
      <c r="N870" s="211"/>
      <c r="O870" s="211"/>
      <c r="P870" s="211"/>
      <c r="Q870" s="211"/>
      <c r="R870" s="211"/>
      <c r="S870" s="211"/>
      <c r="T870" s="212"/>
      <c r="AT870" s="213" t="s">
        <v>144</v>
      </c>
      <c r="AU870" s="213" t="s">
        <v>86</v>
      </c>
      <c r="AV870" s="11" t="s">
        <v>24</v>
      </c>
      <c r="AW870" s="11" t="s">
        <v>41</v>
      </c>
      <c r="AX870" s="11" t="s">
        <v>77</v>
      </c>
      <c r="AY870" s="213" t="s">
        <v>135</v>
      </c>
    </row>
    <row r="871" spans="2:65" s="11" customFormat="1" ht="13.5">
      <c r="B871" s="203"/>
      <c r="C871" s="204"/>
      <c r="D871" s="205" t="s">
        <v>144</v>
      </c>
      <c r="E871" s="206" t="s">
        <v>22</v>
      </c>
      <c r="F871" s="207" t="s">
        <v>511</v>
      </c>
      <c r="G871" s="204"/>
      <c r="H871" s="206" t="s">
        <v>22</v>
      </c>
      <c r="I871" s="208"/>
      <c r="J871" s="204"/>
      <c r="K871" s="204"/>
      <c r="L871" s="209"/>
      <c r="M871" s="210"/>
      <c r="N871" s="211"/>
      <c r="O871" s="211"/>
      <c r="P871" s="211"/>
      <c r="Q871" s="211"/>
      <c r="R871" s="211"/>
      <c r="S871" s="211"/>
      <c r="T871" s="212"/>
      <c r="AT871" s="213" t="s">
        <v>144</v>
      </c>
      <c r="AU871" s="213" t="s">
        <v>86</v>
      </c>
      <c r="AV871" s="11" t="s">
        <v>24</v>
      </c>
      <c r="AW871" s="11" t="s">
        <v>41</v>
      </c>
      <c r="AX871" s="11" t="s">
        <v>77</v>
      </c>
      <c r="AY871" s="213" t="s">
        <v>135</v>
      </c>
    </row>
    <row r="872" spans="2:65" s="12" customFormat="1" ht="13.5">
      <c r="B872" s="214"/>
      <c r="C872" s="215"/>
      <c r="D872" s="205" t="s">
        <v>144</v>
      </c>
      <c r="E872" s="216" t="s">
        <v>22</v>
      </c>
      <c r="F872" s="217" t="s">
        <v>814</v>
      </c>
      <c r="G872" s="215"/>
      <c r="H872" s="218">
        <v>7.57</v>
      </c>
      <c r="I872" s="219"/>
      <c r="J872" s="215"/>
      <c r="K872" s="215"/>
      <c r="L872" s="220"/>
      <c r="M872" s="221"/>
      <c r="N872" s="222"/>
      <c r="O872" s="222"/>
      <c r="P872" s="222"/>
      <c r="Q872" s="222"/>
      <c r="R872" s="222"/>
      <c r="S872" s="222"/>
      <c r="T872" s="223"/>
      <c r="AT872" s="224" t="s">
        <v>144</v>
      </c>
      <c r="AU872" s="224" t="s">
        <v>86</v>
      </c>
      <c r="AV872" s="12" t="s">
        <v>86</v>
      </c>
      <c r="AW872" s="12" t="s">
        <v>41</v>
      </c>
      <c r="AX872" s="12" t="s">
        <v>77</v>
      </c>
      <c r="AY872" s="224" t="s">
        <v>135</v>
      </c>
    </row>
    <row r="873" spans="2:65" s="11" customFormat="1" ht="13.5">
      <c r="B873" s="203"/>
      <c r="C873" s="204"/>
      <c r="D873" s="205" t="s">
        <v>144</v>
      </c>
      <c r="E873" s="206" t="s">
        <v>22</v>
      </c>
      <c r="F873" s="207" t="s">
        <v>815</v>
      </c>
      <c r="G873" s="204"/>
      <c r="H873" s="206" t="s">
        <v>22</v>
      </c>
      <c r="I873" s="208"/>
      <c r="J873" s="204"/>
      <c r="K873" s="204"/>
      <c r="L873" s="209"/>
      <c r="M873" s="210"/>
      <c r="N873" s="211"/>
      <c r="O873" s="211"/>
      <c r="P873" s="211"/>
      <c r="Q873" s="211"/>
      <c r="R873" s="211"/>
      <c r="S873" s="211"/>
      <c r="T873" s="212"/>
      <c r="AT873" s="213" t="s">
        <v>144</v>
      </c>
      <c r="AU873" s="213" t="s">
        <v>86</v>
      </c>
      <c r="AV873" s="11" t="s">
        <v>24</v>
      </c>
      <c r="AW873" s="11" t="s">
        <v>41</v>
      </c>
      <c r="AX873" s="11" t="s">
        <v>77</v>
      </c>
      <c r="AY873" s="213" t="s">
        <v>135</v>
      </c>
    </row>
    <row r="874" spans="2:65" s="12" customFormat="1" ht="13.5">
      <c r="B874" s="214"/>
      <c r="C874" s="215"/>
      <c r="D874" s="205" t="s">
        <v>144</v>
      </c>
      <c r="E874" s="216" t="s">
        <v>22</v>
      </c>
      <c r="F874" s="217" t="s">
        <v>816</v>
      </c>
      <c r="G874" s="215"/>
      <c r="H874" s="218">
        <v>9.64</v>
      </c>
      <c r="I874" s="219"/>
      <c r="J874" s="215"/>
      <c r="K874" s="215"/>
      <c r="L874" s="220"/>
      <c r="M874" s="221"/>
      <c r="N874" s="222"/>
      <c r="O874" s="222"/>
      <c r="P874" s="222"/>
      <c r="Q874" s="222"/>
      <c r="R874" s="222"/>
      <c r="S874" s="222"/>
      <c r="T874" s="223"/>
      <c r="AT874" s="224" t="s">
        <v>144</v>
      </c>
      <c r="AU874" s="224" t="s">
        <v>86</v>
      </c>
      <c r="AV874" s="12" t="s">
        <v>86</v>
      </c>
      <c r="AW874" s="12" t="s">
        <v>41</v>
      </c>
      <c r="AX874" s="12" t="s">
        <v>77</v>
      </c>
      <c r="AY874" s="224" t="s">
        <v>135</v>
      </c>
    </row>
    <row r="875" spans="2:65" s="13" customFormat="1" ht="13.5">
      <c r="B875" s="225"/>
      <c r="C875" s="226"/>
      <c r="D875" s="205" t="s">
        <v>144</v>
      </c>
      <c r="E875" s="227" t="s">
        <v>22</v>
      </c>
      <c r="F875" s="228" t="s">
        <v>173</v>
      </c>
      <c r="G875" s="226"/>
      <c r="H875" s="229">
        <v>17.21</v>
      </c>
      <c r="I875" s="230"/>
      <c r="J875" s="226"/>
      <c r="K875" s="226"/>
      <c r="L875" s="231"/>
      <c r="M875" s="232"/>
      <c r="N875" s="233"/>
      <c r="O875" s="233"/>
      <c r="P875" s="233"/>
      <c r="Q875" s="233"/>
      <c r="R875" s="233"/>
      <c r="S875" s="233"/>
      <c r="T875" s="234"/>
      <c r="AT875" s="235" t="s">
        <v>144</v>
      </c>
      <c r="AU875" s="235" t="s">
        <v>86</v>
      </c>
      <c r="AV875" s="13" t="s">
        <v>142</v>
      </c>
      <c r="AW875" s="13" t="s">
        <v>41</v>
      </c>
      <c r="AX875" s="13" t="s">
        <v>24</v>
      </c>
      <c r="AY875" s="235" t="s">
        <v>135</v>
      </c>
    </row>
    <row r="876" spans="2:65" s="1" customFormat="1" ht="16.5" customHeight="1">
      <c r="B876" s="40"/>
      <c r="C876" s="236" t="s">
        <v>817</v>
      </c>
      <c r="D876" s="236" t="s">
        <v>427</v>
      </c>
      <c r="E876" s="237" t="s">
        <v>818</v>
      </c>
      <c r="F876" s="238" t="s">
        <v>819</v>
      </c>
      <c r="G876" s="239" t="s">
        <v>420</v>
      </c>
      <c r="H876" s="240">
        <v>18</v>
      </c>
      <c r="I876" s="241"/>
      <c r="J876" s="242">
        <f>ROUND(I876*H876,2)</f>
        <v>0</v>
      </c>
      <c r="K876" s="238" t="s">
        <v>141</v>
      </c>
      <c r="L876" s="243"/>
      <c r="M876" s="244" t="s">
        <v>22</v>
      </c>
      <c r="N876" s="245" t="s">
        <v>48</v>
      </c>
      <c r="O876" s="41"/>
      <c r="P876" s="200">
        <f>O876*H876</f>
        <v>0</v>
      </c>
      <c r="Q876" s="200">
        <v>4.4999999999999998E-2</v>
      </c>
      <c r="R876" s="200">
        <f>Q876*H876</f>
        <v>0.80999999999999994</v>
      </c>
      <c r="S876" s="200">
        <v>0</v>
      </c>
      <c r="T876" s="201">
        <f>S876*H876</f>
        <v>0</v>
      </c>
      <c r="AR876" s="23" t="s">
        <v>259</v>
      </c>
      <c r="AT876" s="23" t="s">
        <v>427</v>
      </c>
      <c r="AU876" s="23" t="s">
        <v>86</v>
      </c>
      <c r="AY876" s="23" t="s">
        <v>135</v>
      </c>
      <c r="BE876" s="202">
        <f>IF(N876="základní",J876,0)</f>
        <v>0</v>
      </c>
      <c r="BF876" s="202">
        <f>IF(N876="snížená",J876,0)</f>
        <v>0</v>
      </c>
      <c r="BG876" s="202">
        <f>IF(N876="zákl. přenesená",J876,0)</f>
        <v>0</v>
      </c>
      <c r="BH876" s="202">
        <f>IF(N876="sníž. přenesená",J876,0)</f>
        <v>0</v>
      </c>
      <c r="BI876" s="202">
        <f>IF(N876="nulová",J876,0)</f>
        <v>0</v>
      </c>
      <c r="BJ876" s="23" t="s">
        <v>24</v>
      </c>
      <c r="BK876" s="202">
        <f>ROUND(I876*H876,2)</f>
        <v>0</v>
      </c>
      <c r="BL876" s="23" t="s">
        <v>142</v>
      </c>
      <c r="BM876" s="23" t="s">
        <v>820</v>
      </c>
    </row>
    <row r="877" spans="2:65" s="11" customFormat="1" ht="13.5">
      <c r="B877" s="203"/>
      <c r="C877" s="204"/>
      <c r="D877" s="205" t="s">
        <v>144</v>
      </c>
      <c r="E877" s="206" t="s">
        <v>22</v>
      </c>
      <c r="F877" s="207" t="s">
        <v>813</v>
      </c>
      <c r="G877" s="204"/>
      <c r="H877" s="206" t="s">
        <v>22</v>
      </c>
      <c r="I877" s="208"/>
      <c r="J877" s="204"/>
      <c r="K877" s="204"/>
      <c r="L877" s="209"/>
      <c r="M877" s="210"/>
      <c r="N877" s="211"/>
      <c r="O877" s="211"/>
      <c r="P877" s="211"/>
      <c r="Q877" s="211"/>
      <c r="R877" s="211"/>
      <c r="S877" s="211"/>
      <c r="T877" s="212"/>
      <c r="AT877" s="213" t="s">
        <v>144</v>
      </c>
      <c r="AU877" s="213" t="s">
        <v>86</v>
      </c>
      <c r="AV877" s="11" t="s">
        <v>24</v>
      </c>
      <c r="AW877" s="11" t="s">
        <v>41</v>
      </c>
      <c r="AX877" s="11" t="s">
        <v>77</v>
      </c>
      <c r="AY877" s="213" t="s">
        <v>135</v>
      </c>
    </row>
    <row r="878" spans="2:65" s="11" customFormat="1" ht="13.5">
      <c r="B878" s="203"/>
      <c r="C878" s="204"/>
      <c r="D878" s="205" t="s">
        <v>144</v>
      </c>
      <c r="E878" s="206" t="s">
        <v>22</v>
      </c>
      <c r="F878" s="207" t="s">
        <v>821</v>
      </c>
      <c r="G878" s="204"/>
      <c r="H878" s="206" t="s">
        <v>22</v>
      </c>
      <c r="I878" s="208"/>
      <c r="J878" s="204"/>
      <c r="K878" s="204"/>
      <c r="L878" s="209"/>
      <c r="M878" s="210"/>
      <c r="N878" s="211"/>
      <c r="O878" s="211"/>
      <c r="P878" s="211"/>
      <c r="Q878" s="211"/>
      <c r="R878" s="211"/>
      <c r="S878" s="211"/>
      <c r="T878" s="212"/>
      <c r="AT878" s="213" t="s">
        <v>144</v>
      </c>
      <c r="AU878" s="213" t="s">
        <v>86</v>
      </c>
      <c r="AV878" s="11" t="s">
        <v>24</v>
      </c>
      <c r="AW878" s="11" t="s">
        <v>41</v>
      </c>
      <c r="AX878" s="11" t="s">
        <v>77</v>
      </c>
      <c r="AY878" s="213" t="s">
        <v>135</v>
      </c>
    </row>
    <row r="879" spans="2:65" s="11" customFormat="1" ht="13.5">
      <c r="B879" s="203"/>
      <c r="C879" s="204"/>
      <c r="D879" s="205" t="s">
        <v>144</v>
      </c>
      <c r="E879" s="206" t="s">
        <v>22</v>
      </c>
      <c r="F879" s="207" t="s">
        <v>511</v>
      </c>
      <c r="G879" s="204"/>
      <c r="H879" s="206" t="s">
        <v>22</v>
      </c>
      <c r="I879" s="208"/>
      <c r="J879" s="204"/>
      <c r="K879" s="204"/>
      <c r="L879" s="209"/>
      <c r="M879" s="210"/>
      <c r="N879" s="211"/>
      <c r="O879" s="211"/>
      <c r="P879" s="211"/>
      <c r="Q879" s="211"/>
      <c r="R879" s="211"/>
      <c r="S879" s="211"/>
      <c r="T879" s="212"/>
      <c r="AT879" s="213" t="s">
        <v>144</v>
      </c>
      <c r="AU879" s="213" t="s">
        <v>86</v>
      </c>
      <c r="AV879" s="11" t="s">
        <v>24</v>
      </c>
      <c r="AW879" s="11" t="s">
        <v>41</v>
      </c>
      <c r="AX879" s="11" t="s">
        <v>77</v>
      </c>
      <c r="AY879" s="213" t="s">
        <v>135</v>
      </c>
    </row>
    <row r="880" spans="2:65" s="12" customFormat="1" ht="13.5">
      <c r="B880" s="214"/>
      <c r="C880" s="215"/>
      <c r="D880" s="205" t="s">
        <v>144</v>
      </c>
      <c r="E880" s="216" t="s">
        <v>22</v>
      </c>
      <c r="F880" s="217" t="s">
        <v>822</v>
      </c>
      <c r="G880" s="215"/>
      <c r="H880" s="218">
        <v>8</v>
      </c>
      <c r="I880" s="219"/>
      <c r="J880" s="215"/>
      <c r="K880" s="215"/>
      <c r="L880" s="220"/>
      <c r="M880" s="221"/>
      <c r="N880" s="222"/>
      <c r="O880" s="222"/>
      <c r="P880" s="222"/>
      <c r="Q880" s="222"/>
      <c r="R880" s="222"/>
      <c r="S880" s="222"/>
      <c r="T880" s="223"/>
      <c r="AT880" s="224" t="s">
        <v>144</v>
      </c>
      <c r="AU880" s="224" t="s">
        <v>86</v>
      </c>
      <c r="AV880" s="12" t="s">
        <v>86</v>
      </c>
      <c r="AW880" s="12" t="s">
        <v>41</v>
      </c>
      <c r="AX880" s="12" t="s">
        <v>77</v>
      </c>
      <c r="AY880" s="224" t="s">
        <v>135</v>
      </c>
    </row>
    <row r="881" spans="2:65" s="11" customFormat="1" ht="13.5">
      <c r="B881" s="203"/>
      <c r="C881" s="204"/>
      <c r="D881" s="205" t="s">
        <v>144</v>
      </c>
      <c r="E881" s="206" t="s">
        <v>22</v>
      </c>
      <c r="F881" s="207" t="s">
        <v>815</v>
      </c>
      <c r="G881" s="204"/>
      <c r="H881" s="206" t="s">
        <v>22</v>
      </c>
      <c r="I881" s="208"/>
      <c r="J881" s="204"/>
      <c r="K881" s="204"/>
      <c r="L881" s="209"/>
      <c r="M881" s="210"/>
      <c r="N881" s="211"/>
      <c r="O881" s="211"/>
      <c r="P881" s="211"/>
      <c r="Q881" s="211"/>
      <c r="R881" s="211"/>
      <c r="S881" s="211"/>
      <c r="T881" s="212"/>
      <c r="AT881" s="213" t="s">
        <v>144</v>
      </c>
      <c r="AU881" s="213" t="s">
        <v>86</v>
      </c>
      <c r="AV881" s="11" t="s">
        <v>24</v>
      </c>
      <c r="AW881" s="11" t="s">
        <v>41</v>
      </c>
      <c r="AX881" s="11" t="s">
        <v>77</v>
      </c>
      <c r="AY881" s="213" t="s">
        <v>135</v>
      </c>
    </row>
    <row r="882" spans="2:65" s="12" customFormat="1" ht="13.5">
      <c r="B882" s="214"/>
      <c r="C882" s="215"/>
      <c r="D882" s="205" t="s">
        <v>144</v>
      </c>
      <c r="E882" s="216" t="s">
        <v>22</v>
      </c>
      <c r="F882" s="217" t="s">
        <v>29</v>
      </c>
      <c r="G882" s="215"/>
      <c r="H882" s="218">
        <v>10</v>
      </c>
      <c r="I882" s="219"/>
      <c r="J882" s="215"/>
      <c r="K882" s="215"/>
      <c r="L882" s="220"/>
      <c r="M882" s="221"/>
      <c r="N882" s="222"/>
      <c r="O882" s="222"/>
      <c r="P882" s="222"/>
      <c r="Q882" s="222"/>
      <c r="R882" s="222"/>
      <c r="S882" s="222"/>
      <c r="T882" s="223"/>
      <c r="AT882" s="224" t="s">
        <v>144</v>
      </c>
      <c r="AU882" s="224" t="s">
        <v>86</v>
      </c>
      <c r="AV882" s="12" t="s">
        <v>86</v>
      </c>
      <c r="AW882" s="12" t="s">
        <v>41</v>
      </c>
      <c r="AX882" s="12" t="s">
        <v>77</v>
      </c>
      <c r="AY882" s="224" t="s">
        <v>135</v>
      </c>
    </row>
    <row r="883" spans="2:65" s="13" customFormat="1" ht="13.5">
      <c r="B883" s="225"/>
      <c r="C883" s="226"/>
      <c r="D883" s="205" t="s">
        <v>144</v>
      </c>
      <c r="E883" s="227" t="s">
        <v>22</v>
      </c>
      <c r="F883" s="228" t="s">
        <v>173</v>
      </c>
      <c r="G883" s="226"/>
      <c r="H883" s="229">
        <v>18</v>
      </c>
      <c r="I883" s="230"/>
      <c r="J883" s="226"/>
      <c r="K883" s="226"/>
      <c r="L883" s="231"/>
      <c r="M883" s="232"/>
      <c r="N883" s="233"/>
      <c r="O883" s="233"/>
      <c r="P883" s="233"/>
      <c r="Q883" s="233"/>
      <c r="R883" s="233"/>
      <c r="S883" s="233"/>
      <c r="T883" s="234"/>
      <c r="AT883" s="235" t="s">
        <v>144</v>
      </c>
      <c r="AU883" s="235" t="s">
        <v>86</v>
      </c>
      <c r="AV883" s="13" t="s">
        <v>142</v>
      </c>
      <c r="AW883" s="13" t="s">
        <v>41</v>
      </c>
      <c r="AX883" s="13" t="s">
        <v>24</v>
      </c>
      <c r="AY883" s="235" t="s">
        <v>135</v>
      </c>
    </row>
    <row r="884" spans="2:65" s="1" customFormat="1" ht="38.25" customHeight="1">
      <c r="B884" s="40"/>
      <c r="C884" s="191" t="s">
        <v>823</v>
      </c>
      <c r="D884" s="191" t="s">
        <v>137</v>
      </c>
      <c r="E884" s="192" t="s">
        <v>824</v>
      </c>
      <c r="F884" s="193" t="s">
        <v>825</v>
      </c>
      <c r="G884" s="194" t="s">
        <v>219</v>
      </c>
      <c r="H884" s="195">
        <v>20.61</v>
      </c>
      <c r="I884" s="196"/>
      <c r="J884" s="197">
        <f>ROUND(I884*H884,2)</f>
        <v>0</v>
      </c>
      <c r="K884" s="193" t="s">
        <v>141</v>
      </c>
      <c r="L884" s="60"/>
      <c r="M884" s="198" t="s">
        <v>22</v>
      </c>
      <c r="N884" s="199" t="s">
        <v>48</v>
      </c>
      <c r="O884" s="41"/>
      <c r="P884" s="200">
        <f>O884*H884</f>
        <v>0</v>
      </c>
      <c r="Q884" s="200">
        <v>5.0000000000000002E-5</v>
      </c>
      <c r="R884" s="200">
        <f>Q884*H884</f>
        <v>1.0304999999999999E-3</v>
      </c>
      <c r="S884" s="200">
        <v>0</v>
      </c>
      <c r="T884" s="201">
        <f>S884*H884</f>
        <v>0</v>
      </c>
      <c r="AR884" s="23" t="s">
        <v>142</v>
      </c>
      <c r="AT884" s="23" t="s">
        <v>137</v>
      </c>
      <c r="AU884" s="23" t="s">
        <v>86</v>
      </c>
      <c r="AY884" s="23" t="s">
        <v>135</v>
      </c>
      <c r="BE884" s="202">
        <f>IF(N884="základní",J884,0)</f>
        <v>0</v>
      </c>
      <c r="BF884" s="202">
        <f>IF(N884="snížená",J884,0)</f>
        <v>0</v>
      </c>
      <c r="BG884" s="202">
        <f>IF(N884="zákl. přenesená",J884,0)</f>
        <v>0</v>
      </c>
      <c r="BH884" s="202">
        <f>IF(N884="sníž. přenesená",J884,0)</f>
        <v>0</v>
      </c>
      <c r="BI884" s="202">
        <f>IF(N884="nulová",J884,0)</f>
        <v>0</v>
      </c>
      <c r="BJ884" s="23" t="s">
        <v>24</v>
      </c>
      <c r="BK884" s="202">
        <f>ROUND(I884*H884,2)</f>
        <v>0</v>
      </c>
      <c r="BL884" s="23" t="s">
        <v>142</v>
      </c>
      <c r="BM884" s="23" t="s">
        <v>826</v>
      </c>
    </row>
    <row r="885" spans="2:65" s="11" customFormat="1" ht="13.5">
      <c r="B885" s="203"/>
      <c r="C885" s="204"/>
      <c r="D885" s="205" t="s">
        <v>144</v>
      </c>
      <c r="E885" s="206" t="s">
        <v>22</v>
      </c>
      <c r="F885" s="207" t="s">
        <v>827</v>
      </c>
      <c r="G885" s="204"/>
      <c r="H885" s="206" t="s">
        <v>22</v>
      </c>
      <c r="I885" s="208"/>
      <c r="J885" s="204"/>
      <c r="K885" s="204"/>
      <c r="L885" s="209"/>
      <c r="M885" s="210"/>
      <c r="N885" s="211"/>
      <c r="O885" s="211"/>
      <c r="P885" s="211"/>
      <c r="Q885" s="211"/>
      <c r="R885" s="211"/>
      <c r="S885" s="211"/>
      <c r="T885" s="212"/>
      <c r="AT885" s="213" t="s">
        <v>144</v>
      </c>
      <c r="AU885" s="213" t="s">
        <v>86</v>
      </c>
      <c r="AV885" s="11" t="s">
        <v>24</v>
      </c>
      <c r="AW885" s="11" t="s">
        <v>41</v>
      </c>
      <c r="AX885" s="11" t="s">
        <v>77</v>
      </c>
      <c r="AY885" s="213" t="s">
        <v>135</v>
      </c>
    </row>
    <row r="886" spans="2:65" s="11" customFormat="1" ht="13.5">
      <c r="B886" s="203"/>
      <c r="C886" s="204"/>
      <c r="D886" s="205" t="s">
        <v>144</v>
      </c>
      <c r="E886" s="206" t="s">
        <v>22</v>
      </c>
      <c r="F886" s="207" t="s">
        <v>204</v>
      </c>
      <c r="G886" s="204"/>
      <c r="H886" s="206" t="s">
        <v>22</v>
      </c>
      <c r="I886" s="208"/>
      <c r="J886" s="204"/>
      <c r="K886" s="204"/>
      <c r="L886" s="209"/>
      <c r="M886" s="210"/>
      <c r="N886" s="211"/>
      <c r="O886" s="211"/>
      <c r="P886" s="211"/>
      <c r="Q886" s="211"/>
      <c r="R886" s="211"/>
      <c r="S886" s="211"/>
      <c r="T886" s="212"/>
      <c r="AT886" s="213" t="s">
        <v>144</v>
      </c>
      <c r="AU886" s="213" t="s">
        <v>86</v>
      </c>
      <c r="AV886" s="11" t="s">
        <v>24</v>
      </c>
      <c r="AW886" s="11" t="s">
        <v>41</v>
      </c>
      <c r="AX886" s="11" t="s">
        <v>77</v>
      </c>
      <c r="AY886" s="213" t="s">
        <v>135</v>
      </c>
    </row>
    <row r="887" spans="2:65" s="11" customFormat="1" ht="13.5">
      <c r="B887" s="203"/>
      <c r="C887" s="204"/>
      <c r="D887" s="205" t="s">
        <v>144</v>
      </c>
      <c r="E887" s="206" t="s">
        <v>22</v>
      </c>
      <c r="F887" s="207" t="s">
        <v>205</v>
      </c>
      <c r="G887" s="204"/>
      <c r="H887" s="206" t="s">
        <v>22</v>
      </c>
      <c r="I887" s="208"/>
      <c r="J887" s="204"/>
      <c r="K887" s="204"/>
      <c r="L887" s="209"/>
      <c r="M887" s="210"/>
      <c r="N887" s="211"/>
      <c r="O887" s="211"/>
      <c r="P887" s="211"/>
      <c r="Q887" s="211"/>
      <c r="R887" s="211"/>
      <c r="S887" s="211"/>
      <c r="T887" s="212"/>
      <c r="AT887" s="213" t="s">
        <v>144</v>
      </c>
      <c r="AU887" s="213" t="s">
        <v>86</v>
      </c>
      <c r="AV887" s="11" t="s">
        <v>24</v>
      </c>
      <c r="AW887" s="11" t="s">
        <v>41</v>
      </c>
      <c r="AX887" s="11" t="s">
        <v>77</v>
      </c>
      <c r="AY887" s="213" t="s">
        <v>135</v>
      </c>
    </row>
    <row r="888" spans="2:65" s="12" customFormat="1" ht="13.5">
      <c r="B888" s="214"/>
      <c r="C888" s="215"/>
      <c r="D888" s="205" t="s">
        <v>144</v>
      </c>
      <c r="E888" s="216" t="s">
        <v>22</v>
      </c>
      <c r="F888" s="217" t="s">
        <v>828</v>
      </c>
      <c r="G888" s="215"/>
      <c r="H888" s="218">
        <v>1.3</v>
      </c>
      <c r="I888" s="219"/>
      <c r="J888" s="215"/>
      <c r="K888" s="215"/>
      <c r="L888" s="220"/>
      <c r="M888" s="221"/>
      <c r="N888" s="222"/>
      <c r="O888" s="222"/>
      <c r="P888" s="222"/>
      <c r="Q888" s="222"/>
      <c r="R888" s="222"/>
      <c r="S888" s="222"/>
      <c r="T888" s="223"/>
      <c r="AT888" s="224" t="s">
        <v>144</v>
      </c>
      <c r="AU888" s="224" t="s">
        <v>86</v>
      </c>
      <c r="AV888" s="12" t="s">
        <v>86</v>
      </c>
      <c r="AW888" s="12" t="s">
        <v>41</v>
      </c>
      <c r="AX888" s="12" t="s">
        <v>77</v>
      </c>
      <c r="AY888" s="224" t="s">
        <v>135</v>
      </c>
    </row>
    <row r="889" spans="2:65" s="11" customFormat="1" ht="13.5">
      <c r="B889" s="203"/>
      <c r="C889" s="204"/>
      <c r="D889" s="205" t="s">
        <v>144</v>
      </c>
      <c r="E889" s="206" t="s">
        <v>22</v>
      </c>
      <c r="F889" s="207" t="s">
        <v>207</v>
      </c>
      <c r="G889" s="204"/>
      <c r="H889" s="206" t="s">
        <v>22</v>
      </c>
      <c r="I889" s="208"/>
      <c r="J889" s="204"/>
      <c r="K889" s="204"/>
      <c r="L889" s="209"/>
      <c r="M889" s="210"/>
      <c r="N889" s="211"/>
      <c r="O889" s="211"/>
      <c r="P889" s="211"/>
      <c r="Q889" s="211"/>
      <c r="R889" s="211"/>
      <c r="S889" s="211"/>
      <c r="T889" s="212"/>
      <c r="AT889" s="213" t="s">
        <v>144</v>
      </c>
      <c r="AU889" s="213" t="s">
        <v>86</v>
      </c>
      <c r="AV889" s="11" t="s">
        <v>24</v>
      </c>
      <c r="AW889" s="11" t="s">
        <v>41</v>
      </c>
      <c r="AX889" s="11" t="s">
        <v>77</v>
      </c>
      <c r="AY889" s="213" t="s">
        <v>135</v>
      </c>
    </row>
    <row r="890" spans="2:65" s="12" customFormat="1" ht="13.5">
      <c r="B890" s="214"/>
      <c r="C890" s="215"/>
      <c r="D890" s="205" t="s">
        <v>144</v>
      </c>
      <c r="E890" s="216" t="s">
        <v>22</v>
      </c>
      <c r="F890" s="217" t="s">
        <v>829</v>
      </c>
      <c r="G890" s="215"/>
      <c r="H890" s="218">
        <v>1.61</v>
      </c>
      <c r="I890" s="219"/>
      <c r="J890" s="215"/>
      <c r="K890" s="215"/>
      <c r="L890" s="220"/>
      <c r="M890" s="221"/>
      <c r="N890" s="222"/>
      <c r="O890" s="222"/>
      <c r="P890" s="222"/>
      <c r="Q890" s="222"/>
      <c r="R890" s="222"/>
      <c r="S890" s="222"/>
      <c r="T890" s="223"/>
      <c r="AT890" s="224" t="s">
        <v>144</v>
      </c>
      <c r="AU890" s="224" t="s">
        <v>86</v>
      </c>
      <c r="AV890" s="12" t="s">
        <v>86</v>
      </c>
      <c r="AW890" s="12" t="s">
        <v>41</v>
      </c>
      <c r="AX890" s="12" t="s">
        <v>77</v>
      </c>
      <c r="AY890" s="224" t="s">
        <v>135</v>
      </c>
    </row>
    <row r="891" spans="2:65" s="11" customFormat="1" ht="13.5">
      <c r="B891" s="203"/>
      <c r="C891" s="204"/>
      <c r="D891" s="205" t="s">
        <v>144</v>
      </c>
      <c r="E891" s="206" t="s">
        <v>22</v>
      </c>
      <c r="F891" s="207" t="s">
        <v>209</v>
      </c>
      <c r="G891" s="204"/>
      <c r="H891" s="206" t="s">
        <v>22</v>
      </c>
      <c r="I891" s="208"/>
      <c r="J891" s="204"/>
      <c r="K891" s="204"/>
      <c r="L891" s="209"/>
      <c r="M891" s="210"/>
      <c r="N891" s="211"/>
      <c r="O891" s="211"/>
      <c r="P891" s="211"/>
      <c r="Q891" s="211"/>
      <c r="R891" s="211"/>
      <c r="S891" s="211"/>
      <c r="T891" s="212"/>
      <c r="AT891" s="213" t="s">
        <v>144</v>
      </c>
      <c r="AU891" s="213" t="s">
        <v>86</v>
      </c>
      <c r="AV891" s="11" t="s">
        <v>24</v>
      </c>
      <c r="AW891" s="11" t="s">
        <v>41</v>
      </c>
      <c r="AX891" s="11" t="s">
        <v>77</v>
      </c>
      <c r="AY891" s="213" t="s">
        <v>135</v>
      </c>
    </row>
    <row r="892" spans="2:65" s="12" customFormat="1" ht="13.5">
      <c r="B892" s="214"/>
      <c r="C892" s="215"/>
      <c r="D892" s="205" t="s">
        <v>144</v>
      </c>
      <c r="E892" s="216" t="s">
        <v>22</v>
      </c>
      <c r="F892" s="217" t="s">
        <v>830</v>
      </c>
      <c r="G892" s="215"/>
      <c r="H892" s="218">
        <v>2</v>
      </c>
      <c r="I892" s="219"/>
      <c r="J892" s="215"/>
      <c r="K892" s="215"/>
      <c r="L892" s="220"/>
      <c r="M892" s="221"/>
      <c r="N892" s="222"/>
      <c r="O892" s="222"/>
      <c r="P892" s="222"/>
      <c r="Q892" s="222"/>
      <c r="R892" s="222"/>
      <c r="S892" s="222"/>
      <c r="T892" s="223"/>
      <c r="AT892" s="224" t="s">
        <v>144</v>
      </c>
      <c r="AU892" s="224" t="s">
        <v>86</v>
      </c>
      <c r="AV892" s="12" t="s">
        <v>86</v>
      </c>
      <c r="AW892" s="12" t="s">
        <v>41</v>
      </c>
      <c r="AX892" s="12" t="s">
        <v>77</v>
      </c>
      <c r="AY892" s="224" t="s">
        <v>135</v>
      </c>
    </row>
    <row r="893" spans="2:65" s="11" customFormat="1" ht="13.5">
      <c r="B893" s="203"/>
      <c r="C893" s="204"/>
      <c r="D893" s="205" t="s">
        <v>144</v>
      </c>
      <c r="E893" s="206" t="s">
        <v>22</v>
      </c>
      <c r="F893" s="207" t="s">
        <v>831</v>
      </c>
      <c r="G893" s="204"/>
      <c r="H893" s="206" t="s">
        <v>22</v>
      </c>
      <c r="I893" s="208"/>
      <c r="J893" s="204"/>
      <c r="K893" s="204"/>
      <c r="L893" s="209"/>
      <c r="M893" s="210"/>
      <c r="N893" s="211"/>
      <c r="O893" s="211"/>
      <c r="P893" s="211"/>
      <c r="Q893" s="211"/>
      <c r="R893" s="211"/>
      <c r="S893" s="211"/>
      <c r="T893" s="212"/>
      <c r="AT893" s="213" t="s">
        <v>144</v>
      </c>
      <c r="AU893" s="213" t="s">
        <v>86</v>
      </c>
      <c r="AV893" s="11" t="s">
        <v>24</v>
      </c>
      <c r="AW893" s="11" t="s">
        <v>41</v>
      </c>
      <c r="AX893" s="11" t="s">
        <v>77</v>
      </c>
      <c r="AY893" s="213" t="s">
        <v>135</v>
      </c>
    </row>
    <row r="894" spans="2:65" s="12" customFormat="1" ht="13.5">
      <c r="B894" s="214"/>
      <c r="C894" s="215"/>
      <c r="D894" s="205" t="s">
        <v>144</v>
      </c>
      <c r="E894" s="216" t="s">
        <v>22</v>
      </c>
      <c r="F894" s="217" t="s">
        <v>594</v>
      </c>
      <c r="G894" s="215"/>
      <c r="H894" s="218">
        <v>1.17</v>
      </c>
      <c r="I894" s="219"/>
      <c r="J894" s="215"/>
      <c r="K894" s="215"/>
      <c r="L894" s="220"/>
      <c r="M894" s="221"/>
      <c r="N894" s="222"/>
      <c r="O894" s="222"/>
      <c r="P894" s="222"/>
      <c r="Q894" s="222"/>
      <c r="R894" s="222"/>
      <c r="S894" s="222"/>
      <c r="T894" s="223"/>
      <c r="AT894" s="224" t="s">
        <v>144</v>
      </c>
      <c r="AU894" s="224" t="s">
        <v>86</v>
      </c>
      <c r="AV894" s="12" t="s">
        <v>86</v>
      </c>
      <c r="AW894" s="12" t="s">
        <v>41</v>
      </c>
      <c r="AX894" s="12" t="s">
        <v>77</v>
      </c>
      <c r="AY894" s="224" t="s">
        <v>135</v>
      </c>
    </row>
    <row r="895" spans="2:65" s="11" customFormat="1" ht="13.5">
      <c r="B895" s="203"/>
      <c r="C895" s="204"/>
      <c r="D895" s="205" t="s">
        <v>144</v>
      </c>
      <c r="E895" s="206" t="s">
        <v>22</v>
      </c>
      <c r="F895" s="207" t="s">
        <v>832</v>
      </c>
      <c r="G895" s="204"/>
      <c r="H895" s="206" t="s">
        <v>22</v>
      </c>
      <c r="I895" s="208"/>
      <c r="J895" s="204"/>
      <c r="K895" s="204"/>
      <c r="L895" s="209"/>
      <c r="M895" s="210"/>
      <c r="N895" s="211"/>
      <c r="O895" s="211"/>
      <c r="P895" s="211"/>
      <c r="Q895" s="211"/>
      <c r="R895" s="211"/>
      <c r="S895" s="211"/>
      <c r="T895" s="212"/>
      <c r="AT895" s="213" t="s">
        <v>144</v>
      </c>
      <c r="AU895" s="213" t="s">
        <v>86</v>
      </c>
      <c r="AV895" s="11" t="s">
        <v>24</v>
      </c>
      <c r="AW895" s="11" t="s">
        <v>41</v>
      </c>
      <c r="AX895" s="11" t="s">
        <v>77</v>
      </c>
      <c r="AY895" s="213" t="s">
        <v>135</v>
      </c>
    </row>
    <row r="896" spans="2:65" s="12" customFormat="1" ht="13.5">
      <c r="B896" s="214"/>
      <c r="C896" s="215"/>
      <c r="D896" s="205" t="s">
        <v>144</v>
      </c>
      <c r="E896" s="216" t="s">
        <v>22</v>
      </c>
      <c r="F896" s="217" t="s">
        <v>833</v>
      </c>
      <c r="G896" s="215"/>
      <c r="H896" s="218">
        <v>14.53</v>
      </c>
      <c r="I896" s="219"/>
      <c r="J896" s="215"/>
      <c r="K896" s="215"/>
      <c r="L896" s="220"/>
      <c r="M896" s="221"/>
      <c r="N896" s="222"/>
      <c r="O896" s="222"/>
      <c r="P896" s="222"/>
      <c r="Q896" s="222"/>
      <c r="R896" s="222"/>
      <c r="S896" s="222"/>
      <c r="T896" s="223"/>
      <c r="AT896" s="224" t="s">
        <v>144</v>
      </c>
      <c r="AU896" s="224" t="s">
        <v>86</v>
      </c>
      <c r="AV896" s="12" t="s">
        <v>86</v>
      </c>
      <c r="AW896" s="12" t="s">
        <v>41</v>
      </c>
      <c r="AX896" s="12" t="s">
        <v>77</v>
      </c>
      <c r="AY896" s="224" t="s">
        <v>135</v>
      </c>
    </row>
    <row r="897" spans="2:65" s="13" customFormat="1" ht="13.5">
      <c r="B897" s="225"/>
      <c r="C897" s="226"/>
      <c r="D897" s="205" t="s">
        <v>144</v>
      </c>
      <c r="E897" s="227" t="s">
        <v>22</v>
      </c>
      <c r="F897" s="228" t="s">
        <v>173</v>
      </c>
      <c r="G897" s="226"/>
      <c r="H897" s="229">
        <v>20.61</v>
      </c>
      <c r="I897" s="230"/>
      <c r="J897" s="226"/>
      <c r="K897" s="226"/>
      <c r="L897" s="231"/>
      <c r="M897" s="232"/>
      <c r="N897" s="233"/>
      <c r="O897" s="233"/>
      <c r="P897" s="233"/>
      <c r="Q897" s="233"/>
      <c r="R897" s="233"/>
      <c r="S897" s="233"/>
      <c r="T897" s="234"/>
      <c r="AT897" s="235" t="s">
        <v>144</v>
      </c>
      <c r="AU897" s="235" t="s">
        <v>86</v>
      </c>
      <c r="AV897" s="13" t="s">
        <v>142</v>
      </c>
      <c r="AW897" s="13" t="s">
        <v>41</v>
      </c>
      <c r="AX897" s="13" t="s">
        <v>24</v>
      </c>
      <c r="AY897" s="235" t="s">
        <v>135</v>
      </c>
    </row>
    <row r="898" spans="2:65" s="1" customFormat="1" ht="16.5" customHeight="1">
      <c r="B898" s="40"/>
      <c r="C898" s="191" t="s">
        <v>834</v>
      </c>
      <c r="D898" s="191" t="s">
        <v>137</v>
      </c>
      <c r="E898" s="192" t="s">
        <v>835</v>
      </c>
      <c r="F898" s="193" t="s">
        <v>836</v>
      </c>
      <c r="G898" s="194" t="s">
        <v>219</v>
      </c>
      <c r="H898" s="195">
        <v>20.61</v>
      </c>
      <c r="I898" s="196"/>
      <c r="J898" s="197">
        <f>ROUND(I898*H898,2)</f>
        <v>0</v>
      </c>
      <c r="K898" s="193" t="s">
        <v>141</v>
      </c>
      <c r="L898" s="60"/>
      <c r="M898" s="198" t="s">
        <v>22</v>
      </c>
      <c r="N898" s="199" t="s">
        <v>48</v>
      </c>
      <c r="O898" s="41"/>
      <c r="P898" s="200">
        <f>O898*H898</f>
        <v>0</v>
      </c>
      <c r="Q898" s="200">
        <v>0</v>
      </c>
      <c r="R898" s="200">
        <f>Q898*H898</f>
        <v>0</v>
      </c>
      <c r="S898" s="200">
        <v>0</v>
      </c>
      <c r="T898" s="201">
        <f>S898*H898</f>
        <v>0</v>
      </c>
      <c r="AR898" s="23" t="s">
        <v>142</v>
      </c>
      <c r="AT898" s="23" t="s">
        <v>137</v>
      </c>
      <c r="AU898" s="23" t="s">
        <v>86</v>
      </c>
      <c r="AY898" s="23" t="s">
        <v>135</v>
      </c>
      <c r="BE898" s="202">
        <f>IF(N898="základní",J898,0)</f>
        <v>0</v>
      </c>
      <c r="BF898" s="202">
        <f>IF(N898="snížená",J898,0)</f>
        <v>0</v>
      </c>
      <c r="BG898" s="202">
        <f>IF(N898="zákl. přenesená",J898,0)</f>
        <v>0</v>
      </c>
      <c r="BH898" s="202">
        <f>IF(N898="sníž. přenesená",J898,0)</f>
        <v>0</v>
      </c>
      <c r="BI898" s="202">
        <f>IF(N898="nulová",J898,0)</f>
        <v>0</v>
      </c>
      <c r="BJ898" s="23" t="s">
        <v>24</v>
      </c>
      <c r="BK898" s="202">
        <f>ROUND(I898*H898,2)</f>
        <v>0</v>
      </c>
      <c r="BL898" s="23" t="s">
        <v>142</v>
      </c>
      <c r="BM898" s="23" t="s">
        <v>837</v>
      </c>
    </row>
    <row r="899" spans="2:65" s="11" customFormat="1" ht="13.5">
      <c r="B899" s="203"/>
      <c r="C899" s="204"/>
      <c r="D899" s="205" t="s">
        <v>144</v>
      </c>
      <c r="E899" s="206" t="s">
        <v>22</v>
      </c>
      <c r="F899" s="207" t="s">
        <v>838</v>
      </c>
      <c r="G899" s="204"/>
      <c r="H899" s="206" t="s">
        <v>22</v>
      </c>
      <c r="I899" s="208"/>
      <c r="J899" s="204"/>
      <c r="K899" s="204"/>
      <c r="L899" s="209"/>
      <c r="M899" s="210"/>
      <c r="N899" s="211"/>
      <c r="O899" s="211"/>
      <c r="P899" s="211"/>
      <c r="Q899" s="211"/>
      <c r="R899" s="211"/>
      <c r="S899" s="211"/>
      <c r="T899" s="212"/>
      <c r="AT899" s="213" t="s">
        <v>144</v>
      </c>
      <c r="AU899" s="213" t="s">
        <v>86</v>
      </c>
      <c r="AV899" s="11" t="s">
        <v>24</v>
      </c>
      <c r="AW899" s="11" t="s">
        <v>41</v>
      </c>
      <c r="AX899" s="11" t="s">
        <v>77</v>
      </c>
      <c r="AY899" s="213" t="s">
        <v>135</v>
      </c>
    </row>
    <row r="900" spans="2:65" s="11" customFormat="1" ht="13.5">
      <c r="B900" s="203"/>
      <c r="C900" s="204"/>
      <c r="D900" s="205" t="s">
        <v>144</v>
      </c>
      <c r="E900" s="206" t="s">
        <v>22</v>
      </c>
      <c r="F900" s="207" t="s">
        <v>204</v>
      </c>
      <c r="G900" s="204"/>
      <c r="H900" s="206" t="s">
        <v>22</v>
      </c>
      <c r="I900" s="208"/>
      <c r="J900" s="204"/>
      <c r="K900" s="204"/>
      <c r="L900" s="209"/>
      <c r="M900" s="210"/>
      <c r="N900" s="211"/>
      <c r="O900" s="211"/>
      <c r="P900" s="211"/>
      <c r="Q900" s="211"/>
      <c r="R900" s="211"/>
      <c r="S900" s="211"/>
      <c r="T900" s="212"/>
      <c r="AT900" s="213" t="s">
        <v>144</v>
      </c>
      <c r="AU900" s="213" t="s">
        <v>86</v>
      </c>
      <c r="AV900" s="11" t="s">
        <v>24</v>
      </c>
      <c r="AW900" s="11" t="s">
        <v>41</v>
      </c>
      <c r="AX900" s="11" t="s">
        <v>77</v>
      </c>
      <c r="AY900" s="213" t="s">
        <v>135</v>
      </c>
    </row>
    <row r="901" spans="2:65" s="11" customFormat="1" ht="13.5">
      <c r="B901" s="203"/>
      <c r="C901" s="204"/>
      <c r="D901" s="205" t="s">
        <v>144</v>
      </c>
      <c r="E901" s="206" t="s">
        <v>22</v>
      </c>
      <c r="F901" s="207" t="s">
        <v>205</v>
      </c>
      <c r="G901" s="204"/>
      <c r="H901" s="206" t="s">
        <v>22</v>
      </c>
      <c r="I901" s="208"/>
      <c r="J901" s="204"/>
      <c r="K901" s="204"/>
      <c r="L901" s="209"/>
      <c r="M901" s="210"/>
      <c r="N901" s="211"/>
      <c r="O901" s="211"/>
      <c r="P901" s="211"/>
      <c r="Q901" s="211"/>
      <c r="R901" s="211"/>
      <c r="S901" s="211"/>
      <c r="T901" s="212"/>
      <c r="AT901" s="213" t="s">
        <v>144</v>
      </c>
      <c r="AU901" s="213" t="s">
        <v>86</v>
      </c>
      <c r="AV901" s="11" t="s">
        <v>24</v>
      </c>
      <c r="AW901" s="11" t="s">
        <v>41</v>
      </c>
      <c r="AX901" s="11" t="s">
        <v>77</v>
      </c>
      <c r="AY901" s="213" t="s">
        <v>135</v>
      </c>
    </row>
    <row r="902" spans="2:65" s="12" customFormat="1" ht="13.5">
      <c r="B902" s="214"/>
      <c r="C902" s="215"/>
      <c r="D902" s="205" t="s">
        <v>144</v>
      </c>
      <c r="E902" s="216" t="s">
        <v>22</v>
      </c>
      <c r="F902" s="217" t="s">
        <v>828</v>
      </c>
      <c r="G902" s="215"/>
      <c r="H902" s="218">
        <v>1.3</v>
      </c>
      <c r="I902" s="219"/>
      <c r="J902" s="215"/>
      <c r="K902" s="215"/>
      <c r="L902" s="220"/>
      <c r="M902" s="221"/>
      <c r="N902" s="222"/>
      <c r="O902" s="222"/>
      <c r="P902" s="222"/>
      <c r="Q902" s="222"/>
      <c r="R902" s="222"/>
      <c r="S902" s="222"/>
      <c r="T902" s="223"/>
      <c r="AT902" s="224" t="s">
        <v>144</v>
      </c>
      <c r="AU902" s="224" t="s">
        <v>86</v>
      </c>
      <c r="AV902" s="12" t="s">
        <v>86</v>
      </c>
      <c r="AW902" s="12" t="s">
        <v>41</v>
      </c>
      <c r="AX902" s="12" t="s">
        <v>77</v>
      </c>
      <c r="AY902" s="224" t="s">
        <v>135</v>
      </c>
    </row>
    <row r="903" spans="2:65" s="11" customFormat="1" ht="13.5">
      <c r="B903" s="203"/>
      <c r="C903" s="204"/>
      <c r="D903" s="205" t="s">
        <v>144</v>
      </c>
      <c r="E903" s="206" t="s">
        <v>22</v>
      </c>
      <c r="F903" s="207" t="s">
        <v>207</v>
      </c>
      <c r="G903" s="204"/>
      <c r="H903" s="206" t="s">
        <v>22</v>
      </c>
      <c r="I903" s="208"/>
      <c r="J903" s="204"/>
      <c r="K903" s="204"/>
      <c r="L903" s="209"/>
      <c r="M903" s="210"/>
      <c r="N903" s="211"/>
      <c r="O903" s="211"/>
      <c r="P903" s="211"/>
      <c r="Q903" s="211"/>
      <c r="R903" s="211"/>
      <c r="S903" s="211"/>
      <c r="T903" s="212"/>
      <c r="AT903" s="213" t="s">
        <v>144</v>
      </c>
      <c r="AU903" s="213" t="s">
        <v>86</v>
      </c>
      <c r="AV903" s="11" t="s">
        <v>24</v>
      </c>
      <c r="AW903" s="11" t="s">
        <v>41</v>
      </c>
      <c r="AX903" s="11" t="s">
        <v>77</v>
      </c>
      <c r="AY903" s="213" t="s">
        <v>135</v>
      </c>
    </row>
    <row r="904" spans="2:65" s="12" customFormat="1" ht="13.5">
      <c r="B904" s="214"/>
      <c r="C904" s="215"/>
      <c r="D904" s="205" t="s">
        <v>144</v>
      </c>
      <c r="E904" s="216" t="s">
        <v>22</v>
      </c>
      <c r="F904" s="217" t="s">
        <v>829</v>
      </c>
      <c r="G904" s="215"/>
      <c r="H904" s="218">
        <v>1.61</v>
      </c>
      <c r="I904" s="219"/>
      <c r="J904" s="215"/>
      <c r="K904" s="215"/>
      <c r="L904" s="220"/>
      <c r="M904" s="221"/>
      <c r="N904" s="222"/>
      <c r="O904" s="222"/>
      <c r="P904" s="222"/>
      <c r="Q904" s="222"/>
      <c r="R904" s="222"/>
      <c r="S904" s="222"/>
      <c r="T904" s="223"/>
      <c r="AT904" s="224" t="s">
        <v>144</v>
      </c>
      <c r="AU904" s="224" t="s">
        <v>86</v>
      </c>
      <c r="AV904" s="12" t="s">
        <v>86</v>
      </c>
      <c r="AW904" s="12" t="s">
        <v>41</v>
      </c>
      <c r="AX904" s="12" t="s">
        <v>77</v>
      </c>
      <c r="AY904" s="224" t="s">
        <v>135</v>
      </c>
    </row>
    <row r="905" spans="2:65" s="11" customFormat="1" ht="13.5">
      <c r="B905" s="203"/>
      <c r="C905" s="204"/>
      <c r="D905" s="205" t="s">
        <v>144</v>
      </c>
      <c r="E905" s="206" t="s">
        <v>22</v>
      </c>
      <c r="F905" s="207" t="s">
        <v>209</v>
      </c>
      <c r="G905" s="204"/>
      <c r="H905" s="206" t="s">
        <v>22</v>
      </c>
      <c r="I905" s="208"/>
      <c r="J905" s="204"/>
      <c r="K905" s="204"/>
      <c r="L905" s="209"/>
      <c r="M905" s="210"/>
      <c r="N905" s="211"/>
      <c r="O905" s="211"/>
      <c r="P905" s="211"/>
      <c r="Q905" s="211"/>
      <c r="R905" s="211"/>
      <c r="S905" s="211"/>
      <c r="T905" s="212"/>
      <c r="AT905" s="213" t="s">
        <v>144</v>
      </c>
      <c r="AU905" s="213" t="s">
        <v>86</v>
      </c>
      <c r="AV905" s="11" t="s">
        <v>24</v>
      </c>
      <c r="AW905" s="11" t="s">
        <v>41</v>
      </c>
      <c r="AX905" s="11" t="s">
        <v>77</v>
      </c>
      <c r="AY905" s="213" t="s">
        <v>135</v>
      </c>
    </row>
    <row r="906" spans="2:65" s="12" customFormat="1" ht="13.5">
      <c r="B906" s="214"/>
      <c r="C906" s="215"/>
      <c r="D906" s="205" t="s">
        <v>144</v>
      </c>
      <c r="E906" s="216" t="s">
        <v>22</v>
      </c>
      <c r="F906" s="217" t="s">
        <v>830</v>
      </c>
      <c r="G906" s="215"/>
      <c r="H906" s="218">
        <v>2</v>
      </c>
      <c r="I906" s="219"/>
      <c r="J906" s="215"/>
      <c r="K906" s="215"/>
      <c r="L906" s="220"/>
      <c r="M906" s="221"/>
      <c r="N906" s="222"/>
      <c r="O906" s="222"/>
      <c r="P906" s="222"/>
      <c r="Q906" s="222"/>
      <c r="R906" s="222"/>
      <c r="S906" s="222"/>
      <c r="T906" s="223"/>
      <c r="AT906" s="224" t="s">
        <v>144</v>
      </c>
      <c r="AU906" s="224" t="s">
        <v>86</v>
      </c>
      <c r="AV906" s="12" t="s">
        <v>86</v>
      </c>
      <c r="AW906" s="12" t="s">
        <v>41</v>
      </c>
      <c r="AX906" s="12" t="s">
        <v>77</v>
      </c>
      <c r="AY906" s="224" t="s">
        <v>135</v>
      </c>
    </row>
    <row r="907" spans="2:65" s="11" customFormat="1" ht="13.5">
      <c r="B907" s="203"/>
      <c r="C907" s="204"/>
      <c r="D907" s="205" t="s">
        <v>144</v>
      </c>
      <c r="E907" s="206" t="s">
        <v>22</v>
      </c>
      <c r="F907" s="207" t="s">
        <v>831</v>
      </c>
      <c r="G907" s="204"/>
      <c r="H907" s="206" t="s">
        <v>22</v>
      </c>
      <c r="I907" s="208"/>
      <c r="J907" s="204"/>
      <c r="K907" s="204"/>
      <c r="L907" s="209"/>
      <c r="M907" s="210"/>
      <c r="N907" s="211"/>
      <c r="O907" s="211"/>
      <c r="P907" s="211"/>
      <c r="Q907" s="211"/>
      <c r="R907" s="211"/>
      <c r="S907" s="211"/>
      <c r="T907" s="212"/>
      <c r="AT907" s="213" t="s">
        <v>144</v>
      </c>
      <c r="AU907" s="213" t="s">
        <v>86</v>
      </c>
      <c r="AV907" s="11" t="s">
        <v>24</v>
      </c>
      <c r="AW907" s="11" t="s">
        <v>41</v>
      </c>
      <c r="AX907" s="11" t="s">
        <v>77</v>
      </c>
      <c r="AY907" s="213" t="s">
        <v>135</v>
      </c>
    </row>
    <row r="908" spans="2:65" s="12" customFormat="1" ht="13.5">
      <c r="B908" s="214"/>
      <c r="C908" s="215"/>
      <c r="D908" s="205" t="s">
        <v>144</v>
      </c>
      <c r="E908" s="216" t="s">
        <v>22</v>
      </c>
      <c r="F908" s="217" t="s">
        <v>594</v>
      </c>
      <c r="G908" s="215"/>
      <c r="H908" s="218">
        <v>1.17</v>
      </c>
      <c r="I908" s="219"/>
      <c r="J908" s="215"/>
      <c r="K908" s="215"/>
      <c r="L908" s="220"/>
      <c r="M908" s="221"/>
      <c r="N908" s="222"/>
      <c r="O908" s="222"/>
      <c r="P908" s="222"/>
      <c r="Q908" s="222"/>
      <c r="R908" s="222"/>
      <c r="S908" s="222"/>
      <c r="T908" s="223"/>
      <c r="AT908" s="224" t="s">
        <v>144</v>
      </c>
      <c r="AU908" s="224" t="s">
        <v>86</v>
      </c>
      <c r="AV908" s="12" t="s">
        <v>86</v>
      </c>
      <c r="AW908" s="12" t="s">
        <v>41</v>
      </c>
      <c r="AX908" s="12" t="s">
        <v>77</v>
      </c>
      <c r="AY908" s="224" t="s">
        <v>135</v>
      </c>
    </row>
    <row r="909" spans="2:65" s="11" customFormat="1" ht="13.5">
      <c r="B909" s="203"/>
      <c r="C909" s="204"/>
      <c r="D909" s="205" t="s">
        <v>144</v>
      </c>
      <c r="E909" s="206" t="s">
        <v>22</v>
      </c>
      <c r="F909" s="207" t="s">
        <v>832</v>
      </c>
      <c r="G909" s="204"/>
      <c r="H909" s="206" t="s">
        <v>22</v>
      </c>
      <c r="I909" s="208"/>
      <c r="J909" s="204"/>
      <c r="K909" s="204"/>
      <c r="L909" s="209"/>
      <c r="M909" s="210"/>
      <c r="N909" s="211"/>
      <c r="O909" s="211"/>
      <c r="P909" s="211"/>
      <c r="Q909" s="211"/>
      <c r="R909" s="211"/>
      <c r="S909" s="211"/>
      <c r="T909" s="212"/>
      <c r="AT909" s="213" t="s">
        <v>144</v>
      </c>
      <c r="AU909" s="213" t="s">
        <v>86</v>
      </c>
      <c r="AV909" s="11" t="s">
        <v>24</v>
      </c>
      <c r="AW909" s="11" t="s">
        <v>41</v>
      </c>
      <c r="AX909" s="11" t="s">
        <v>77</v>
      </c>
      <c r="AY909" s="213" t="s">
        <v>135</v>
      </c>
    </row>
    <row r="910" spans="2:65" s="12" customFormat="1" ht="13.5">
      <c r="B910" s="214"/>
      <c r="C910" s="215"/>
      <c r="D910" s="205" t="s">
        <v>144</v>
      </c>
      <c r="E910" s="216" t="s">
        <v>22</v>
      </c>
      <c r="F910" s="217" t="s">
        <v>833</v>
      </c>
      <c r="G910" s="215"/>
      <c r="H910" s="218">
        <v>14.53</v>
      </c>
      <c r="I910" s="219"/>
      <c r="J910" s="215"/>
      <c r="K910" s="215"/>
      <c r="L910" s="220"/>
      <c r="M910" s="221"/>
      <c r="N910" s="222"/>
      <c r="O910" s="222"/>
      <c r="P910" s="222"/>
      <c r="Q910" s="222"/>
      <c r="R910" s="222"/>
      <c r="S910" s="222"/>
      <c r="T910" s="223"/>
      <c r="AT910" s="224" t="s">
        <v>144</v>
      </c>
      <c r="AU910" s="224" t="s">
        <v>86</v>
      </c>
      <c r="AV910" s="12" t="s">
        <v>86</v>
      </c>
      <c r="AW910" s="12" t="s">
        <v>41</v>
      </c>
      <c r="AX910" s="12" t="s">
        <v>77</v>
      </c>
      <c r="AY910" s="224" t="s">
        <v>135</v>
      </c>
    </row>
    <row r="911" spans="2:65" s="13" customFormat="1" ht="13.5">
      <c r="B911" s="225"/>
      <c r="C911" s="226"/>
      <c r="D911" s="205" t="s">
        <v>144</v>
      </c>
      <c r="E911" s="227" t="s">
        <v>22</v>
      </c>
      <c r="F911" s="228" t="s">
        <v>173</v>
      </c>
      <c r="G911" s="226"/>
      <c r="H911" s="229">
        <v>20.61</v>
      </c>
      <c r="I911" s="230"/>
      <c r="J911" s="226"/>
      <c r="K911" s="226"/>
      <c r="L911" s="231"/>
      <c r="M911" s="232"/>
      <c r="N911" s="233"/>
      <c r="O911" s="233"/>
      <c r="P911" s="233"/>
      <c r="Q911" s="233"/>
      <c r="R911" s="233"/>
      <c r="S911" s="233"/>
      <c r="T911" s="234"/>
      <c r="AT911" s="235" t="s">
        <v>144</v>
      </c>
      <c r="AU911" s="235" t="s">
        <v>86</v>
      </c>
      <c r="AV911" s="13" t="s">
        <v>142</v>
      </c>
      <c r="AW911" s="13" t="s">
        <v>41</v>
      </c>
      <c r="AX911" s="13" t="s">
        <v>24</v>
      </c>
      <c r="AY911" s="235" t="s">
        <v>135</v>
      </c>
    </row>
    <row r="912" spans="2:65" s="1" customFormat="1" ht="51" customHeight="1">
      <c r="B912" s="40"/>
      <c r="C912" s="191" t="s">
        <v>839</v>
      </c>
      <c r="D912" s="191" t="s">
        <v>137</v>
      </c>
      <c r="E912" s="192" t="s">
        <v>840</v>
      </c>
      <c r="F912" s="193" t="s">
        <v>841</v>
      </c>
      <c r="G912" s="194" t="s">
        <v>140</v>
      </c>
      <c r="H912" s="195">
        <v>1337.06</v>
      </c>
      <c r="I912" s="196"/>
      <c r="J912" s="197">
        <f>ROUND(I912*H912,2)</f>
        <v>0</v>
      </c>
      <c r="K912" s="193" t="s">
        <v>141</v>
      </c>
      <c r="L912" s="60"/>
      <c r="M912" s="198" t="s">
        <v>22</v>
      </c>
      <c r="N912" s="199" t="s">
        <v>48</v>
      </c>
      <c r="O912" s="41"/>
      <c r="P912" s="200">
        <f>O912*H912</f>
        <v>0</v>
      </c>
      <c r="Q912" s="200">
        <v>0</v>
      </c>
      <c r="R912" s="200">
        <f>Q912*H912</f>
        <v>0</v>
      </c>
      <c r="S912" s="200">
        <v>0</v>
      </c>
      <c r="T912" s="201">
        <f>S912*H912</f>
        <v>0</v>
      </c>
      <c r="AR912" s="23" t="s">
        <v>142</v>
      </c>
      <c r="AT912" s="23" t="s">
        <v>137</v>
      </c>
      <c r="AU912" s="23" t="s">
        <v>86</v>
      </c>
      <c r="AY912" s="23" t="s">
        <v>135</v>
      </c>
      <c r="BE912" s="202">
        <f>IF(N912="základní",J912,0)</f>
        <v>0</v>
      </c>
      <c r="BF912" s="202">
        <f>IF(N912="snížená",J912,0)</f>
        <v>0</v>
      </c>
      <c r="BG912" s="202">
        <f>IF(N912="zákl. přenesená",J912,0)</f>
        <v>0</v>
      </c>
      <c r="BH912" s="202">
        <f>IF(N912="sníž. přenesená",J912,0)</f>
        <v>0</v>
      </c>
      <c r="BI912" s="202">
        <f>IF(N912="nulová",J912,0)</f>
        <v>0</v>
      </c>
      <c r="BJ912" s="23" t="s">
        <v>24</v>
      </c>
      <c r="BK912" s="202">
        <f>ROUND(I912*H912,2)</f>
        <v>0</v>
      </c>
      <c r="BL912" s="23" t="s">
        <v>142</v>
      </c>
      <c r="BM912" s="23" t="s">
        <v>842</v>
      </c>
    </row>
    <row r="913" spans="2:65" s="11" customFormat="1" ht="13.5">
      <c r="B913" s="203"/>
      <c r="C913" s="204"/>
      <c r="D913" s="205" t="s">
        <v>144</v>
      </c>
      <c r="E913" s="206" t="s">
        <v>22</v>
      </c>
      <c r="F913" s="207" t="s">
        <v>843</v>
      </c>
      <c r="G913" s="204"/>
      <c r="H913" s="206" t="s">
        <v>22</v>
      </c>
      <c r="I913" s="208"/>
      <c r="J913" s="204"/>
      <c r="K913" s="204"/>
      <c r="L913" s="209"/>
      <c r="M913" s="210"/>
      <c r="N913" s="211"/>
      <c r="O913" s="211"/>
      <c r="P913" s="211"/>
      <c r="Q913" s="211"/>
      <c r="R913" s="211"/>
      <c r="S913" s="211"/>
      <c r="T913" s="212"/>
      <c r="AT913" s="213" t="s">
        <v>144</v>
      </c>
      <c r="AU913" s="213" t="s">
        <v>86</v>
      </c>
      <c r="AV913" s="11" t="s">
        <v>24</v>
      </c>
      <c r="AW913" s="11" t="s">
        <v>41</v>
      </c>
      <c r="AX913" s="11" t="s">
        <v>77</v>
      </c>
      <c r="AY913" s="213" t="s">
        <v>135</v>
      </c>
    </row>
    <row r="914" spans="2:65" s="11" customFormat="1" ht="13.5">
      <c r="B914" s="203"/>
      <c r="C914" s="204"/>
      <c r="D914" s="205" t="s">
        <v>144</v>
      </c>
      <c r="E914" s="206" t="s">
        <v>22</v>
      </c>
      <c r="F914" s="207" t="s">
        <v>844</v>
      </c>
      <c r="G914" s="204"/>
      <c r="H914" s="206" t="s">
        <v>22</v>
      </c>
      <c r="I914" s="208"/>
      <c r="J914" s="204"/>
      <c r="K914" s="204"/>
      <c r="L914" s="209"/>
      <c r="M914" s="210"/>
      <c r="N914" s="211"/>
      <c r="O914" s="211"/>
      <c r="P914" s="211"/>
      <c r="Q914" s="211"/>
      <c r="R914" s="211"/>
      <c r="S914" s="211"/>
      <c r="T914" s="212"/>
      <c r="AT914" s="213" t="s">
        <v>144</v>
      </c>
      <c r="AU914" s="213" t="s">
        <v>86</v>
      </c>
      <c r="AV914" s="11" t="s">
        <v>24</v>
      </c>
      <c r="AW914" s="11" t="s">
        <v>41</v>
      </c>
      <c r="AX914" s="11" t="s">
        <v>77</v>
      </c>
      <c r="AY914" s="213" t="s">
        <v>135</v>
      </c>
    </row>
    <row r="915" spans="2:65" s="11" customFormat="1" ht="13.5">
      <c r="B915" s="203"/>
      <c r="C915" s="204"/>
      <c r="D915" s="205" t="s">
        <v>144</v>
      </c>
      <c r="E915" s="206" t="s">
        <v>22</v>
      </c>
      <c r="F915" s="207" t="s">
        <v>845</v>
      </c>
      <c r="G915" s="204"/>
      <c r="H915" s="206" t="s">
        <v>22</v>
      </c>
      <c r="I915" s="208"/>
      <c r="J915" s="204"/>
      <c r="K915" s="204"/>
      <c r="L915" s="209"/>
      <c r="M915" s="210"/>
      <c r="N915" s="211"/>
      <c r="O915" s="211"/>
      <c r="P915" s="211"/>
      <c r="Q915" s="211"/>
      <c r="R915" s="211"/>
      <c r="S915" s="211"/>
      <c r="T915" s="212"/>
      <c r="AT915" s="213" t="s">
        <v>144</v>
      </c>
      <c r="AU915" s="213" t="s">
        <v>86</v>
      </c>
      <c r="AV915" s="11" t="s">
        <v>24</v>
      </c>
      <c r="AW915" s="11" t="s">
        <v>41</v>
      </c>
      <c r="AX915" s="11" t="s">
        <v>77</v>
      </c>
      <c r="AY915" s="213" t="s">
        <v>135</v>
      </c>
    </row>
    <row r="916" spans="2:65" s="12" customFormat="1" ht="13.5">
      <c r="B916" s="214"/>
      <c r="C916" s="215"/>
      <c r="D916" s="205" t="s">
        <v>144</v>
      </c>
      <c r="E916" s="216" t="s">
        <v>22</v>
      </c>
      <c r="F916" s="217" t="s">
        <v>846</v>
      </c>
      <c r="G916" s="215"/>
      <c r="H916" s="218">
        <v>1337.06</v>
      </c>
      <c r="I916" s="219"/>
      <c r="J916" s="215"/>
      <c r="K916" s="215"/>
      <c r="L916" s="220"/>
      <c r="M916" s="221"/>
      <c r="N916" s="222"/>
      <c r="O916" s="222"/>
      <c r="P916" s="222"/>
      <c r="Q916" s="222"/>
      <c r="R916" s="222"/>
      <c r="S916" s="222"/>
      <c r="T916" s="223"/>
      <c r="AT916" s="224" t="s">
        <v>144</v>
      </c>
      <c r="AU916" s="224" t="s">
        <v>86</v>
      </c>
      <c r="AV916" s="12" t="s">
        <v>86</v>
      </c>
      <c r="AW916" s="12" t="s">
        <v>41</v>
      </c>
      <c r="AX916" s="12" t="s">
        <v>24</v>
      </c>
      <c r="AY916" s="224" t="s">
        <v>135</v>
      </c>
    </row>
    <row r="917" spans="2:65" s="10" customFormat="1" ht="29.85" customHeight="1">
      <c r="B917" s="175"/>
      <c r="C917" s="176"/>
      <c r="D917" s="177" t="s">
        <v>76</v>
      </c>
      <c r="E917" s="189" t="s">
        <v>847</v>
      </c>
      <c r="F917" s="189" t="s">
        <v>848</v>
      </c>
      <c r="G917" s="176"/>
      <c r="H917" s="176"/>
      <c r="I917" s="179"/>
      <c r="J917" s="190">
        <f>BK917</f>
        <v>0</v>
      </c>
      <c r="K917" s="176"/>
      <c r="L917" s="181"/>
      <c r="M917" s="182"/>
      <c r="N917" s="183"/>
      <c r="O917" s="183"/>
      <c r="P917" s="184">
        <f>SUM(P918:P970)</f>
        <v>0</v>
      </c>
      <c r="Q917" s="183"/>
      <c r="R917" s="184">
        <f>SUM(R918:R970)</f>
        <v>0</v>
      </c>
      <c r="S917" s="183"/>
      <c r="T917" s="185">
        <f>SUM(T918:T970)</f>
        <v>0</v>
      </c>
      <c r="AR917" s="186" t="s">
        <v>24</v>
      </c>
      <c r="AT917" s="187" t="s">
        <v>76</v>
      </c>
      <c r="AU917" s="187" t="s">
        <v>24</v>
      </c>
      <c r="AY917" s="186" t="s">
        <v>135</v>
      </c>
      <c r="BK917" s="188">
        <f>SUM(BK918:BK970)</f>
        <v>0</v>
      </c>
    </row>
    <row r="918" spans="2:65" s="1" customFormat="1" ht="25.5" customHeight="1">
      <c r="B918" s="40"/>
      <c r="C918" s="191" t="s">
        <v>849</v>
      </c>
      <c r="D918" s="191" t="s">
        <v>137</v>
      </c>
      <c r="E918" s="192" t="s">
        <v>850</v>
      </c>
      <c r="F918" s="193" t="s">
        <v>851</v>
      </c>
      <c r="G918" s="194" t="s">
        <v>351</v>
      </c>
      <c r="H918" s="195">
        <v>394.31799999999998</v>
      </c>
      <c r="I918" s="196"/>
      <c r="J918" s="197">
        <f>ROUND(I918*H918,2)</f>
        <v>0</v>
      </c>
      <c r="K918" s="193" t="s">
        <v>141</v>
      </c>
      <c r="L918" s="60"/>
      <c r="M918" s="198" t="s">
        <v>22</v>
      </c>
      <c r="N918" s="199" t="s">
        <v>48</v>
      </c>
      <c r="O918" s="41"/>
      <c r="P918" s="200">
        <f>O918*H918</f>
        <v>0</v>
      </c>
      <c r="Q918" s="200">
        <v>0</v>
      </c>
      <c r="R918" s="200">
        <f>Q918*H918</f>
        <v>0</v>
      </c>
      <c r="S918" s="200">
        <v>0</v>
      </c>
      <c r="T918" s="201">
        <f>S918*H918</f>
        <v>0</v>
      </c>
      <c r="AR918" s="23" t="s">
        <v>142</v>
      </c>
      <c r="AT918" s="23" t="s">
        <v>137</v>
      </c>
      <c r="AU918" s="23" t="s">
        <v>86</v>
      </c>
      <c r="AY918" s="23" t="s">
        <v>135</v>
      </c>
      <c r="BE918" s="202">
        <f>IF(N918="základní",J918,0)</f>
        <v>0</v>
      </c>
      <c r="BF918" s="202">
        <f>IF(N918="snížená",J918,0)</f>
        <v>0</v>
      </c>
      <c r="BG918" s="202">
        <f>IF(N918="zákl. přenesená",J918,0)</f>
        <v>0</v>
      </c>
      <c r="BH918" s="202">
        <f>IF(N918="sníž. přenesená",J918,0)</f>
        <v>0</v>
      </c>
      <c r="BI918" s="202">
        <f>IF(N918="nulová",J918,0)</f>
        <v>0</v>
      </c>
      <c r="BJ918" s="23" t="s">
        <v>24</v>
      </c>
      <c r="BK918" s="202">
        <f>ROUND(I918*H918,2)</f>
        <v>0</v>
      </c>
      <c r="BL918" s="23" t="s">
        <v>142</v>
      </c>
      <c r="BM918" s="23" t="s">
        <v>852</v>
      </c>
    </row>
    <row r="919" spans="2:65" s="11" customFormat="1" ht="13.5">
      <c r="B919" s="203"/>
      <c r="C919" s="204"/>
      <c r="D919" s="205" t="s">
        <v>144</v>
      </c>
      <c r="E919" s="206" t="s">
        <v>22</v>
      </c>
      <c r="F919" s="207" t="s">
        <v>853</v>
      </c>
      <c r="G919" s="204"/>
      <c r="H919" s="206" t="s">
        <v>22</v>
      </c>
      <c r="I919" s="208"/>
      <c r="J919" s="204"/>
      <c r="K919" s="204"/>
      <c r="L919" s="209"/>
      <c r="M919" s="210"/>
      <c r="N919" s="211"/>
      <c r="O919" s="211"/>
      <c r="P919" s="211"/>
      <c r="Q919" s="211"/>
      <c r="R919" s="211"/>
      <c r="S919" s="211"/>
      <c r="T919" s="212"/>
      <c r="AT919" s="213" t="s">
        <v>144</v>
      </c>
      <c r="AU919" s="213" t="s">
        <v>86</v>
      </c>
      <c r="AV919" s="11" t="s">
        <v>24</v>
      </c>
      <c r="AW919" s="11" t="s">
        <v>41</v>
      </c>
      <c r="AX919" s="11" t="s">
        <v>77</v>
      </c>
      <c r="AY919" s="213" t="s">
        <v>135</v>
      </c>
    </row>
    <row r="920" spans="2:65" s="12" customFormat="1" ht="13.5">
      <c r="B920" s="214"/>
      <c r="C920" s="215"/>
      <c r="D920" s="205" t="s">
        <v>144</v>
      </c>
      <c r="E920" s="216" t="s">
        <v>22</v>
      </c>
      <c r="F920" s="217" t="s">
        <v>854</v>
      </c>
      <c r="G920" s="215"/>
      <c r="H920" s="218">
        <v>294.15300000000002</v>
      </c>
      <c r="I920" s="219"/>
      <c r="J920" s="215"/>
      <c r="K920" s="215"/>
      <c r="L920" s="220"/>
      <c r="M920" s="221"/>
      <c r="N920" s="222"/>
      <c r="O920" s="222"/>
      <c r="P920" s="222"/>
      <c r="Q920" s="222"/>
      <c r="R920" s="222"/>
      <c r="S920" s="222"/>
      <c r="T920" s="223"/>
      <c r="AT920" s="224" t="s">
        <v>144</v>
      </c>
      <c r="AU920" s="224" t="s">
        <v>86</v>
      </c>
      <c r="AV920" s="12" t="s">
        <v>86</v>
      </c>
      <c r="AW920" s="12" t="s">
        <v>41</v>
      </c>
      <c r="AX920" s="12" t="s">
        <v>77</v>
      </c>
      <c r="AY920" s="224" t="s">
        <v>135</v>
      </c>
    </row>
    <row r="921" spans="2:65" s="11" customFormat="1" ht="13.5">
      <c r="B921" s="203"/>
      <c r="C921" s="204"/>
      <c r="D921" s="205" t="s">
        <v>144</v>
      </c>
      <c r="E921" s="206" t="s">
        <v>22</v>
      </c>
      <c r="F921" s="207" t="s">
        <v>855</v>
      </c>
      <c r="G921" s="204"/>
      <c r="H921" s="206" t="s">
        <v>22</v>
      </c>
      <c r="I921" s="208"/>
      <c r="J921" s="204"/>
      <c r="K921" s="204"/>
      <c r="L921" s="209"/>
      <c r="M921" s="210"/>
      <c r="N921" s="211"/>
      <c r="O921" s="211"/>
      <c r="P921" s="211"/>
      <c r="Q921" s="211"/>
      <c r="R921" s="211"/>
      <c r="S921" s="211"/>
      <c r="T921" s="212"/>
      <c r="AT921" s="213" t="s">
        <v>144</v>
      </c>
      <c r="AU921" s="213" t="s">
        <v>86</v>
      </c>
      <c r="AV921" s="11" t="s">
        <v>24</v>
      </c>
      <c r="AW921" s="11" t="s">
        <v>41</v>
      </c>
      <c r="AX921" s="11" t="s">
        <v>77</v>
      </c>
      <c r="AY921" s="213" t="s">
        <v>135</v>
      </c>
    </row>
    <row r="922" spans="2:65" s="12" customFormat="1" ht="13.5">
      <c r="B922" s="214"/>
      <c r="C922" s="215"/>
      <c r="D922" s="205" t="s">
        <v>144</v>
      </c>
      <c r="E922" s="216" t="s">
        <v>22</v>
      </c>
      <c r="F922" s="217" t="s">
        <v>856</v>
      </c>
      <c r="G922" s="215"/>
      <c r="H922" s="218">
        <v>62.238</v>
      </c>
      <c r="I922" s="219"/>
      <c r="J922" s="215"/>
      <c r="K922" s="215"/>
      <c r="L922" s="220"/>
      <c r="M922" s="221"/>
      <c r="N922" s="222"/>
      <c r="O922" s="222"/>
      <c r="P922" s="222"/>
      <c r="Q922" s="222"/>
      <c r="R922" s="222"/>
      <c r="S922" s="222"/>
      <c r="T922" s="223"/>
      <c r="AT922" s="224" t="s">
        <v>144</v>
      </c>
      <c r="AU922" s="224" t="s">
        <v>86</v>
      </c>
      <c r="AV922" s="12" t="s">
        <v>86</v>
      </c>
      <c r="AW922" s="12" t="s">
        <v>41</v>
      </c>
      <c r="AX922" s="12" t="s">
        <v>77</v>
      </c>
      <c r="AY922" s="224" t="s">
        <v>135</v>
      </c>
    </row>
    <row r="923" spans="2:65" s="11" customFormat="1" ht="13.5">
      <c r="B923" s="203"/>
      <c r="C923" s="204"/>
      <c r="D923" s="205" t="s">
        <v>144</v>
      </c>
      <c r="E923" s="206" t="s">
        <v>22</v>
      </c>
      <c r="F923" s="207" t="s">
        <v>857</v>
      </c>
      <c r="G923" s="204"/>
      <c r="H923" s="206" t="s">
        <v>22</v>
      </c>
      <c r="I923" s="208"/>
      <c r="J923" s="204"/>
      <c r="K923" s="204"/>
      <c r="L923" s="209"/>
      <c r="M923" s="210"/>
      <c r="N923" s="211"/>
      <c r="O923" s="211"/>
      <c r="P923" s="211"/>
      <c r="Q923" s="211"/>
      <c r="R923" s="211"/>
      <c r="S923" s="211"/>
      <c r="T923" s="212"/>
      <c r="AT923" s="213" t="s">
        <v>144</v>
      </c>
      <c r="AU923" s="213" t="s">
        <v>86</v>
      </c>
      <c r="AV923" s="11" t="s">
        <v>24</v>
      </c>
      <c r="AW923" s="11" t="s">
        <v>41</v>
      </c>
      <c r="AX923" s="11" t="s">
        <v>77</v>
      </c>
      <c r="AY923" s="213" t="s">
        <v>135</v>
      </c>
    </row>
    <row r="924" spans="2:65" s="12" customFormat="1" ht="13.5">
      <c r="B924" s="214"/>
      <c r="C924" s="215"/>
      <c r="D924" s="205" t="s">
        <v>144</v>
      </c>
      <c r="E924" s="216" t="s">
        <v>22</v>
      </c>
      <c r="F924" s="217" t="s">
        <v>858</v>
      </c>
      <c r="G924" s="215"/>
      <c r="H924" s="218">
        <v>0.95799999999999996</v>
      </c>
      <c r="I924" s="219"/>
      <c r="J924" s="215"/>
      <c r="K924" s="215"/>
      <c r="L924" s="220"/>
      <c r="M924" s="221"/>
      <c r="N924" s="222"/>
      <c r="O924" s="222"/>
      <c r="P924" s="222"/>
      <c r="Q924" s="222"/>
      <c r="R924" s="222"/>
      <c r="S924" s="222"/>
      <c r="T924" s="223"/>
      <c r="AT924" s="224" t="s">
        <v>144</v>
      </c>
      <c r="AU924" s="224" t="s">
        <v>86</v>
      </c>
      <c r="AV924" s="12" t="s">
        <v>86</v>
      </c>
      <c r="AW924" s="12" t="s">
        <v>41</v>
      </c>
      <c r="AX924" s="12" t="s">
        <v>77</v>
      </c>
      <c r="AY924" s="224" t="s">
        <v>135</v>
      </c>
    </row>
    <row r="925" spans="2:65" s="11" customFormat="1" ht="13.5">
      <c r="B925" s="203"/>
      <c r="C925" s="204"/>
      <c r="D925" s="205" t="s">
        <v>144</v>
      </c>
      <c r="E925" s="206" t="s">
        <v>22</v>
      </c>
      <c r="F925" s="207" t="s">
        <v>859</v>
      </c>
      <c r="G925" s="204"/>
      <c r="H925" s="206" t="s">
        <v>22</v>
      </c>
      <c r="I925" s="208"/>
      <c r="J925" s="204"/>
      <c r="K925" s="204"/>
      <c r="L925" s="209"/>
      <c r="M925" s="210"/>
      <c r="N925" s="211"/>
      <c r="O925" s="211"/>
      <c r="P925" s="211"/>
      <c r="Q925" s="211"/>
      <c r="R925" s="211"/>
      <c r="S925" s="211"/>
      <c r="T925" s="212"/>
      <c r="AT925" s="213" t="s">
        <v>144</v>
      </c>
      <c r="AU925" s="213" t="s">
        <v>86</v>
      </c>
      <c r="AV925" s="11" t="s">
        <v>24</v>
      </c>
      <c r="AW925" s="11" t="s">
        <v>41</v>
      </c>
      <c r="AX925" s="11" t="s">
        <v>77</v>
      </c>
      <c r="AY925" s="213" t="s">
        <v>135</v>
      </c>
    </row>
    <row r="926" spans="2:65" s="12" customFormat="1" ht="13.5">
      <c r="B926" s="214"/>
      <c r="C926" s="215"/>
      <c r="D926" s="205" t="s">
        <v>144</v>
      </c>
      <c r="E926" s="216" t="s">
        <v>22</v>
      </c>
      <c r="F926" s="217" t="s">
        <v>860</v>
      </c>
      <c r="G926" s="215"/>
      <c r="H926" s="218">
        <v>2.911</v>
      </c>
      <c r="I926" s="219"/>
      <c r="J926" s="215"/>
      <c r="K926" s="215"/>
      <c r="L926" s="220"/>
      <c r="M926" s="221"/>
      <c r="N926" s="222"/>
      <c r="O926" s="222"/>
      <c r="P926" s="222"/>
      <c r="Q926" s="222"/>
      <c r="R926" s="222"/>
      <c r="S926" s="222"/>
      <c r="T926" s="223"/>
      <c r="AT926" s="224" t="s">
        <v>144</v>
      </c>
      <c r="AU926" s="224" t="s">
        <v>86</v>
      </c>
      <c r="AV926" s="12" t="s">
        <v>86</v>
      </c>
      <c r="AW926" s="12" t="s">
        <v>41</v>
      </c>
      <c r="AX926" s="12" t="s">
        <v>77</v>
      </c>
      <c r="AY926" s="224" t="s">
        <v>135</v>
      </c>
    </row>
    <row r="927" spans="2:65" s="11" customFormat="1" ht="13.5">
      <c r="B927" s="203"/>
      <c r="C927" s="204"/>
      <c r="D927" s="205" t="s">
        <v>144</v>
      </c>
      <c r="E927" s="206" t="s">
        <v>22</v>
      </c>
      <c r="F927" s="207" t="s">
        <v>861</v>
      </c>
      <c r="G927" s="204"/>
      <c r="H927" s="206" t="s">
        <v>22</v>
      </c>
      <c r="I927" s="208"/>
      <c r="J927" s="204"/>
      <c r="K927" s="204"/>
      <c r="L927" s="209"/>
      <c r="M927" s="210"/>
      <c r="N927" s="211"/>
      <c r="O927" s="211"/>
      <c r="P927" s="211"/>
      <c r="Q927" s="211"/>
      <c r="R927" s="211"/>
      <c r="S927" s="211"/>
      <c r="T927" s="212"/>
      <c r="AT927" s="213" t="s">
        <v>144</v>
      </c>
      <c r="AU927" s="213" t="s">
        <v>86</v>
      </c>
      <c r="AV927" s="11" t="s">
        <v>24</v>
      </c>
      <c r="AW927" s="11" t="s">
        <v>41</v>
      </c>
      <c r="AX927" s="11" t="s">
        <v>77</v>
      </c>
      <c r="AY927" s="213" t="s">
        <v>135</v>
      </c>
    </row>
    <row r="928" spans="2:65" s="12" customFormat="1" ht="13.5">
      <c r="B928" s="214"/>
      <c r="C928" s="215"/>
      <c r="D928" s="205" t="s">
        <v>144</v>
      </c>
      <c r="E928" s="216" t="s">
        <v>22</v>
      </c>
      <c r="F928" s="217" t="s">
        <v>862</v>
      </c>
      <c r="G928" s="215"/>
      <c r="H928" s="218">
        <v>28.408999999999999</v>
      </c>
      <c r="I928" s="219"/>
      <c r="J928" s="215"/>
      <c r="K928" s="215"/>
      <c r="L928" s="220"/>
      <c r="M928" s="221"/>
      <c r="N928" s="222"/>
      <c r="O928" s="222"/>
      <c r="P928" s="222"/>
      <c r="Q928" s="222"/>
      <c r="R928" s="222"/>
      <c r="S928" s="222"/>
      <c r="T928" s="223"/>
      <c r="AT928" s="224" t="s">
        <v>144</v>
      </c>
      <c r="AU928" s="224" t="s">
        <v>86</v>
      </c>
      <c r="AV928" s="12" t="s">
        <v>86</v>
      </c>
      <c r="AW928" s="12" t="s">
        <v>41</v>
      </c>
      <c r="AX928" s="12" t="s">
        <v>77</v>
      </c>
      <c r="AY928" s="224" t="s">
        <v>135</v>
      </c>
    </row>
    <row r="929" spans="2:65" s="11" customFormat="1" ht="13.5">
      <c r="B929" s="203"/>
      <c r="C929" s="204"/>
      <c r="D929" s="205" t="s">
        <v>144</v>
      </c>
      <c r="E929" s="206" t="s">
        <v>22</v>
      </c>
      <c r="F929" s="207" t="s">
        <v>863</v>
      </c>
      <c r="G929" s="204"/>
      <c r="H929" s="206" t="s">
        <v>22</v>
      </c>
      <c r="I929" s="208"/>
      <c r="J929" s="204"/>
      <c r="K929" s="204"/>
      <c r="L929" s="209"/>
      <c r="M929" s="210"/>
      <c r="N929" s="211"/>
      <c r="O929" s="211"/>
      <c r="P929" s="211"/>
      <c r="Q929" s="211"/>
      <c r="R929" s="211"/>
      <c r="S929" s="211"/>
      <c r="T929" s="212"/>
      <c r="AT929" s="213" t="s">
        <v>144</v>
      </c>
      <c r="AU929" s="213" t="s">
        <v>86</v>
      </c>
      <c r="AV929" s="11" t="s">
        <v>24</v>
      </c>
      <c r="AW929" s="11" t="s">
        <v>41</v>
      </c>
      <c r="AX929" s="11" t="s">
        <v>77</v>
      </c>
      <c r="AY929" s="213" t="s">
        <v>135</v>
      </c>
    </row>
    <row r="930" spans="2:65" s="12" customFormat="1" ht="13.5">
      <c r="B930" s="214"/>
      <c r="C930" s="215"/>
      <c r="D930" s="205" t="s">
        <v>144</v>
      </c>
      <c r="E930" s="216" t="s">
        <v>22</v>
      </c>
      <c r="F930" s="217" t="s">
        <v>864</v>
      </c>
      <c r="G930" s="215"/>
      <c r="H930" s="218">
        <v>5.649</v>
      </c>
      <c r="I930" s="219"/>
      <c r="J930" s="215"/>
      <c r="K930" s="215"/>
      <c r="L930" s="220"/>
      <c r="M930" s="221"/>
      <c r="N930" s="222"/>
      <c r="O930" s="222"/>
      <c r="P930" s="222"/>
      <c r="Q930" s="222"/>
      <c r="R930" s="222"/>
      <c r="S930" s="222"/>
      <c r="T930" s="223"/>
      <c r="AT930" s="224" t="s">
        <v>144</v>
      </c>
      <c r="AU930" s="224" t="s">
        <v>86</v>
      </c>
      <c r="AV930" s="12" t="s">
        <v>86</v>
      </c>
      <c r="AW930" s="12" t="s">
        <v>41</v>
      </c>
      <c r="AX930" s="12" t="s">
        <v>77</v>
      </c>
      <c r="AY930" s="224" t="s">
        <v>135</v>
      </c>
    </row>
    <row r="931" spans="2:65" s="13" customFormat="1" ht="13.5">
      <c r="B931" s="225"/>
      <c r="C931" s="226"/>
      <c r="D931" s="205" t="s">
        <v>144</v>
      </c>
      <c r="E931" s="227" t="s">
        <v>22</v>
      </c>
      <c r="F931" s="228" t="s">
        <v>173</v>
      </c>
      <c r="G931" s="226"/>
      <c r="H931" s="229">
        <v>394.31799999999998</v>
      </c>
      <c r="I931" s="230"/>
      <c r="J931" s="226"/>
      <c r="K931" s="226"/>
      <c r="L931" s="231"/>
      <c r="M931" s="232"/>
      <c r="N931" s="233"/>
      <c r="O931" s="233"/>
      <c r="P931" s="233"/>
      <c r="Q931" s="233"/>
      <c r="R931" s="233"/>
      <c r="S931" s="233"/>
      <c r="T931" s="234"/>
      <c r="AT931" s="235" t="s">
        <v>144</v>
      </c>
      <c r="AU931" s="235" t="s">
        <v>86</v>
      </c>
      <c r="AV931" s="13" t="s">
        <v>142</v>
      </c>
      <c r="AW931" s="13" t="s">
        <v>41</v>
      </c>
      <c r="AX931" s="13" t="s">
        <v>24</v>
      </c>
      <c r="AY931" s="235" t="s">
        <v>135</v>
      </c>
    </row>
    <row r="932" spans="2:65" s="1" customFormat="1" ht="25.5" customHeight="1">
      <c r="B932" s="40"/>
      <c r="C932" s="191" t="s">
        <v>865</v>
      </c>
      <c r="D932" s="191" t="s">
        <v>137</v>
      </c>
      <c r="E932" s="192" t="s">
        <v>866</v>
      </c>
      <c r="F932" s="193" t="s">
        <v>851</v>
      </c>
      <c r="G932" s="194" t="s">
        <v>351</v>
      </c>
      <c r="H932" s="195">
        <v>401.11799999999999</v>
      </c>
      <c r="I932" s="196"/>
      <c r="J932" s="197">
        <f>ROUND(I932*H932,2)</f>
        <v>0</v>
      </c>
      <c r="K932" s="193" t="s">
        <v>22</v>
      </c>
      <c r="L932" s="60"/>
      <c r="M932" s="198" t="s">
        <v>22</v>
      </c>
      <c r="N932" s="199" t="s">
        <v>48</v>
      </c>
      <c r="O932" s="41"/>
      <c r="P932" s="200">
        <f>O932*H932</f>
        <v>0</v>
      </c>
      <c r="Q932" s="200">
        <v>0</v>
      </c>
      <c r="R932" s="200">
        <f>Q932*H932</f>
        <v>0</v>
      </c>
      <c r="S932" s="200">
        <v>0</v>
      </c>
      <c r="T932" s="201">
        <f>S932*H932</f>
        <v>0</v>
      </c>
      <c r="AR932" s="23" t="s">
        <v>142</v>
      </c>
      <c r="AT932" s="23" t="s">
        <v>137</v>
      </c>
      <c r="AU932" s="23" t="s">
        <v>86</v>
      </c>
      <c r="AY932" s="23" t="s">
        <v>135</v>
      </c>
      <c r="BE932" s="202">
        <f>IF(N932="základní",J932,0)</f>
        <v>0</v>
      </c>
      <c r="BF932" s="202">
        <f>IF(N932="snížená",J932,0)</f>
        <v>0</v>
      </c>
      <c r="BG932" s="202">
        <f>IF(N932="zákl. přenesená",J932,0)</f>
        <v>0</v>
      </c>
      <c r="BH932" s="202">
        <f>IF(N932="sníž. přenesená",J932,0)</f>
        <v>0</v>
      </c>
      <c r="BI932" s="202">
        <f>IF(N932="nulová",J932,0)</f>
        <v>0</v>
      </c>
      <c r="BJ932" s="23" t="s">
        <v>24</v>
      </c>
      <c r="BK932" s="202">
        <f>ROUND(I932*H932,2)</f>
        <v>0</v>
      </c>
      <c r="BL932" s="23" t="s">
        <v>142</v>
      </c>
      <c r="BM932" s="23" t="s">
        <v>867</v>
      </c>
    </row>
    <row r="933" spans="2:65" s="11" customFormat="1" ht="13.5">
      <c r="B933" s="203"/>
      <c r="C933" s="204"/>
      <c r="D933" s="205" t="s">
        <v>144</v>
      </c>
      <c r="E933" s="206" t="s">
        <v>22</v>
      </c>
      <c r="F933" s="207" t="s">
        <v>845</v>
      </c>
      <c r="G933" s="204"/>
      <c r="H933" s="206" t="s">
        <v>22</v>
      </c>
      <c r="I933" s="208"/>
      <c r="J933" s="204"/>
      <c r="K933" s="204"/>
      <c r="L933" s="209"/>
      <c r="M933" s="210"/>
      <c r="N933" s="211"/>
      <c r="O933" s="211"/>
      <c r="P933" s="211"/>
      <c r="Q933" s="211"/>
      <c r="R933" s="211"/>
      <c r="S933" s="211"/>
      <c r="T933" s="212"/>
      <c r="AT933" s="213" t="s">
        <v>144</v>
      </c>
      <c r="AU933" s="213" t="s">
        <v>86</v>
      </c>
      <c r="AV933" s="11" t="s">
        <v>24</v>
      </c>
      <c r="AW933" s="11" t="s">
        <v>41</v>
      </c>
      <c r="AX933" s="11" t="s">
        <v>77</v>
      </c>
      <c r="AY933" s="213" t="s">
        <v>135</v>
      </c>
    </row>
    <row r="934" spans="2:65" s="11" customFormat="1" ht="13.5">
      <c r="B934" s="203"/>
      <c r="C934" s="204"/>
      <c r="D934" s="205" t="s">
        <v>144</v>
      </c>
      <c r="E934" s="206" t="s">
        <v>22</v>
      </c>
      <c r="F934" s="207" t="s">
        <v>868</v>
      </c>
      <c r="G934" s="204"/>
      <c r="H934" s="206" t="s">
        <v>22</v>
      </c>
      <c r="I934" s="208"/>
      <c r="J934" s="204"/>
      <c r="K934" s="204"/>
      <c r="L934" s="209"/>
      <c r="M934" s="210"/>
      <c r="N934" s="211"/>
      <c r="O934" s="211"/>
      <c r="P934" s="211"/>
      <c r="Q934" s="211"/>
      <c r="R934" s="211"/>
      <c r="S934" s="211"/>
      <c r="T934" s="212"/>
      <c r="AT934" s="213" t="s">
        <v>144</v>
      </c>
      <c r="AU934" s="213" t="s">
        <v>86</v>
      </c>
      <c r="AV934" s="11" t="s">
        <v>24</v>
      </c>
      <c r="AW934" s="11" t="s">
        <v>41</v>
      </c>
      <c r="AX934" s="11" t="s">
        <v>77</v>
      </c>
      <c r="AY934" s="213" t="s">
        <v>135</v>
      </c>
    </row>
    <row r="935" spans="2:65" s="12" customFormat="1" ht="13.5">
      <c r="B935" s="214"/>
      <c r="C935" s="215"/>
      <c r="D935" s="205" t="s">
        <v>144</v>
      </c>
      <c r="E935" s="216" t="s">
        <v>22</v>
      </c>
      <c r="F935" s="217" t="s">
        <v>869</v>
      </c>
      <c r="G935" s="215"/>
      <c r="H935" s="218">
        <v>401.11799999999999</v>
      </c>
      <c r="I935" s="219"/>
      <c r="J935" s="215"/>
      <c r="K935" s="215"/>
      <c r="L935" s="220"/>
      <c r="M935" s="221"/>
      <c r="N935" s="222"/>
      <c r="O935" s="222"/>
      <c r="P935" s="222"/>
      <c r="Q935" s="222"/>
      <c r="R935" s="222"/>
      <c r="S935" s="222"/>
      <c r="T935" s="223"/>
      <c r="AT935" s="224" t="s">
        <v>144</v>
      </c>
      <c r="AU935" s="224" t="s">
        <v>86</v>
      </c>
      <c r="AV935" s="12" t="s">
        <v>86</v>
      </c>
      <c r="AW935" s="12" t="s">
        <v>41</v>
      </c>
      <c r="AX935" s="12" t="s">
        <v>24</v>
      </c>
      <c r="AY935" s="224" t="s">
        <v>135</v>
      </c>
    </row>
    <row r="936" spans="2:65" s="1" customFormat="1" ht="25.5" customHeight="1">
      <c r="B936" s="40"/>
      <c r="C936" s="191" t="s">
        <v>870</v>
      </c>
      <c r="D936" s="191" t="s">
        <v>137</v>
      </c>
      <c r="E936" s="192" t="s">
        <v>871</v>
      </c>
      <c r="F936" s="193" t="s">
        <v>872</v>
      </c>
      <c r="G936" s="194" t="s">
        <v>351</v>
      </c>
      <c r="H936" s="195">
        <v>3610.0619999999999</v>
      </c>
      <c r="I936" s="196"/>
      <c r="J936" s="197">
        <f>ROUND(I936*H936,2)</f>
        <v>0</v>
      </c>
      <c r="K936" s="193" t="s">
        <v>141</v>
      </c>
      <c r="L936" s="60"/>
      <c r="M936" s="198" t="s">
        <v>22</v>
      </c>
      <c r="N936" s="199" t="s">
        <v>48</v>
      </c>
      <c r="O936" s="41"/>
      <c r="P936" s="200">
        <f>O936*H936</f>
        <v>0</v>
      </c>
      <c r="Q936" s="200">
        <v>0</v>
      </c>
      <c r="R936" s="200">
        <f>Q936*H936</f>
        <v>0</v>
      </c>
      <c r="S936" s="200">
        <v>0</v>
      </c>
      <c r="T936" s="201">
        <f>S936*H936</f>
        <v>0</v>
      </c>
      <c r="AR936" s="23" t="s">
        <v>142</v>
      </c>
      <c r="AT936" s="23" t="s">
        <v>137</v>
      </c>
      <c r="AU936" s="23" t="s">
        <v>86</v>
      </c>
      <c r="AY936" s="23" t="s">
        <v>135</v>
      </c>
      <c r="BE936" s="202">
        <f>IF(N936="základní",J936,0)</f>
        <v>0</v>
      </c>
      <c r="BF936" s="202">
        <f>IF(N936="snížená",J936,0)</f>
        <v>0</v>
      </c>
      <c r="BG936" s="202">
        <f>IF(N936="zákl. přenesená",J936,0)</f>
        <v>0</v>
      </c>
      <c r="BH936" s="202">
        <f>IF(N936="sníž. přenesená",J936,0)</f>
        <v>0</v>
      </c>
      <c r="BI936" s="202">
        <f>IF(N936="nulová",J936,0)</f>
        <v>0</v>
      </c>
      <c r="BJ936" s="23" t="s">
        <v>24</v>
      </c>
      <c r="BK936" s="202">
        <f>ROUND(I936*H936,2)</f>
        <v>0</v>
      </c>
      <c r="BL936" s="23" t="s">
        <v>142</v>
      </c>
      <c r="BM936" s="23" t="s">
        <v>873</v>
      </c>
    </row>
    <row r="937" spans="2:65" s="11" customFormat="1" ht="13.5">
      <c r="B937" s="203"/>
      <c r="C937" s="204"/>
      <c r="D937" s="205" t="s">
        <v>144</v>
      </c>
      <c r="E937" s="206" t="s">
        <v>22</v>
      </c>
      <c r="F937" s="207" t="s">
        <v>874</v>
      </c>
      <c r="G937" s="204"/>
      <c r="H937" s="206" t="s">
        <v>22</v>
      </c>
      <c r="I937" s="208"/>
      <c r="J937" s="204"/>
      <c r="K937" s="204"/>
      <c r="L937" s="209"/>
      <c r="M937" s="210"/>
      <c r="N937" s="211"/>
      <c r="O937" s="211"/>
      <c r="P937" s="211"/>
      <c r="Q937" s="211"/>
      <c r="R937" s="211"/>
      <c r="S937" s="211"/>
      <c r="T937" s="212"/>
      <c r="AT937" s="213" t="s">
        <v>144</v>
      </c>
      <c r="AU937" s="213" t="s">
        <v>86</v>
      </c>
      <c r="AV937" s="11" t="s">
        <v>24</v>
      </c>
      <c r="AW937" s="11" t="s">
        <v>41</v>
      </c>
      <c r="AX937" s="11" t="s">
        <v>77</v>
      </c>
      <c r="AY937" s="213" t="s">
        <v>135</v>
      </c>
    </row>
    <row r="938" spans="2:65" s="12" customFormat="1" ht="13.5">
      <c r="B938" s="214"/>
      <c r="C938" s="215"/>
      <c r="D938" s="205" t="s">
        <v>144</v>
      </c>
      <c r="E938" s="216" t="s">
        <v>22</v>
      </c>
      <c r="F938" s="217" t="s">
        <v>875</v>
      </c>
      <c r="G938" s="215"/>
      <c r="H938" s="218">
        <v>3610.0619999999999</v>
      </c>
      <c r="I938" s="219"/>
      <c r="J938" s="215"/>
      <c r="K938" s="215"/>
      <c r="L938" s="220"/>
      <c r="M938" s="221"/>
      <c r="N938" s="222"/>
      <c r="O938" s="222"/>
      <c r="P938" s="222"/>
      <c r="Q938" s="222"/>
      <c r="R938" s="222"/>
      <c r="S938" s="222"/>
      <c r="T938" s="223"/>
      <c r="AT938" s="224" t="s">
        <v>144</v>
      </c>
      <c r="AU938" s="224" t="s">
        <v>86</v>
      </c>
      <c r="AV938" s="12" t="s">
        <v>86</v>
      </c>
      <c r="AW938" s="12" t="s">
        <v>41</v>
      </c>
      <c r="AX938" s="12" t="s">
        <v>24</v>
      </c>
      <c r="AY938" s="224" t="s">
        <v>135</v>
      </c>
    </row>
    <row r="939" spans="2:65" s="1" customFormat="1" ht="25.5" customHeight="1">
      <c r="B939" s="40"/>
      <c r="C939" s="191" t="s">
        <v>876</v>
      </c>
      <c r="D939" s="191" t="s">
        <v>137</v>
      </c>
      <c r="E939" s="192" t="s">
        <v>877</v>
      </c>
      <c r="F939" s="193" t="s">
        <v>872</v>
      </c>
      <c r="G939" s="194" t="s">
        <v>351</v>
      </c>
      <c r="H939" s="195">
        <v>3610.0619999999999</v>
      </c>
      <c r="I939" s="196"/>
      <c r="J939" s="197">
        <f>ROUND(I939*H939,2)</f>
        <v>0</v>
      </c>
      <c r="K939" s="193" t="s">
        <v>22</v>
      </c>
      <c r="L939" s="60"/>
      <c r="M939" s="198" t="s">
        <v>22</v>
      </c>
      <c r="N939" s="199" t="s">
        <v>48</v>
      </c>
      <c r="O939" s="41"/>
      <c r="P939" s="200">
        <f>O939*H939</f>
        <v>0</v>
      </c>
      <c r="Q939" s="200">
        <v>0</v>
      </c>
      <c r="R939" s="200">
        <f>Q939*H939</f>
        <v>0</v>
      </c>
      <c r="S939" s="200">
        <v>0</v>
      </c>
      <c r="T939" s="201">
        <f>S939*H939</f>
        <v>0</v>
      </c>
      <c r="AR939" s="23" t="s">
        <v>142</v>
      </c>
      <c r="AT939" s="23" t="s">
        <v>137</v>
      </c>
      <c r="AU939" s="23" t="s">
        <v>86</v>
      </c>
      <c r="AY939" s="23" t="s">
        <v>135</v>
      </c>
      <c r="BE939" s="202">
        <f>IF(N939="základní",J939,0)</f>
        <v>0</v>
      </c>
      <c r="BF939" s="202">
        <f>IF(N939="snížená",J939,0)</f>
        <v>0</v>
      </c>
      <c r="BG939" s="202">
        <f>IF(N939="zákl. přenesená",J939,0)</f>
        <v>0</v>
      </c>
      <c r="BH939" s="202">
        <f>IF(N939="sníž. přenesená",J939,0)</f>
        <v>0</v>
      </c>
      <c r="BI939" s="202">
        <f>IF(N939="nulová",J939,0)</f>
        <v>0</v>
      </c>
      <c r="BJ939" s="23" t="s">
        <v>24</v>
      </c>
      <c r="BK939" s="202">
        <f>ROUND(I939*H939,2)</f>
        <v>0</v>
      </c>
      <c r="BL939" s="23" t="s">
        <v>142</v>
      </c>
      <c r="BM939" s="23" t="s">
        <v>878</v>
      </c>
    </row>
    <row r="940" spans="2:65" s="11" customFormat="1" ht="13.5">
      <c r="B940" s="203"/>
      <c r="C940" s="204"/>
      <c r="D940" s="205" t="s">
        <v>144</v>
      </c>
      <c r="E940" s="206" t="s">
        <v>22</v>
      </c>
      <c r="F940" s="207" t="s">
        <v>845</v>
      </c>
      <c r="G940" s="204"/>
      <c r="H940" s="206" t="s">
        <v>22</v>
      </c>
      <c r="I940" s="208"/>
      <c r="J940" s="204"/>
      <c r="K940" s="204"/>
      <c r="L940" s="209"/>
      <c r="M940" s="210"/>
      <c r="N940" s="211"/>
      <c r="O940" s="211"/>
      <c r="P940" s="211"/>
      <c r="Q940" s="211"/>
      <c r="R940" s="211"/>
      <c r="S940" s="211"/>
      <c r="T940" s="212"/>
      <c r="AT940" s="213" t="s">
        <v>144</v>
      </c>
      <c r="AU940" s="213" t="s">
        <v>86</v>
      </c>
      <c r="AV940" s="11" t="s">
        <v>24</v>
      </c>
      <c r="AW940" s="11" t="s">
        <v>41</v>
      </c>
      <c r="AX940" s="11" t="s">
        <v>77</v>
      </c>
      <c r="AY940" s="213" t="s">
        <v>135</v>
      </c>
    </row>
    <row r="941" spans="2:65" s="11" customFormat="1" ht="13.5">
      <c r="B941" s="203"/>
      <c r="C941" s="204"/>
      <c r="D941" s="205" t="s">
        <v>144</v>
      </c>
      <c r="E941" s="206" t="s">
        <v>22</v>
      </c>
      <c r="F941" s="207" t="s">
        <v>879</v>
      </c>
      <c r="G941" s="204"/>
      <c r="H941" s="206" t="s">
        <v>22</v>
      </c>
      <c r="I941" s="208"/>
      <c r="J941" s="204"/>
      <c r="K941" s="204"/>
      <c r="L941" s="209"/>
      <c r="M941" s="210"/>
      <c r="N941" s="211"/>
      <c r="O941" s="211"/>
      <c r="P941" s="211"/>
      <c r="Q941" s="211"/>
      <c r="R941" s="211"/>
      <c r="S941" s="211"/>
      <c r="T941" s="212"/>
      <c r="AT941" s="213" t="s">
        <v>144</v>
      </c>
      <c r="AU941" s="213" t="s">
        <v>86</v>
      </c>
      <c r="AV941" s="11" t="s">
        <v>24</v>
      </c>
      <c r="AW941" s="11" t="s">
        <v>41</v>
      </c>
      <c r="AX941" s="11" t="s">
        <v>77</v>
      </c>
      <c r="AY941" s="213" t="s">
        <v>135</v>
      </c>
    </row>
    <row r="942" spans="2:65" s="12" customFormat="1" ht="13.5">
      <c r="B942" s="214"/>
      <c r="C942" s="215"/>
      <c r="D942" s="205" t="s">
        <v>144</v>
      </c>
      <c r="E942" s="216" t="s">
        <v>22</v>
      </c>
      <c r="F942" s="217" t="s">
        <v>875</v>
      </c>
      <c r="G942" s="215"/>
      <c r="H942" s="218">
        <v>3610.0619999999999</v>
      </c>
      <c r="I942" s="219"/>
      <c r="J942" s="215"/>
      <c r="K942" s="215"/>
      <c r="L942" s="220"/>
      <c r="M942" s="221"/>
      <c r="N942" s="222"/>
      <c r="O942" s="222"/>
      <c r="P942" s="222"/>
      <c r="Q942" s="222"/>
      <c r="R942" s="222"/>
      <c r="S942" s="222"/>
      <c r="T942" s="223"/>
      <c r="AT942" s="224" t="s">
        <v>144</v>
      </c>
      <c r="AU942" s="224" t="s">
        <v>86</v>
      </c>
      <c r="AV942" s="12" t="s">
        <v>86</v>
      </c>
      <c r="AW942" s="12" t="s">
        <v>41</v>
      </c>
      <c r="AX942" s="12" t="s">
        <v>24</v>
      </c>
      <c r="AY942" s="224" t="s">
        <v>135</v>
      </c>
    </row>
    <row r="943" spans="2:65" s="1" customFormat="1" ht="25.5" customHeight="1">
      <c r="B943" s="40"/>
      <c r="C943" s="191" t="s">
        <v>880</v>
      </c>
      <c r="D943" s="191" t="s">
        <v>137</v>
      </c>
      <c r="E943" s="192" t="s">
        <v>881</v>
      </c>
      <c r="F943" s="193" t="s">
        <v>882</v>
      </c>
      <c r="G943" s="194" t="s">
        <v>351</v>
      </c>
      <c r="H943" s="195">
        <v>47.798999999999999</v>
      </c>
      <c r="I943" s="196"/>
      <c r="J943" s="197">
        <f>ROUND(I943*H943,2)</f>
        <v>0</v>
      </c>
      <c r="K943" s="193" t="s">
        <v>141</v>
      </c>
      <c r="L943" s="60"/>
      <c r="M943" s="198" t="s">
        <v>22</v>
      </c>
      <c r="N943" s="199" t="s">
        <v>48</v>
      </c>
      <c r="O943" s="41"/>
      <c r="P943" s="200">
        <f>O943*H943</f>
        <v>0</v>
      </c>
      <c r="Q943" s="200">
        <v>0</v>
      </c>
      <c r="R943" s="200">
        <f>Q943*H943</f>
        <v>0</v>
      </c>
      <c r="S943" s="200">
        <v>0</v>
      </c>
      <c r="T943" s="201">
        <f>S943*H943</f>
        <v>0</v>
      </c>
      <c r="AR943" s="23" t="s">
        <v>142</v>
      </c>
      <c r="AT943" s="23" t="s">
        <v>137</v>
      </c>
      <c r="AU943" s="23" t="s">
        <v>86</v>
      </c>
      <c r="AY943" s="23" t="s">
        <v>135</v>
      </c>
      <c r="BE943" s="202">
        <f>IF(N943="základní",J943,0)</f>
        <v>0</v>
      </c>
      <c r="BF943" s="202">
        <f>IF(N943="snížená",J943,0)</f>
        <v>0</v>
      </c>
      <c r="BG943" s="202">
        <f>IF(N943="zákl. přenesená",J943,0)</f>
        <v>0</v>
      </c>
      <c r="BH943" s="202">
        <f>IF(N943="sníž. přenesená",J943,0)</f>
        <v>0</v>
      </c>
      <c r="BI943" s="202">
        <f>IF(N943="nulová",J943,0)</f>
        <v>0</v>
      </c>
      <c r="BJ943" s="23" t="s">
        <v>24</v>
      </c>
      <c r="BK943" s="202">
        <f>ROUND(I943*H943,2)</f>
        <v>0</v>
      </c>
      <c r="BL943" s="23" t="s">
        <v>142</v>
      </c>
      <c r="BM943" s="23" t="s">
        <v>883</v>
      </c>
    </row>
    <row r="944" spans="2:65" s="11" customFormat="1" ht="13.5">
      <c r="B944" s="203"/>
      <c r="C944" s="204"/>
      <c r="D944" s="205" t="s">
        <v>144</v>
      </c>
      <c r="E944" s="206" t="s">
        <v>22</v>
      </c>
      <c r="F944" s="207" t="s">
        <v>884</v>
      </c>
      <c r="G944" s="204"/>
      <c r="H944" s="206" t="s">
        <v>22</v>
      </c>
      <c r="I944" s="208"/>
      <c r="J944" s="204"/>
      <c r="K944" s="204"/>
      <c r="L944" s="209"/>
      <c r="M944" s="210"/>
      <c r="N944" s="211"/>
      <c r="O944" s="211"/>
      <c r="P944" s="211"/>
      <c r="Q944" s="211"/>
      <c r="R944" s="211"/>
      <c r="S944" s="211"/>
      <c r="T944" s="212"/>
      <c r="AT944" s="213" t="s">
        <v>144</v>
      </c>
      <c r="AU944" s="213" t="s">
        <v>86</v>
      </c>
      <c r="AV944" s="11" t="s">
        <v>24</v>
      </c>
      <c r="AW944" s="11" t="s">
        <v>41</v>
      </c>
      <c r="AX944" s="11" t="s">
        <v>77</v>
      </c>
      <c r="AY944" s="213" t="s">
        <v>135</v>
      </c>
    </row>
    <row r="945" spans="2:65" s="12" customFormat="1" ht="13.5">
      <c r="B945" s="214"/>
      <c r="C945" s="215"/>
      <c r="D945" s="205" t="s">
        <v>144</v>
      </c>
      <c r="E945" s="216" t="s">
        <v>22</v>
      </c>
      <c r="F945" s="217" t="s">
        <v>885</v>
      </c>
      <c r="G945" s="215"/>
      <c r="H945" s="218">
        <v>47.348999999999997</v>
      </c>
      <c r="I945" s="219"/>
      <c r="J945" s="215"/>
      <c r="K945" s="215"/>
      <c r="L945" s="220"/>
      <c r="M945" s="221"/>
      <c r="N945" s="222"/>
      <c r="O945" s="222"/>
      <c r="P945" s="222"/>
      <c r="Q945" s="222"/>
      <c r="R945" s="222"/>
      <c r="S945" s="222"/>
      <c r="T945" s="223"/>
      <c r="AT945" s="224" t="s">
        <v>144</v>
      </c>
      <c r="AU945" s="224" t="s">
        <v>86</v>
      </c>
      <c r="AV945" s="12" t="s">
        <v>86</v>
      </c>
      <c r="AW945" s="12" t="s">
        <v>41</v>
      </c>
      <c r="AX945" s="12" t="s">
        <v>77</v>
      </c>
      <c r="AY945" s="224" t="s">
        <v>135</v>
      </c>
    </row>
    <row r="946" spans="2:65" s="11" customFormat="1" ht="13.5">
      <c r="B946" s="203"/>
      <c r="C946" s="204"/>
      <c r="D946" s="205" t="s">
        <v>144</v>
      </c>
      <c r="E946" s="206" t="s">
        <v>22</v>
      </c>
      <c r="F946" s="207" t="s">
        <v>886</v>
      </c>
      <c r="G946" s="204"/>
      <c r="H946" s="206" t="s">
        <v>22</v>
      </c>
      <c r="I946" s="208"/>
      <c r="J946" s="204"/>
      <c r="K946" s="204"/>
      <c r="L946" s="209"/>
      <c r="M946" s="210"/>
      <c r="N946" s="211"/>
      <c r="O946" s="211"/>
      <c r="P946" s="211"/>
      <c r="Q946" s="211"/>
      <c r="R946" s="211"/>
      <c r="S946" s="211"/>
      <c r="T946" s="212"/>
      <c r="AT946" s="213" t="s">
        <v>144</v>
      </c>
      <c r="AU946" s="213" t="s">
        <v>86</v>
      </c>
      <c r="AV946" s="11" t="s">
        <v>24</v>
      </c>
      <c r="AW946" s="11" t="s">
        <v>41</v>
      </c>
      <c r="AX946" s="11" t="s">
        <v>77</v>
      </c>
      <c r="AY946" s="213" t="s">
        <v>135</v>
      </c>
    </row>
    <row r="947" spans="2:65" s="12" customFormat="1" ht="13.5">
      <c r="B947" s="214"/>
      <c r="C947" s="215"/>
      <c r="D947" s="205" t="s">
        <v>144</v>
      </c>
      <c r="E947" s="216" t="s">
        <v>22</v>
      </c>
      <c r="F947" s="217" t="s">
        <v>887</v>
      </c>
      <c r="G947" s="215"/>
      <c r="H947" s="218">
        <v>0.45</v>
      </c>
      <c r="I947" s="219"/>
      <c r="J947" s="215"/>
      <c r="K947" s="215"/>
      <c r="L947" s="220"/>
      <c r="M947" s="221"/>
      <c r="N947" s="222"/>
      <c r="O947" s="222"/>
      <c r="P947" s="222"/>
      <c r="Q947" s="222"/>
      <c r="R947" s="222"/>
      <c r="S947" s="222"/>
      <c r="T947" s="223"/>
      <c r="AT947" s="224" t="s">
        <v>144</v>
      </c>
      <c r="AU947" s="224" t="s">
        <v>86</v>
      </c>
      <c r="AV947" s="12" t="s">
        <v>86</v>
      </c>
      <c r="AW947" s="12" t="s">
        <v>41</v>
      </c>
      <c r="AX947" s="12" t="s">
        <v>77</v>
      </c>
      <c r="AY947" s="224" t="s">
        <v>135</v>
      </c>
    </row>
    <row r="948" spans="2:65" s="13" customFormat="1" ht="13.5">
      <c r="B948" s="225"/>
      <c r="C948" s="226"/>
      <c r="D948" s="205" t="s">
        <v>144</v>
      </c>
      <c r="E948" s="227" t="s">
        <v>22</v>
      </c>
      <c r="F948" s="228" t="s">
        <v>173</v>
      </c>
      <c r="G948" s="226"/>
      <c r="H948" s="229">
        <v>47.798999999999999</v>
      </c>
      <c r="I948" s="230"/>
      <c r="J948" s="226"/>
      <c r="K948" s="226"/>
      <c r="L948" s="231"/>
      <c r="M948" s="232"/>
      <c r="N948" s="233"/>
      <c r="O948" s="233"/>
      <c r="P948" s="233"/>
      <c r="Q948" s="233"/>
      <c r="R948" s="233"/>
      <c r="S948" s="233"/>
      <c r="T948" s="234"/>
      <c r="AT948" s="235" t="s">
        <v>144</v>
      </c>
      <c r="AU948" s="235" t="s">
        <v>86</v>
      </c>
      <c r="AV948" s="13" t="s">
        <v>142</v>
      </c>
      <c r="AW948" s="13" t="s">
        <v>41</v>
      </c>
      <c r="AX948" s="13" t="s">
        <v>24</v>
      </c>
      <c r="AY948" s="235" t="s">
        <v>135</v>
      </c>
    </row>
    <row r="949" spans="2:65" s="1" customFormat="1" ht="38.25" customHeight="1">
      <c r="B949" s="40"/>
      <c r="C949" s="191" t="s">
        <v>888</v>
      </c>
      <c r="D949" s="191" t="s">
        <v>137</v>
      </c>
      <c r="E949" s="192" t="s">
        <v>889</v>
      </c>
      <c r="F949" s="193" t="s">
        <v>890</v>
      </c>
      <c r="G949" s="194" t="s">
        <v>351</v>
      </c>
      <c r="H949" s="195">
        <v>430.19099999999997</v>
      </c>
      <c r="I949" s="196"/>
      <c r="J949" s="197">
        <f>ROUND(I949*H949,2)</f>
        <v>0</v>
      </c>
      <c r="K949" s="193" t="s">
        <v>141</v>
      </c>
      <c r="L949" s="60"/>
      <c r="M949" s="198" t="s">
        <v>22</v>
      </c>
      <c r="N949" s="199" t="s">
        <v>48</v>
      </c>
      <c r="O949" s="41"/>
      <c r="P949" s="200">
        <f>O949*H949</f>
        <v>0</v>
      </c>
      <c r="Q949" s="200">
        <v>0</v>
      </c>
      <c r="R949" s="200">
        <f>Q949*H949</f>
        <v>0</v>
      </c>
      <c r="S949" s="200">
        <v>0</v>
      </c>
      <c r="T949" s="201">
        <f>S949*H949</f>
        <v>0</v>
      </c>
      <c r="AR949" s="23" t="s">
        <v>142</v>
      </c>
      <c r="AT949" s="23" t="s">
        <v>137</v>
      </c>
      <c r="AU949" s="23" t="s">
        <v>86</v>
      </c>
      <c r="AY949" s="23" t="s">
        <v>135</v>
      </c>
      <c r="BE949" s="202">
        <f>IF(N949="základní",J949,0)</f>
        <v>0</v>
      </c>
      <c r="BF949" s="202">
        <f>IF(N949="snížená",J949,0)</f>
        <v>0</v>
      </c>
      <c r="BG949" s="202">
        <f>IF(N949="zákl. přenesená",J949,0)</f>
        <v>0</v>
      </c>
      <c r="BH949" s="202">
        <f>IF(N949="sníž. přenesená",J949,0)</f>
        <v>0</v>
      </c>
      <c r="BI949" s="202">
        <f>IF(N949="nulová",J949,0)</f>
        <v>0</v>
      </c>
      <c r="BJ949" s="23" t="s">
        <v>24</v>
      </c>
      <c r="BK949" s="202">
        <f>ROUND(I949*H949,2)</f>
        <v>0</v>
      </c>
      <c r="BL949" s="23" t="s">
        <v>142</v>
      </c>
      <c r="BM949" s="23" t="s">
        <v>891</v>
      </c>
    </row>
    <row r="950" spans="2:65" s="11" customFormat="1" ht="13.5">
      <c r="B950" s="203"/>
      <c r="C950" s="204"/>
      <c r="D950" s="205" t="s">
        <v>144</v>
      </c>
      <c r="E950" s="206" t="s">
        <v>22</v>
      </c>
      <c r="F950" s="207" t="s">
        <v>892</v>
      </c>
      <c r="G950" s="204"/>
      <c r="H950" s="206" t="s">
        <v>22</v>
      </c>
      <c r="I950" s="208"/>
      <c r="J950" s="204"/>
      <c r="K950" s="204"/>
      <c r="L950" s="209"/>
      <c r="M950" s="210"/>
      <c r="N950" s="211"/>
      <c r="O950" s="211"/>
      <c r="P950" s="211"/>
      <c r="Q950" s="211"/>
      <c r="R950" s="211"/>
      <c r="S950" s="211"/>
      <c r="T950" s="212"/>
      <c r="AT950" s="213" t="s">
        <v>144</v>
      </c>
      <c r="AU950" s="213" t="s">
        <v>86</v>
      </c>
      <c r="AV950" s="11" t="s">
        <v>24</v>
      </c>
      <c r="AW950" s="11" t="s">
        <v>41</v>
      </c>
      <c r="AX950" s="11" t="s">
        <v>77</v>
      </c>
      <c r="AY950" s="213" t="s">
        <v>135</v>
      </c>
    </row>
    <row r="951" spans="2:65" s="12" customFormat="1" ht="13.5">
      <c r="B951" s="214"/>
      <c r="C951" s="215"/>
      <c r="D951" s="205" t="s">
        <v>144</v>
      </c>
      <c r="E951" s="216" t="s">
        <v>22</v>
      </c>
      <c r="F951" s="217" t="s">
        <v>893</v>
      </c>
      <c r="G951" s="215"/>
      <c r="H951" s="218">
        <v>426.14100000000002</v>
      </c>
      <c r="I951" s="219"/>
      <c r="J951" s="215"/>
      <c r="K951" s="215"/>
      <c r="L951" s="220"/>
      <c r="M951" s="221"/>
      <c r="N951" s="222"/>
      <c r="O951" s="222"/>
      <c r="P951" s="222"/>
      <c r="Q951" s="222"/>
      <c r="R951" s="222"/>
      <c r="S951" s="222"/>
      <c r="T951" s="223"/>
      <c r="AT951" s="224" t="s">
        <v>144</v>
      </c>
      <c r="AU951" s="224" t="s">
        <v>86</v>
      </c>
      <c r="AV951" s="12" t="s">
        <v>86</v>
      </c>
      <c r="AW951" s="12" t="s">
        <v>41</v>
      </c>
      <c r="AX951" s="12" t="s">
        <v>77</v>
      </c>
      <c r="AY951" s="224" t="s">
        <v>135</v>
      </c>
    </row>
    <row r="952" spans="2:65" s="11" customFormat="1" ht="13.5">
      <c r="B952" s="203"/>
      <c r="C952" s="204"/>
      <c r="D952" s="205" t="s">
        <v>144</v>
      </c>
      <c r="E952" s="206" t="s">
        <v>22</v>
      </c>
      <c r="F952" s="207" t="s">
        <v>886</v>
      </c>
      <c r="G952" s="204"/>
      <c r="H952" s="206" t="s">
        <v>22</v>
      </c>
      <c r="I952" s="208"/>
      <c r="J952" s="204"/>
      <c r="K952" s="204"/>
      <c r="L952" s="209"/>
      <c r="M952" s="210"/>
      <c r="N952" s="211"/>
      <c r="O952" s="211"/>
      <c r="P952" s="211"/>
      <c r="Q952" s="211"/>
      <c r="R952" s="211"/>
      <c r="S952" s="211"/>
      <c r="T952" s="212"/>
      <c r="AT952" s="213" t="s">
        <v>144</v>
      </c>
      <c r="AU952" s="213" t="s">
        <v>86</v>
      </c>
      <c r="AV952" s="11" t="s">
        <v>24</v>
      </c>
      <c r="AW952" s="11" t="s">
        <v>41</v>
      </c>
      <c r="AX952" s="11" t="s">
        <v>77</v>
      </c>
      <c r="AY952" s="213" t="s">
        <v>135</v>
      </c>
    </row>
    <row r="953" spans="2:65" s="12" customFormat="1" ht="13.5">
      <c r="B953" s="214"/>
      <c r="C953" s="215"/>
      <c r="D953" s="205" t="s">
        <v>144</v>
      </c>
      <c r="E953" s="216" t="s">
        <v>22</v>
      </c>
      <c r="F953" s="217" t="s">
        <v>894</v>
      </c>
      <c r="G953" s="215"/>
      <c r="H953" s="218">
        <v>4.05</v>
      </c>
      <c r="I953" s="219"/>
      <c r="J953" s="215"/>
      <c r="K953" s="215"/>
      <c r="L953" s="220"/>
      <c r="M953" s="221"/>
      <c r="N953" s="222"/>
      <c r="O953" s="222"/>
      <c r="P953" s="222"/>
      <c r="Q953" s="222"/>
      <c r="R953" s="222"/>
      <c r="S953" s="222"/>
      <c r="T953" s="223"/>
      <c r="AT953" s="224" t="s">
        <v>144</v>
      </c>
      <c r="AU953" s="224" t="s">
        <v>86</v>
      </c>
      <c r="AV953" s="12" t="s">
        <v>86</v>
      </c>
      <c r="AW953" s="12" t="s">
        <v>41</v>
      </c>
      <c r="AX953" s="12" t="s">
        <v>77</v>
      </c>
      <c r="AY953" s="224" t="s">
        <v>135</v>
      </c>
    </row>
    <row r="954" spans="2:65" s="13" customFormat="1" ht="13.5">
      <c r="B954" s="225"/>
      <c r="C954" s="226"/>
      <c r="D954" s="205" t="s">
        <v>144</v>
      </c>
      <c r="E954" s="227" t="s">
        <v>22</v>
      </c>
      <c r="F954" s="228" t="s">
        <v>173</v>
      </c>
      <c r="G954" s="226"/>
      <c r="H954" s="229">
        <v>430.19099999999997</v>
      </c>
      <c r="I954" s="230"/>
      <c r="J954" s="226"/>
      <c r="K954" s="226"/>
      <c r="L954" s="231"/>
      <c r="M954" s="232"/>
      <c r="N954" s="233"/>
      <c r="O954" s="233"/>
      <c r="P954" s="233"/>
      <c r="Q954" s="233"/>
      <c r="R954" s="233"/>
      <c r="S954" s="233"/>
      <c r="T954" s="234"/>
      <c r="AT954" s="235" t="s">
        <v>144</v>
      </c>
      <c r="AU954" s="235" t="s">
        <v>86</v>
      </c>
      <c r="AV954" s="13" t="s">
        <v>142</v>
      </c>
      <c r="AW954" s="13" t="s">
        <v>41</v>
      </c>
      <c r="AX954" s="13" t="s">
        <v>24</v>
      </c>
      <c r="AY954" s="235" t="s">
        <v>135</v>
      </c>
    </row>
    <row r="955" spans="2:65" s="1" customFormat="1" ht="16.5" customHeight="1">
      <c r="B955" s="40"/>
      <c r="C955" s="191" t="s">
        <v>895</v>
      </c>
      <c r="D955" s="191" t="s">
        <v>137</v>
      </c>
      <c r="E955" s="192" t="s">
        <v>896</v>
      </c>
      <c r="F955" s="193" t="s">
        <v>897</v>
      </c>
      <c r="G955" s="194" t="s">
        <v>351</v>
      </c>
      <c r="H955" s="195">
        <v>36.969000000000001</v>
      </c>
      <c r="I955" s="196"/>
      <c r="J955" s="197">
        <f>ROUND(I955*H955,2)</f>
        <v>0</v>
      </c>
      <c r="K955" s="193" t="s">
        <v>141</v>
      </c>
      <c r="L955" s="60"/>
      <c r="M955" s="198" t="s">
        <v>22</v>
      </c>
      <c r="N955" s="199" t="s">
        <v>48</v>
      </c>
      <c r="O955" s="41"/>
      <c r="P955" s="200">
        <f>O955*H955</f>
        <v>0</v>
      </c>
      <c r="Q955" s="200">
        <v>0</v>
      </c>
      <c r="R955" s="200">
        <f>Q955*H955</f>
        <v>0</v>
      </c>
      <c r="S955" s="200">
        <v>0</v>
      </c>
      <c r="T955" s="201">
        <f>S955*H955</f>
        <v>0</v>
      </c>
      <c r="AR955" s="23" t="s">
        <v>142</v>
      </c>
      <c r="AT955" s="23" t="s">
        <v>137</v>
      </c>
      <c r="AU955" s="23" t="s">
        <v>86</v>
      </c>
      <c r="AY955" s="23" t="s">
        <v>135</v>
      </c>
      <c r="BE955" s="202">
        <f>IF(N955="základní",J955,0)</f>
        <v>0</v>
      </c>
      <c r="BF955" s="202">
        <f>IF(N955="snížená",J955,0)</f>
        <v>0</v>
      </c>
      <c r="BG955" s="202">
        <f>IF(N955="zákl. přenesená",J955,0)</f>
        <v>0</v>
      </c>
      <c r="BH955" s="202">
        <f>IF(N955="sníž. přenesená",J955,0)</f>
        <v>0</v>
      </c>
      <c r="BI955" s="202">
        <f>IF(N955="nulová",J955,0)</f>
        <v>0</v>
      </c>
      <c r="BJ955" s="23" t="s">
        <v>24</v>
      </c>
      <c r="BK955" s="202">
        <f>ROUND(I955*H955,2)</f>
        <v>0</v>
      </c>
      <c r="BL955" s="23" t="s">
        <v>142</v>
      </c>
      <c r="BM955" s="23" t="s">
        <v>898</v>
      </c>
    </row>
    <row r="956" spans="2:65" s="11" customFormat="1" ht="13.5">
      <c r="B956" s="203"/>
      <c r="C956" s="204"/>
      <c r="D956" s="205" t="s">
        <v>144</v>
      </c>
      <c r="E956" s="206" t="s">
        <v>22</v>
      </c>
      <c r="F956" s="207" t="s">
        <v>899</v>
      </c>
      <c r="G956" s="204"/>
      <c r="H956" s="206" t="s">
        <v>22</v>
      </c>
      <c r="I956" s="208"/>
      <c r="J956" s="204"/>
      <c r="K956" s="204"/>
      <c r="L956" s="209"/>
      <c r="M956" s="210"/>
      <c r="N956" s="211"/>
      <c r="O956" s="211"/>
      <c r="P956" s="211"/>
      <c r="Q956" s="211"/>
      <c r="R956" s="211"/>
      <c r="S956" s="211"/>
      <c r="T956" s="212"/>
      <c r="AT956" s="213" t="s">
        <v>144</v>
      </c>
      <c r="AU956" s="213" t="s">
        <v>86</v>
      </c>
      <c r="AV956" s="11" t="s">
        <v>24</v>
      </c>
      <c r="AW956" s="11" t="s">
        <v>41</v>
      </c>
      <c r="AX956" s="11" t="s">
        <v>77</v>
      </c>
      <c r="AY956" s="213" t="s">
        <v>135</v>
      </c>
    </row>
    <row r="957" spans="2:65" s="12" customFormat="1" ht="13.5">
      <c r="B957" s="214"/>
      <c r="C957" s="215"/>
      <c r="D957" s="205" t="s">
        <v>144</v>
      </c>
      <c r="E957" s="216" t="s">
        <v>22</v>
      </c>
      <c r="F957" s="217" t="s">
        <v>900</v>
      </c>
      <c r="G957" s="215"/>
      <c r="H957" s="218">
        <v>2.911</v>
      </c>
      <c r="I957" s="219"/>
      <c r="J957" s="215"/>
      <c r="K957" s="215"/>
      <c r="L957" s="220"/>
      <c r="M957" s="221"/>
      <c r="N957" s="222"/>
      <c r="O957" s="222"/>
      <c r="P957" s="222"/>
      <c r="Q957" s="222"/>
      <c r="R957" s="222"/>
      <c r="S957" s="222"/>
      <c r="T957" s="223"/>
      <c r="AT957" s="224" t="s">
        <v>144</v>
      </c>
      <c r="AU957" s="224" t="s">
        <v>86</v>
      </c>
      <c r="AV957" s="12" t="s">
        <v>86</v>
      </c>
      <c r="AW957" s="12" t="s">
        <v>41</v>
      </c>
      <c r="AX957" s="12" t="s">
        <v>77</v>
      </c>
      <c r="AY957" s="224" t="s">
        <v>135</v>
      </c>
    </row>
    <row r="958" spans="2:65" s="11" customFormat="1" ht="13.5">
      <c r="B958" s="203"/>
      <c r="C958" s="204"/>
      <c r="D958" s="205" t="s">
        <v>144</v>
      </c>
      <c r="E958" s="206" t="s">
        <v>22</v>
      </c>
      <c r="F958" s="207" t="s">
        <v>901</v>
      </c>
      <c r="G958" s="204"/>
      <c r="H958" s="206" t="s">
        <v>22</v>
      </c>
      <c r="I958" s="208"/>
      <c r="J958" s="204"/>
      <c r="K958" s="204"/>
      <c r="L958" s="209"/>
      <c r="M958" s="210"/>
      <c r="N958" s="211"/>
      <c r="O958" s="211"/>
      <c r="P958" s="211"/>
      <c r="Q958" s="211"/>
      <c r="R958" s="211"/>
      <c r="S958" s="211"/>
      <c r="T958" s="212"/>
      <c r="AT958" s="213" t="s">
        <v>144</v>
      </c>
      <c r="AU958" s="213" t="s">
        <v>86</v>
      </c>
      <c r="AV958" s="11" t="s">
        <v>24</v>
      </c>
      <c r="AW958" s="11" t="s">
        <v>41</v>
      </c>
      <c r="AX958" s="11" t="s">
        <v>77</v>
      </c>
      <c r="AY958" s="213" t="s">
        <v>135</v>
      </c>
    </row>
    <row r="959" spans="2:65" s="12" customFormat="1" ht="13.5">
      <c r="B959" s="214"/>
      <c r="C959" s="215"/>
      <c r="D959" s="205" t="s">
        <v>144</v>
      </c>
      <c r="E959" s="216" t="s">
        <v>22</v>
      </c>
      <c r="F959" s="217" t="s">
        <v>862</v>
      </c>
      <c r="G959" s="215"/>
      <c r="H959" s="218">
        <v>28.408999999999999</v>
      </c>
      <c r="I959" s="219"/>
      <c r="J959" s="215"/>
      <c r="K959" s="215"/>
      <c r="L959" s="220"/>
      <c r="M959" s="221"/>
      <c r="N959" s="222"/>
      <c r="O959" s="222"/>
      <c r="P959" s="222"/>
      <c r="Q959" s="222"/>
      <c r="R959" s="222"/>
      <c r="S959" s="222"/>
      <c r="T959" s="223"/>
      <c r="AT959" s="224" t="s">
        <v>144</v>
      </c>
      <c r="AU959" s="224" t="s">
        <v>86</v>
      </c>
      <c r="AV959" s="12" t="s">
        <v>86</v>
      </c>
      <c r="AW959" s="12" t="s">
        <v>41</v>
      </c>
      <c r="AX959" s="12" t="s">
        <v>77</v>
      </c>
      <c r="AY959" s="224" t="s">
        <v>135</v>
      </c>
    </row>
    <row r="960" spans="2:65" s="11" customFormat="1" ht="13.5">
      <c r="B960" s="203"/>
      <c r="C960" s="204"/>
      <c r="D960" s="205" t="s">
        <v>144</v>
      </c>
      <c r="E960" s="206" t="s">
        <v>22</v>
      </c>
      <c r="F960" s="207" t="s">
        <v>902</v>
      </c>
      <c r="G960" s="204"/>
      <c r="H960" s="206" t="s">
        <v>22</v>
      </c>
      <c r="I960" s="208"/>
      <c r="J960" s="204"/>
      <c r="K960" s="204"/>
      <c r="L960" s="209"/>
      <c r="M960" s="210"/>
      <c r="N960" s="211"/>
      <c r="O960" s="211"/>
      <c r="P960" s="211"/>
      <c r="Q960" s="211"/>
      <c r="R960" s="211"/>
      <c r="S960" s="211"/>
      <c r="T960" s="212"/>
      <c r="AT960" s="213" t="s">
        <v>144</v>
      </c>
      <c r="AU960" s="213" t="s">
        <v>86</v>
      </c>
      <c r="AV960" s="11" t="s">
        <v>24</v>
      </c>
      <c r="AW960" s="11" t="s">
        <v>41</v>
      </c>
      <c r="AX960" s="11" t="s">
        <v>77</v>
      </c>
      <c r="AY960" s="213" t="s">
        <v>135</v>
      </c>
    </row>
    <row r="961" spans="2:65" s="12" customFormat="1" ht="13.5">
      <c r="B961" s="214"/>
      <c r="C961" s="215"/>
      <c r="D961" s="205" t="s">
        <v>144</v>
      </c>
      <c r="E961" s="216" t="s">
        <v>22</v>
      </c>
      <c r="F961" s="217" t="s">
        <v>864</v>
      </c>
      <c r="G961" s="215"/>
      <c r="H961" s="218">
        <v>5.649</v>
      </c>
      <c r="I961" s="219"/>
      <c r="J961" s="215"/>
      <c r="K961" s="215"/>
      <c r="L961" s="220"/>
      <c r="M961" s="221"/>
      <c r="N961" s="222"/>
      <c r="O961" s="222"/>
      <c r="P961" s="222"/>
      <c r="Q961" s="222"/>
      <c r="R961" s="222"/>
      <c r="S961" s="222"/>
      <c r="T961" s="223"/>
      <c r="AT961" s="224" t="s">
        <v>144</v>
      </c>
      <c r="AU961" s="224" t="s">
        <v>86</v>
      </c>
      <c r="AV961" s="12" t="s">
        <v>86</v>
      </c>
      <c r="AW961" s="12" t="s">
        <v>41</v>
      </c>
      <c r="AX961" s="12" t="s">
        <v>77</v>
      </c>
      <c r="AY961" s="224" t="s">
        <v>135</v>
      </c>
    </row>
    <row r="962" spans="2:65" s="13" customFormat="1" ht="13.5">
      <c r="B962" s="225"/>
      <c r="C962" s="226"/>
      <c r="D962" s="205" t="s">
        <v>144</v>
      </c>
      <c r="E962" s="227" t="s">
        <v>22</v>
      </c>
      <c r="F962" s="228" t="s">
        <v>173</v>
      </c>
      <c r="G962" s="226"/>
      <c r="H962" s="229">
        <v>36.969000000000001</v>
      </c>
      <c r="I962" s="230"/>
      <c r="J962" s="226"/>
      <c r="K962" s="226"/>
      <c r="L962" s="231"/>
      <c r="M962" s="232"/>
      <c r="N962" s="233"/>
      <c r="O962" s="233"/>
      <c r="P962" s="233"/>
      <c r="Q962" s="233"/>
      <c r="R962" s="233"/>
      <c r="S962" s="233"/>
      <c r="T962" s="234"/>
      <c r="AT962" s="235" t="s">
        <v>144</v>
      </c>
      <c r="AU962" s="235" t="s">
        <v>86</v>
      </c>
      <c r="AV962" s="13" t="s">
        <v>142</v>
      </c>
      <c r="AW962" s="13" t="s">
        <v>41</v>
      </c>
      <c r="AX962" s="13" t="s">
        <v>24</v>
      </c>
      <c r="AY962" s="235" t="s">
        <v>135</v>
      </c>
    </row>
    <row r="963" spans="2:65" s="1" customFormat="1" ht="25.5" customHeight="1">
      <c r="B963" s="40"/>
      <c r="C963" s="191" t="s">
        <v>903</v>
      </c>
      <c r="D963" s="191" t="s">
        <v>137</v>
      </c>
      <c r="E963" s="192" t="s">
        <v>904</v>
      </c>
      <c r="F963" s="193" t="s">
        <v>905</v>
      </c>
      <c r="G963" s="194" t="s">
        <v>351</v>
      </c>
      <c r="H963" s="195">
        <v>357.34899999999999</v>
      </c>
      <c r="I963" s="196"/>
      <c r="J963" s="197">
        <f>ROUND(I963*H963,2)</f>
        <v>0</v>
      </c>
      <c r="K963" s="193" t="s">
        <v>141</v>
      </c>
      <c r="L963" s="60"/>
      <c r="M963" s="198" t="s">
        <v>22</v>
      </c>
      <c r="N963" s="199" t="s">
        <v>48</v>
      </c>
      <c r="O963" s="41"/>
      <c r="P963" s="200">
        <f>O963*H963</f>
        <v>0</v>
      </c>
      <c r="Q963" s="200">
        <v>0</v>
      </c>
      <c r="R963" s="200">
        <f>Q963*H963</f>
        <v>0</v>
      </c>
      <c r="S963" s="200">
        <v>0</v>
      </c>
      <c r="T963" s="201">
        <f>S963*H963</f>
        <v>0</v>
      </c>
      <c r="AR963" s="23" t="s">
        <v>142</v>
      </c>
      <c r="AT963" s="23" t="s">
        <v>137</v>
      </c>
      <c r="AU963" s="23" t="s">
        <v>86</v>
      </c>
      <c r="AY963" s="23" t="s">
        <v>135</v>
      </c>
      <c r="BE963" s="202">
        <f>IF(N963="základní",J963,0)</f>
        <v>0</v>
      </c>
      <c r="BF963" s="202">
        <f>IF(N963="snížená",J963,0)</f>
        <v>0</v>
      </c>
      <c r="BG963" s="202">
        <f>IF(N963="zákl. přenesená",J963,0)</f>
        <v>0</v>
      </c>
      <c r="BH963" s="202">
        <f>IF(N963="sníž. přenesená",J963,0)</f>
        <v>0</v>
      </c>
      <c r="BI963" s="202">
        <f>IF(N963="nulová",J963,0)</f>
        <v>0</v>
      </c>
      <c r="BJ963" s="23" t="s">
        <v>24</v>
      </c>
      <c r="BK963" s="202">
        <f>ROUND(I963*H963,2)</f>
        <v>0</v>
      </c>
      <c r="BL963" s="23" t="s">
        <v>142</v>
      </c>
      <c r="BM963" s="23" t="s">
        <v>906</v>
      </c>
    </row>
    <row r="964" spans="2:65" s="11" customFormat="1" ht="13.5">
      <c r="B964" s="203"/>
      <c r="C964" s="204"/>
      <c r="D964" s="205" t="s">
        <v>144</v>
      </c>
      <c r="E964" s="206" t="s">
        <v>22</v>
      </c>
      <c r="F964" s="207" t="s">
        <v>907</v>
      </c>
      <c r="G964" s="204"/>
      <c r="H964" s="206" t="s">
        <v>22</v>
      </c>
      <c r="I964" s="208"/>
      <c r="J964" s="204"/>
      <c r="K964" s="204"/>
      <c r="L964" s="209"/>
      <c r="M964" s="210"/>
      <c r="N964" s="211"/>
      <c r="O964" s="211"/>
      <c r="P964" s="211"/>
      <c r="Q964" s="211"/>
      <c r="R964" s="211"/>
      <c r="S964" s="211"/>
      <c r="T964" s="212"/>
      <c r="AT964" s="213" t="s">
        <v>144</v>
      </c>
      <c r="AU964" s="213" t="s">
        <v>86</v>
      </c>
      <c r="AV964" s="11" t="s">
        <v>24</v>
      </c>
      <c r="AW964" s="11" t="s">
        <v>41</v>
      </c>
      <c r="AX964" s="11" t="s">
        <v>77</v>
      </c>
      <c r="AY964" s="213" t="s">
        <v>135</v>
      </c>
    </row>
    <row r="965" spans="2:65" s="12" customFormat="1" ht="13.5">
      <c r="B965" s="214"/>
      <c r="C965" s="215"/>
      <c r="D965" s="205" t="s">
        <v>144</v>
      </c>
      <c r="E965" s="216" t="s">
        <v>22</v>
      </c>
      <c r="F965" s="217" t="s">
        <v>854</v>
      </c>
      <c r="G965" s="215"/>
      <c r="H965" s="218">
        <v>294.15300000000002</v>
      </c>
      <c r="I965" s="219"/>
      <c r="J965" s="215"/>
      <c r="K965" s="215"/>
      <c r="L965" s="220"/>
      <c r="M965" s="221"/>
      <c r="N965" s="222"/>
      <c r="O965" s="222"/>
      <c r="P965" s="222"/>
      <c r="Q965" s="222"/>
      <c r="R965" s="222"/>
      <c r="S965" s="222"/>
      <c r="T965" s="223"/>
      <c r="AT965" s="224" t="s">
        <v>144</v>
      </c>
      <c r="AU965" s="224" t="s">
        <v>86</v>
      </c>
      <c r="AV965" s="12" t="s">
        <v>86</v>
      </c>
      <c r="AW965" s="12" t="s">
        <v>41</v>
      </c>
      <c r="AX965" s="12" t="s">
        <v>77</v>
      </c>
      <c r="AY965" s="224" t="s">
        <v>135</v>
      </c>
    </row>
    <row r="966" spans="2:65" s="11" customFormat="1" ht="13.5">
      <c r="B966" s="203"/>
      <c r="C966" s="204"/>
      <c r="D966" s="205" t="s">
        <v>144</v>
      </c>
      <c r="E966" s="206" t="s">
        <v>22</v>
      </c>
      <c r="F966" s="207" t="s">
        <v>908</v>
      </c>
      <c r="G966" s="204"/>
      <c r="H966" s="206" t="s">
        <v>22</v>
      </c>
      <c r="I966" s="208"/>
      <c r="J966" s="204"/>
      <c r="K966" s="204"/>
      <c r="L966" s="209"/>
      <c r="M966" s="210"/>
      <c r="N966" s="211"/>
      <c r="O966" s="211"/>
      <c r="P966" s="211"/>
      <c r="Q966" s="211"/>
      <c r="R966" s="211"/>
      <c r="S966" s="211"/>
      <c r="T966" s="212"/>
      <c r="AT966" s="213" t="s">
        <v>144</v>
      </c>
      <c r="AU966" s="213" t="s">
        <v>86</v>
      </c>
      <c r="AV966" s="11" t="s">
        <v>24</v>
      </c>
      <c r="AW966" s="11" t="s">
        <v>41</v>
      </c>
      <c r="AX966" s="11" t="s">
        <v>77</v>
      </c>
      <c r="AY966" s="213" t="s">
        <v>135</v>
      </c>
    </row>
    <row r="967" spans="2:65" s="12" customFormat="1" ht="13.5">
      <c r="B967" s="214"/>
      <c r="C967" s="215"/>
      <c r="D967" s="205" t="s">
        <v>144</v>
      </c>
      <c r="E967" s="216" t="s">
        <v>22</v>
      </c>
      <c r="F967" s="217" t="s">
        <v>856</v>
      </c>
      <c r="G967" s="215"/>
      <c r="H967" s="218">
        <v>62.238</v>
      </c>
      <c r="I967" s="219"/>
      <c r="J967" s="215"/>
      <c r="K967" s="215"/>
      <c r="L967" s="220"/>
      <c r="M967" s="221"/>
      <c r="N967" s="222"/>
      <c r="O967" s="222"/>
      <c r="P967" s="222"/>
      <c r="Q967" s="222"/>
      <c r="R967" s="222"/>
      <c r="S967" s="222"/>
      <c r="T967" s="223"/>
      <c r="AT967" s="224" t="s">
        <v>144</v>
      </c>
      <c r="AU967" s="224" t="s">
        <v>86</v>
      </c>
      <c r="AV967" s="12" t="s">
        <v>86</v>
      </c>
      <c r="AW967" s="12" t="s">
        <v>41</v>
      </c>
      <c r="AX967" s="12" t="s">
        <v>77</v>
      </c>
      <c r="AY967" s="224" t="s">
        <v>135</v>
      </c>
    </row>
    <row r="968" spans="2:65" s="11" customFormat="1" ht="13.5">
      <c r="B968" s="203"/>
      <c r="C968" s="204"/>
      <c r="D968" s="205" t="s">
        <v>144</v>
      </c>
      <c r="E968" s="206" t="s">
        <v>22</v>
      </c>
      <c r="F968" s="207" t="s">
        <v>857</v>
      </c>
      <c r="G968" s="204"/>
      <c r="H968" s="206" t="s">
        <v>22</v>
      </c>
      <c r="I968" s="208"/>
      <c r="J968" s="204"/>
      <c r="K968" s="204"/>
      <c r="L968" s="209"/>
      <c r="M968" s="210"/>
      <c r="N968" s="211"/>
      <c r="O968" s="211"/>
      <c r="P968" s="211"/>
      <c r="Q968" s="211"/>
      <c r="R968" s="211"/>
      <c r="S968" s="211"/>
      <c r="T968" s="212"/>
      <c r="AT968" s="213" t="s">
        <v>144</v>
      </c>
      <c r="AU968" s="213" t="s">
        <v>86</v>
      </c>
      <c r="AV968" s="11" t="s">
        <v>24</v>
      </c>
      <c r="AW968" s="11" t="s">
        <v>41</v>
      </c>
      <c r="AX968" s="11" t="s">
        <v>77</v>
      </c>
      <c r="AY968" s="213" t="s">
        <v>135</v>
      </c>
    </row>
    <row r="969" spans="2:65" s="12" customFormat="1" ht="13.5">
      <c r="B969" s="214"/>
      <c r="C969" s="215"/>
      <c r="D969" s="205" t="s">
        <v>144</v>
      </c>
      <c r="E969" s="216" t="s">
        <v>22</v>
      </c>
      <c r="F969" s="217" t="s">
        <v>858</v>
      </c>
      <c r="G969" s="215"/>
      <c r="H969" s="218">
        <v>0.95799999999999996</v>
      </c>
      <c r="I969" s="219"/>
      <c r="J969" s="215"/>
      <c r="K969" s="215"/>
      <c r="L969" s="220"/>
      <c r="M969" s="221"/>
      <c r="N969" s="222"/>
      <c r="O969" s="222"/>
      <c r="P969" s="222"/>
      <c r="Q969" s="222"/>
      <c r="R969" s="222"/>
      <c r="S969" s="222"/>
      <c r="T969" s="223"/>
      <c r="AT969" s="224" t="s">
        <v>144</v>
      </c>
      <c r="AU969" s="224" t="s">
        <v>86</v>
      </c>
      <c r="AV969" s="12" t="s">
        <v>86</v>
      </c>
      <c r="AW969" s="12" t="s">
        <v>41</v>
      </c>
      <c r="AX969" s="12" t="s">
        <v>77</v>
      </c>
      <c r="AY969" s="224" t="s">
        <v>135</v>
      </c>
    </row>
    <row r="970" spans="2:65" s="13" customFormat="1" ht="13.5">
      <c r="B970" s="225"/>
      <c r="C970" s="226"/>
      <c r="D970" s="205" t="s">
        <v>144</v>
      </c>
      <c r="E970" s="227" t="s">
        <v>22</v>
      </c>
      <c r="F970" s="228" t="s">
        <v>173</v>
      </c>
      <c r="G970" s="226"/>
      <c r="H970" s="229">
        <v>357.34899999999999</v>
      </c>
      <c r="I970" s="230"/>
      <c r="J970" s="226"/>
      <c r="K970" s="226"/>
      <c r="L970" s="231"/>
      <c r="M970" s="232"/>
      <c r="N970" s="233"/>
      <c r="O970" s="233"/>
      <c r="P970" s="233"/>
      <c r="Q970" s="233"/>
      <c r="R970" s="233"/>
      <c r="S970" s="233"/>
      <c r="T970" s="234"/>
      <c r="AT970" s="235" t="s">
        <v>144</v>
      </c>
      <c r="AU970" s="235" t="s">
        <v>86</v>
      </c>
      <c r="AV970" s="13" t="s">
        <v>142</v>
      </c>
      <c r="AW970" s="13" t="s">
        <v>41</v>
      </c>
      <c r="AX970" s="13" t="s">
        <v>24</v>
      </c>
      <c r="AY970" s="235" t="s">
        <v>135</v>
      </c>
    </row>
    <row r="971" spans="2:65" s="10" customFormat="1" ht="29.85" customHeight="1">
      <c r="B971" s="175"/>
      <c r="C971" s="176"/>
      <c r="D971" s="177" t="s">
        <v>76</v>
      </c>
      <c r="E971" s="189" t="s">
        <v>909</v>
      </c>
      <c r="F971" s="189" t="s">
        <v>910</v>
      </c>
      <c r="G971" s="176"/>
      <c r="H971" s="176"/>
      <c r="I971" s="179"/>
      <c r="J971" s="190">
        <f>BK971</f>
        <v>0</v>
      </c>
      <c r="K971" s="176"/>
      <c r="L971" s="181"/>
      <c r="M971" s="182"/>
      <c r="N971" s="183"/>
      <c r="O971" s="183"/>
      <c r="P971" s="184">
        <f>P972</f>
        <v>0</v>
      </c>
      <c r="Q971" s="183"/>
      <c r="R971" s="184">
        <f>R972</f>
        <v>0</v>
      </c>
      <c r="S971" s="183"/>
      <c r="T971" s="185">
        <f>T972</f>
        <v>0</v>
      </c>
      <c r="AR971" s="186" t="s">
        <v>24</v>
      </c>
      <c r="AT971" s="187" t="s">
        <v>76</v>
      </c>
      <c r="AU971" s="187" t="s">
        <v>24</v>
      </c>
      <c r="AY971" s="186" t="s">
        <v>135</v>
      </c>
      <c r="BK971" s="188">
        <f>BK972</f>
        <v>0</v>
      </c>
    </row>
    <row r="972" spans="2:65" s="1" customFormat="1" ht="25.5" customHeight="1">
      <c r="B972" s="40"/>
      <c r="C972" s="191" t="s">
        <v>911</v>
      </c>
      <c r="D972" s="191" t="s">
        <v>137</v>
      </c>
      <c r="E972" s="192" t="s">
        <v>912</v>
      </c>
      <c r="F972" s="193" t="s">
        <v>913</v>
      </c>
      <c r="G972" s="194" t="s">
        <v>351</v>
      </c>
      <c r="H972" s="195">
        <v>187.36600000000001</v>
      </c>
      <c r="I972" s="196"/>
      <c r="J972" s="197">
        <f>ROUND(I972*H972,2)</f>
        <v>0</v>
      </c>
      <c r="K972" s="193" t="s">
        <v>141</v>
      </c>
      <c r="L972" s="60"/>
      <c r="M972" s="198" t="s">
        <v>22</v>
      </c>
      <c r="N972" s="248" t="s">
        <v>48</v>
      </c>
      <c r="O972" s="249"/>
      <c r="P972" s="250">
        <f>O972*H972</f>
        <v>0</v>
      </c>
      <c r="Q972" s="250">
        <v>0</v>
      </c>
      <c r="R972" s="250">
        <f>Q972*H972</f>
        <v>0</v>
      </c>
      <c r="S972" s="250">
        <v>0</v>
      </c>
      <c r="T972" s="251">
        <f>S972*H972</f>
        <v>0</v>
      </c>
      <c r="AR972" s="23" t="s">
        <v>142</v>
      </c>
      <c r="AT972" s="23" t="s">
        <v>137</v>
      </c>
      <c r="AU972" s="23" t="s">
        <v>86</v>
      </c>
      <c r="AY972" s="23" t="s">
        <v>135</v>
      </c>
      <c r="BE972" s="202">
        <f>IF(N972="základní",J972,0)</f>
        <v>0</v>
      </c>
      <c r="BF972" s="202">
        <f>IF(N972="snížená",J972,0)</f>
        <v>0</v>
      </c>
      <c r="BG972" s="202">
        <f>IF(N972="zákl. přenesená",J972,0)</f>
        <v>0</v>
      </c>
      <c r="BH972" s="202">
        <f>IF(N972="sníž. přenesená",J972,0)</f>
        <v>0</v>
      </c>
      <c r="BI972" s="202">
        <f>IF(N972="nulová",J972,0)</f>
        <v>0</v>
      </c>
      <c r="BJ972" s="23" t="s">
        <v>24</v>
      </c>
      <c r="BK972" s="202">
        <f>ROUND(I972*H972,2)</f>
        <v>0</v>
      </c>
      <c r="BL972" s="23" t="s">
        <v>142</v>
      </c>
      <c r="BM972" s="23" t="s">
        <v>914</v>
      </c>
    </row>
    <row r="973" spans="2:65" s="1" customFormat="1" ht="6.95" customHeight="1">
      <c r="B973" s="55"/>
      <c r="C973" s="56"/>
      <c r="D973" s="56"/>
      <c r="E973" s="56"/>
      <c r="F973" s="56"/>
      <c r="G973" s="56"/>
      <c r="H973" s="56"/>
      <c r="I973" s="138"/>
      <c r="J973" s="56"/>
      <c r="K973" s="56"/>
      <c r="L973" s="60"/>
    </row>
  </sheetData>
  <sheetProtection algorithmName="SHA-512" hashValue="058HhwOKpoJmDgA0nxfiUQRdjcv06nH/D5j1QHdEfbwJ4oXwSQ402J3/i9tc3QrFPEpsg+TeVN6b5t/a7XfK9g==" saltValue="+NrCohdSfIGu5wO1dsJNdWIkjRQSw9XaYLlrjZmuDTWX6l5/L3zXW3uT+eif+t2lzXv154W9s4qVsj957l0vMg==" spinCount="100000" sheet="1" objects="1" scenarios="1" formatColumns="0" formatRows="0" autoFilter="0"/>
  <autoFilter ref="C85:K972"/>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R234"/>
  <sheetViews>
    <sheetView showGridLines="0" tabSelected="1" workbookViewId="0">
      <pane ySplit="1" topLeftCell="A50"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96</v>
      </c>
      <c r="G1" s="379" t="s">
        <v>97</v>
      </c>
      <c r="H1" s="379"/>
      <c r="I1" s="114"/>
      <c r="J1" s="113" t="s">
        <v>98</v>
      </c>
      <c r="K1" s="112" t="s">
        <v>99</v>
      </c>
      <c r="L1" s="113" t="s">
        <v>100</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0"/>
      <c r="M2" s="370"/>
      <c r="N2" s="370"/>
      <c r="O2" s="370"/>
      <c r="P2" s="370"/>
      <c r="Q2" s="370"/>
      <c r="R2" s="370"/>
      <c r="S2" s="370"/>
      <c r="T2" s="370"/>
      <c r="U2" s="370"/>
      <c r="V2" s="370"/>
      <c r="AT2" s="23" t="s">
        <v>89</v>
      </c>
    </row>
    <row r="3" spans="1:70" ht="6.95" customHeight="1">
      <c r="B3" s="24"/>
      <c r="C3" s="25"/>
      <c r="D3" s="25"/>
      <c r="E3" s="25"/>
      <c r="F3" s="25"/>
      <c r="G3" s="25"/>
      <c r="H3" s="25"/>
      <c r="I3" s="115"/>
      <c r="J3" s="25"/>
      <c r="K3" s="26"/>
      <c r="AT3" s="23" t="s">
        <v>86</v>
      </c>
    </row>
    <row r="4" spans="1:70" ht="36.950000000000003" customHeight="1">
      <c r="B4" s="27"/>
      <c r="C4" s="28"/>
      <c r="D4" s="29" t="s">
        <v>101</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1" t="str">
        <f>'Rekapitulace stavby'!K6</f>
        <v>Karlovy Vary, Ondříčkova ulice - stavební úpravy místní komunikace</v>
      </c>
      <c r="F7" s="372"/>
      <c r="G7" s="372"/>
      <c r="H7" s="372"/>
      <c r="I7" s="116"/>
      <c r="J7" s="28"/>
      <c r="K7" s="30"/>
    </row>
    <row r="8" spans="1:70" s="1" customFormat="1">
      <c r="B8" s="40"/>
      <c r="C8" s="41"/>
      <c r="D8" s="36" t="s">
        <v>102</v>
      </c>
      <c r="E8" s="41"/>
      <c r="F8" s="41"/>
      <c r="G8" s="41"/>
      <c r="H8" s="41"/>
      <c r="I8" s="117"/>
      <c r="J8" s="41"/>
      <c r="K8" s="44"/>
    </row>
    <row r="9" spans="1:70" s="1" customFormat="1" ht="36.950000000000003" customHeight="1">
      <c r="B9" s="40"/>
      <c r="C9" s="41"/>
      <c r="D9" s="41"/>
      <c r="E9" s="373" t="s">
        <v>915</v>
      </c>
      <c r="F9" s="374"/>
      <c r="G9" s="374"/>
      <c r="H9" s="374"/>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5. 1. 2017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33</v>
      </c>
      <c r="K14" s="44"/>
    </row>
    <row r="15" spans="1:70" s="1" customFormat="1" ht="18" customHeight="1">
      <c r="B15" s="40"/>
      <c r="C15" s="41"/>
      <c r="D15" s="41"/>
      <c r="E15" s="34" t="s">
        <v>34</v>
      </c>
      <c r="F15" s="41"/>
      <c r="G15" s="41"/>
      <c r="H15" s="41"/>
      <c r="I15" s="118" t="s">
        <v>35</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36</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35</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38</v>
      </c>
      <c r="E20" s="41"/>
      <c r="F20" s="41"/>
      <c r="G20" s="41"/>
      <c r="H20" s="41"/>
      <c r="I20" s="118" t="s">
        <v>32</v>
      </c>
      <c r="J20" s="34" t="s">
        <v>39</v>
      </c>
      <c r="K20" s="44"/>
    </row>
    <row r="21" spans="2:11" s="1" customFormat="1" ht="18" customHeight="1">
      <c r="B21" s="40"/>
      <c r="C21" s="41"/>
      <c r="D21" s="41"/>
      <c r="E21" s="34" t="s">
        <v>40</v>
      </c>
      <c r="F21" s="41"/>
      <c r="G21" s="41"/>
      <c r="H21" s="41"/>
      <c r="I21" s="118" t="s">
        <v>35</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40" t="s">
        <v>22</v>
      </c>
      <c r="F24" s="340"/>
      <c r="G24" s="340"/>
      <c r="H24" s="340"/>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ROUND(SUM(BE83:BE233), 2)</f>
        <v>0</v>
      </c>
      <c r="G30" s="41"/>
      <c r="H30" s="41"/>
      <c r="I30" s="130">
        <v>0.21</v>
      </c>
      <c r="J30" s="129">
        <f>ROUND(ROUND((SUM(BE83:BE233)), 2)*I30, 2)</f>
        <v>0</v>
      </c>
      <c r="K30" s="44"/>
    </row>
    <row r="31" spans="2:11" s="1" customFormat="1" ht="14.45" customHeight="1">
      <c r="B31" s="40"/>
      <c r="C31" s="41"/>
      <c r="D31" s="41"/>
      <c r="E31" s="48" t="s">
        <v>49</v>
      </c>
      <c r="F31" s="129">
        <f>ROUND(SUM(BF83:BF233), 2)</f>
        <v>0</v>
      </c>
      <c r="G31" s="41"/>
      <c r="H31" s="41"/>
      <c r="I31" s="130">
        <v>0.15</v>
      </c>
      <c r="J31" s="129">
        <f>ROUND(ROUND((SUM(BF83:BF233)), 2)*I31, 2)</f>
        <v>0</v>
      </c>
      <c r="K31" s="44"/>
    </row>
    <row r="32" spans="2:11" s="1" customFormat="1" ht="14.45" hidden="1" customHeight="1">
      <c r="B32" s="40"/>
      <c r="C32" s="41"/>
      <c r="D32" s="41"/>
      <c r="E32" s="48" t="s">
        <v>50</v>
      </c>
      <c r="F32" s="129">
        <f>ROUND(SUM(BG83:BG233), 2)</f>
        <v>0</v>
      </c>
      <c r="G32" s="41"/>
      <c r="H32" s="41"/>
      <c r="I32" s="130">
        <v>0.21</v>
      </c>
      <c r="J32" s="129">
        <v>0</v>
      </c>
      <c r="K32" s="44"/>
    </row>
    <row r="33" spans="2:11" s="1" customFormat="1" ht="14.45" hidden="1" customHeight="1">
      <c r="B33" s="40"/>
      <c r="C33" s="41"/>
      <c r="D33" s="41"/>
      <c r="E33" s="48" t="s">
        <v>51</v>
      </c>
      <c r="F33" s="129">
        <f>ROUND(SUM(BH83:BH233), 2)</f>
        <v>0</v>
      </c>
      <c r="G33" s="41"/>
      <c r="H33" s="41"/>
      <c r="I33" s="130">
        <v>0.15</v>
      </c>
      <c r="J33" s="129">
        <v>0</v>
      </c>
      <c r="K33" s="44"/>
    </row>
    <row r="34" spans="2:11" s="1" customFormat="1" ht="14.45" hidden="1" customHeight="1">
      <c r="B34" s="40"/>
      <c r="C34" s="41"/>
      <c r="D34" s="41"/>
      <c r="E34" s="48" t="s">
        <v>52</v>
      </c>
      <c r="F34" s="129">
        <f>ROUND(SUM(BI83:BI233),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104</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1" t="str">
        <f>E7</f>
        <v>Karlovy Vary, Ondříčkova ulice - stavební úpravy místní komunikace</v>
      </c>
      <c r="F45" s="372"/>
      <c r="G45" s="372"/>
      <c r="H45" s="372"/>
      <c r="I45" s="117"/>
      <c r="J45" s="41"/>
      <c r="K45" s="44"/>
    </row>
    <row r="46" spans="2:11" s="1" customFormat="1" ht="14.45" customHeight="1">
      <c r="B46" s="40"/>
      <c r="C46" s="36" t="s">
        <v>102</v>
      </c>
      <c r="D46" s="41"/>
      <c r="E46" s="41"/>
      <c r="F46" s="41"/>
      <c r="G46" s="41"/>
      <c r="H46" s="41"/>
      <c r="I46" s="117"/>
      <c r="J46" s="41"/>
      <c r="K46" s="44"/>
    </row>
    <row r="47" spans="2:11" s="1" customFormat="1" ht="17.25" customHeight="1">
      <c r="B47" s="40"/>
      <c r="C47" s="41"/>
      <c r="D47" s="41"/>
      <c r="E47" s="373" t="str">
        <f>E9</f>
        <v>SO 251 - Zajištění svahu na p.p.č. 2601, 2. etapa</v>
      </c>
      <c r="F47" s="374"/>
      <c r="G47" s="374"/>
      <c r="H47" s="374"/>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Karlovy Vary</v>
      </c>
      <c r="G49" s="41"/>
      <c r="H49" s="41"/>
      <c r="I49" s="118" t="s">
        <v>27</v>
      </c>
      <c r="J49" s="119" t="str">
        <f>IF(J12="","",J12)</f>
        <v>5. 1. 2017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Statutární město Karlovy Vary</v>
      </c>
      <c r="G51" s="41"/>
      <c r="H51" s="41"/>
      <c r="I51" s="118" t="s">
        <v>38</v>
      </c>
      <c r="J51" s="340" t="str">
        <f>E21</f>
        <v>Ing. Jaroslav Šípek - STAVplan</v>
      </c>
      <c r="K51" s="44"/>
    </row>
    <row r="52" spans="2:47" s="1" customFormat="1" ht="14.45" customHeight="1">
      <c r="B52" s="40"/>
      <c r="C52" s="36" t="s">
        <v>36</v>
      </c>
      <c r="D52" s="41"/>
      <c r="E52" s="41"/>
      <c r="F52" s="34" t="str">
        <f>IF(E18="","",E18)</f>
        <v/>
      </c>
      <c r="G52" s="41"/>
      <c r="H52" s="41"/>
      <c r="I52" s="117"/>
      <c r="J52" s="375"/>
      <c r="K52" s="44"/>
    </row>
    <row r="53" spans="2:47" s="1" customFormat="1" ht="10.35" customHeight="1">
      <c r="B53" s="40"/>
      <c r="C53" s="41"/>
      <c r="D53" s="41"/>
      <c r="E53" s="41"/>
      <c r="F53" s="41"/>
      <c r="G53" s="41"/>
      <c r="H53" s="41"/>
      <c r="I53" s="117"/>
      <c r="J53" s="41"/>
      <c r="K53" s="44"/>
    </row>
    <row r="54" spans="2:47" s="1" customFormat="1" ht="29.25" customHeight="1">
      <c r="B54" s="40"/>
      <c r="C54" s="143" t="s">
        <v>105</v>
      </c>
      <c r="D54" s="131"/>
      <c r="E54" s="131"/>
      <c r="F54" s="131"/>
      <c r="G54" s="131"/>
      <c r="H54" s="131"/>
      <c r="I54" s="144"/>
      <c r="J54" s="145" t="s">
        <v>106</v>
      </c>
      <c r="K54" s="146"/>
    </row>
    <row r="55" spans="2:47" s="1" customFormat="1" ht="10.35" customHeight="1">
      <c r="B55" s="40"/>
      <c r="C55" s="41"/>
      <c r="D55" s="41"/>
      <c r="E55" s="41"/>
      <c r="F55" s="41"/>
      <c r="G55" s="41"/>
      <c r="H55" s="41"/>
      <c r="I55" s="117"/>
      <c r="J55" s="41"/>
      <c r="K55" s="44"/>
    </row>
    <row r="56" spans="2:47" s="1" customFormat="1" ht="29.25" customHeight="1">
      <c r="B56" s="40"/>
      <c r="C56" s="147" t="s">
        <v>107</v>
      </c>
      <c r="D56" s="41"/>
      <c r="E56" s="41"/>
      <c r="F56" s="41"/>
      <c r="G56" s="41"/>
      <c r="H56" s="41"/>
      <c r="I56" s="117"/>
      <c r="J56" s="127">
        <f>J83</f>
        <v>0</v>
      </c>
      <c r="K56" s="44"/>
      <c r="AU56" s="23" t="s">
        <v>108</v>
      </c>
    </row>
    <row r="57" spans="2:47" s="7" customFormat="1" ht="24.95" customHeight="1">
      <c r="B57" s="148"/>
      <c r="C57" s="149"/>
      <c r="D57" s="150" t="s">
        <v>109</v>
      </c>
      <c r="E57" s="151"/>
      <c r="F57" s="151"/>
      <c r="G57" s="151"/>
      <c r="H57" s="151"/>
      <c r="I57" s="152"/>
      <c r="J57" s="153">
        <f>J84</f>
        <v>0</v>
      </c>
      <c r="K57" s="154"/>
    </row>
    <row r="58" spans="2:47" s="8" customFormat="1" ht="19.899999999999999" customHeight="1">
      <c r="B58" s="155"/>
      <c r="C58" s="156"/>
      <c r="D58" s="157" t="s">
        <v>110</v>
      </c>
      <c r="E58" s="158"/>
      <c r="F58" s="158"/>
      <c r="G58" s="158"/>
      <c r="H58" s="158"/>
      <c r="I58" s="159"/>
      <c r="J58" s="160">
        <f>J85</f>
        <v>0</v>
      </c>
      <c r="K58" s="161"/>
    </row>
    <row r="59" spans="2:47" s="8" customFormat="1" ht="19.899999999999999" customHeight="1">
      <c r="B59" s="155"/>
      <c r="C59" s="156"/>
      <c r="D59" s="157" t="s">
        <v>111</v>
      </c>
      <c r="E59" s="158"/>
      <c r="F59" s="158"/>
      <c r="G59" s="158"/>
      <c r="H59" s="158"/>
      <c r="I59" s="159"/>
      <c r="J59" s="160">
        <f>J125</f>
        <v>0</v>
      </c>
      <c r="K59" s="161"/>
    </row>
    <row r="60" spans="2:47" s="8" customFormat="1" ht="19.899999999999999" customHeight="1">
      <c r="B60" s="155"/>
      <c r="C60" s="156"/>
      <c r="D60" s="157" t="s">
        <v>112</v>
      </c>
      <c r="E60" s="158"/>
      <c r="F60" s="158"/>
      <c r="G60" s="158"/>
      <c r="H60" s="158"/>
      <c r="I60" s="159"/>
      <c r="J60" s="160">
        <f>J144</f>
        <v>0</v>
      </c>
      <c r="K60" s="161"/>
    </row>
    <row r="61" spans="2:47" s="8" customFormat="1" ht="19.899999999999999" customHeight="1">
      <c r="B61" s="155"/>
      <c r="C61" s="156"/>
      <c r="D61" s="157" t="s">
        <v>916</v>
      </c>
      <c r="E61" s="158"/>
      <c r="F61" s="158"/>
      <c r="G61" s="158"/>
      <c r="H61" s="158"/>
      <c r="I61" s="159"/>
      <c r="J61" s="160">
        <f>J193</f>
        <v>0</v>
      </c>
      <c r="K61" s="161"/>
    </row>
    <row r="62" spans="2:47" s="8" customFormat="1" ht="19.899999999999999" customHeight="1">
      <c r="B62" s="155"/>
      <c r="C62" s="156"/>
      <c r="D62" s="157" t="s">
        <v>917</v>
      </c>
      <c r="E62" s="158"/>
      <c r="F62" s="158"/>
      <c r="G62" s="158"/>
      <c r="H62" s="158"/>
      <c r="I62" s="159"/>
      <c r="J62" s="160">
        <f>J206</f>
        <v>0</v>
      </c>
      <c r="K62" s="161"/>
    </row>
    <row r="63" spans="2:47" s="8" customFormat="1" ht="14.85" customHeight="1">
      <c r="B63" s="155"/>
      <c r="C63" s="156"/>
      <c r="D63" s="157" t="s">
        <v>918</v>
      </c>
      <c r="E63" s="158"/>
      <c r="F63" s="158"/>
      <c r="G63" s="158"/>
      <c r="H63" s="158"/>
      <c r="I63" s="159"/>
      <c r="J63" s="160">
        <f>J223</f>
        <v>0</v>
      </c>
      <c r="K63" s="161"/>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119</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6" t="str">
        <f>E7</f>
        <v>Karlovy Vary, Ondříčkova ulice - stavební úpravy místní komunikace</v>
      </c>
      <c r="F73" s="377"/>
      <c r="G73" s="377"/>
      <c r="H73" s="377"/>
      <c r="I73" s="162"/>
      <c r="J73" s="62"/>
      <c r="K73" s="62"/>
      <c r="L73" s="60"/>
    </row>
    <row r="74" spans="2:12" s="1" customFormat="1" ht="14.45" customHeight="1">
      <c r="B74" s="40"/>
      <c r="C74" s="64" t="s">
        <v>102</v>
      </c>
      <c r="D74" s="62"/>
      <c r="E74" s="62"/>
      <c r="F74" s="62"/>
      <c r="G74" s="62"/>
      <c r="H74" s="62"/>
      <c r="I74" s="162"/>
      <c r="J74" s="62"/>
      <c r="K74" s="62"/>
      <c r="L74" s="60"/>
    </row>
    <row r="75" spans="2:12" s="1" customFormat="1" ht="17.25" customHeight="1">
      <c r="B75" s="40"/>
      <c r="C75" s="62"/>
      <c r="D75" s="62"/>
      <c r="E75" s="351" t="str">
        <f>E9</f>
        <v>SO 251 - Zajištění svahu na p.p.č. 2601, 2. etapa</v>
      </c>
      <c r="F75" s="378"/>
      <c r="G75" s="378"/>
      <c r="H75" s="378"/>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25</v>
      </c>
      <c r="D77" s="62"/>
      <c r="E77" s="62"/>
      <c r="F77" s="163" t="str">
        <f>F12</f>
        <v>Karlovy Vary</v>
      </c>
      <c r="G77" s="62"/>
      <c r="H77" s="62"/>
      <c r="I77" s="164" t="s">
        <v>27</v>
      </c>
      <c r="J77" s="72" t="str">
        <f>IF(J12="","",J12)</f>
        <v>5. 1. 2017</v>
      </c>
      <c r="K77" s="62"/>
      <c r="L77" s="60"/>
    </row>
    <row r="78" spans="2:12" s="1" customFormat="1" ht="6.95" customHeight="1">
      <c r="B78" s="40"/>
      <c r="C78" s="62"/>
      <c r="D78" s="62"/>
      <c r="E78" s="62"/>
      <c r="F78" s="62"/>
      <c r="G78" s="62"/>
      <c r="H78" s="62"/>
      <c r="I78" s="162"/>
      <c r="J78" s="62"/>
      <c r="K78" s="62"/>
      <c r="L78" s="60"/>
    </row>
    <row r="79" spans="2:12" s="1" customFormat="1">
      <c r="B79" s="40"/>
      <c r="C79" s="64" t="s">
        <v>31</v>
      </c>
      <c r="D79" s="62"/>
      <c r="E79" s="62"/>
      <c r="F79" s="163" t="str">
        <f>E15</f>
        <v>Statutární město Karlovy Vary</v>
      </c>
      <c r="G79" s="62"/>
      <c r="H79" s="62"/>
      <c r="I79" s="164" t="s">
        <v>38</v>
      </c>
      <c r="J79" s="163" t="str">
        <f>E21</f>
        <v>Ing. Jaroslav Šípek - STAVplan</v>
      </c>
      <c r="K79" s="62"/>
      <c r="L79" s="60"/>
    </row>
    <row r="80" spans="2:12" s="1" customFormat="1" ht="14.45" customHeight="1">
      <c r="B80" s="40"/>
      <c r="C80" s="64" t="s">
        <v>36</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120</v>
      </c>
      <c r="D82" s="167" t="s">
        <v>62</v>
      </c>
      <c r="E82" s="167" t="s">
        <v>58</v>
      </c>
      <c r="F82" s="167" t="s">
        <v>121</v>
      </c>
      <c r="G82" s="167" t="s">
        <v>122</v>
      </c>
      <c r="H82" s="167" t="s">
        <v>123</v>
      </c>
      <c r="I82" s="168" t="s">
        <v>124</v>
      </c>
      <c r="J82" s="167" t="s">
        <v>106</v>
      </c>
      <c r="K82" s="169" t="s">
        <v>125</v>
      </c>
      <c r="L82" s="170"/>
      <c r="M82" s="80" t="s">
        <v>126</v>
      </c>
      <c r="N82" s="81" t="s">
        <v>47</v>
      </c>
      <c r="O82" s="81" t="s">
        <v>127</v>
      </c>
      <c r="P82" s="81" t="s">
        <v>128</v>
      </c>
      <c r="Q82" s="81" t="s">
        <v>129</v>
      </c>
      <c r="R82" s="81" t="s">
        <v>130</v>
      </c>
      <c r="S82" s="81" t="s">
        <v>131</v>
      </c>
      <c r="T82" s="82" t="s">
        <v>132</v>
      </c>
    </row>
    <row r="83" spans="2:65" s="1" customFormat="1" ht="29.25" customHeight="1">
      <c r="B83" s="40"/>
      <c r="C83" s="86" t="s">
        <v>107</v>
      </c>
      <c r="D83" s="62"/>
      <c r="E83" s="62"/>
      <c r="F83" s="62"/>
      <c r="G83" s="62"/>
      <c r="H83" s="62"/>
      <c r="I83" s="162"/>
      <c r="J83" s="171">
        <f>BK83</f>
        <v>0</v>
      </c>
      <c r="K83" s="62"/>
      <c r="L83" s="60"/>
      <c r="M83" s="83"/>
      <c r="N83" s="84"/>
      <c r="O83" s="84"/>
      <c r="P83" s="172">
        <f>P84</f>
        <v>0</v>
      </c>
      <c r="Q83" s="84"/>
      <c r="R83" s="172">
        <f>R84</f>
        <v>132.96158460292</v>
      </c>
      <c r="S83" s="84"/>
      <c r="T83" s="173">
        <f>T84</f>
        <v>18.573659999999997</v>
      </c>
      <c r="AT83" s="23" t="s">
        <v>76</v>
      </c>
      <c r="AU83" s="23" t="s">
        <v>108</v>
      </c>
      <c r="BK83" s="174">
        <f>BK84</f>
        <v>0</v>
      </c>
    </row>
    <row r="84" spans="2:65" s="10" customFormat="1" ht="37.35" customHeight="1">
      <c r="B84" s="175"/>
      <c r="C84" s="176"/>
      <c r="D84" s="177" t="s">
        <v>76</v>
      </c>
      <c r="E84" s="178" t="s">
        <v>133</v>
      </c>
      <c r="F84" s="178" t="s">
        <v>134</v>
      </c>
      <c r="G84" s="176"/>
      <c r="H84" s="176"/>
      <c r="I84" s="179"/>
      <c r="J84" s="180">
        <f>BK84</f>
        <v>0</v>
      </c>
      <c r="K84" s="176"/>
      <c r="L84" s="181"/>
      <c r="M84" s="182"/>
      <c r="N84" s="183"/>
      <c r="O84" s="183"/>
      <c r="P84" s="184">
        <f>P85+P125+P144+P193+P206</f>
        <v>0</v>
      </c>
      <c r="Q84" s="183"/>
      <c r="R84" s="184">
        <f>R85+R125+R144+R193+R206</f>
        <v>132.96158460292</v>
      </c>
      <c r="S84" s="183"/>
      <c r="T84" s="185">
        <f>T85+T125+T144+T193+T206</f>
        <v>18.573659999999997</v>
      </c>
      <c r="AR84" s="186" t="s">
        <v>24</v>
      </c>
      <c r="AT84" s="187" t="s">
        <v>76</v>
      </c>
      <c r="AU84" s="187" t="s">
        <v>77</v>
      </c>
      <c r="AY84" s="186" t="s">
        <v>135</v>
      </c>
      <c r="BK84" s="188">
        <f>BK85+BK125+BK144+BK193+BK206</f>
        <v>0</v>
      </c>
    </row>
    <row r="85" spans="2:65" s="10" customFormat="1" ht="19.899999999999999" customHeight="1">
      <c r="B85" s="175"/>
      <c r="C85" s="176"/>
      <c r="D85" s="177" t="s">
        <v>76</v>
      </c>
      <c r="E85" s="189" t="s">
        <v>24</v>
      </c>
      <c r="F85" s="189" t="s">
        <v>136</v>
      </c>
      <c r="G85" s="176"/>
      <c r="H85" s="176"/>
      <c r="I85" s="179"/>
      <c r="J85" s="190">
        <f>BK85</f>
        <v>0</v>
      </c>
      <c r="K85" s="176"/>
      <c r="L85" s="181"/>
      <c r="M85" s="182"/>
      <c r="N85" s="183"/>
      <c r="O85" s="183"/>
      <c r="P85" s="184">
        <f>SUM(P86:P124)</f>
        <v>0</v>
      </c>
      <c r="Q85" s="183"/>
      <c r="R85" s="184">
        <f>SUM(R86:R124)</f>
        <v>68.808703090000009</v>
      </c>
      <c r="S85" s="183"/>
      <c r="T85" s="185">
        <f>SUM(T86:T124)</f>
        <v>17.765999999999998</v>
      </c>
      <c r="AR85" s="186" t="s">
        <v>24</v>
      </c>
      <c r="AT85" s="187" t="s">
        <v>76</v>
      </c>
      <c r="AU85" s="187" t="s">
        <v>24</v>
      </c>
      <c r="AY85" s="186" t="s">
        <v>135</v>
      </c>
      <c r="BK85" s="188">
        <f>SUM(BK86:BK124)</f>
        <v>0</v>
      </c>
    </row>
    <row r="86" spans="2:65" s="1" customFormat="1" ht="51" customHeight="1">
      <c r="B86" s="40"/>
      <c r="C86" s="191" t="s">
        <v>24</v>
      </c>
      <c r="D86" s="191" t="s">
        <v>137</v>
      </c>
      <c r="E86" s="192" t="s">
        <v>919</v>
      </c>
      <c r="F86" s="193" t="s">
        <v>920</v>
      </c>
      <c r="G86" s="194" t="s">
        <v>140</v>
      </c>
      <c r="H86" s="195">
        <v>23.5</v>
      </c>
      <c r="I86" s="196"/>
      <c r="J86" s="197">
        <f>ROUND(I86*H86,2)</f>
        <v>0</v>
      </c>
      <c r="K86" s="193" t="s">
        <v>22</v>
      </c>
      <c r="L86" s="60"/>
      <c r="M86" s="198" t="s">
        <v>22</v>
      </c>
      <c r="N86" s="199" t="s">
        <v>48</v>
      </c>
      <c r="O86" s="41"/>
      <c r="P86" s="200">
        <f>O86*H86</f>
        <v>0</v>
      </c>
      <c r="Q86" s="200">
        <v>0</v>
      </c>
      <c r="R86" s="200">
        <f>Q86*H86</f>
        <v>0</v>
      </c>
      <c r="S86" s="200">
        <v>0.44</v>
      </c>
      <c r="T86" s="201">
        <f>S86*H86</f>
        <v>10.34</v>
      </c>
      <c r="AR86" s="23" t="s">
        <v>142</v>
      </c>
      <c r="AT86" s="23" t="s">
        <v>137</v>
      </c>
      <c r="AU86" s="23" t="s">
        <v>86</v>
      </c>
      <c r="AY86" s="23" t="s">
        <v>135</v>
      </c>
      <c r="BE86" s="202">
        <f>IF(N86="základní",J86,0)</f>
        <v>0</v>
      </c>
      <c r="BF86" s="202">
        <f>IF(N86="snížená",J86,0)</f>
        <v>0</v>
      </c>
      <c r="BG86" s="202">
        <f>IF(N86="zákl. přenesená",J86,0)</f>
        <v>0</v>
      </c>
      <c r="BH86" s="202">
        <f>IF(N86="sníž. přenesená",J86,0)</f>
        <v>0</v>
      </c>
      <c r="BI86" s="202">
        <f>IF(N86="nulová",J86,0)</f>
        <v>0</v>
      </c>
      <c r="BJ86" s="23" t="s">
        <v>24</v>
      </c>
      <c r="BK86" s="202">
        <f>ROUND(I86*H86,2)</f>
        <v>0</v>
      </c>
      <c r="BL86" s="23" t="s">
        <v>142</v>
      </c>
      <c r="BM86" s="23" t="s">
        <v>921</v>
      </c>
    </row>
    <row r="87" spans="2:65" s="1" customFormat="1" ht="175.5">
      <c r="B87" s="40"/>
      <c r="C87" s="62"/>
      <c r="D87" s="205" t="s">
        <v>922</v>
      </c>
      <c r="E87" s="62"/>
      <c r="F87" s="246" t="s">
        <v>923</v>
      </c>
      <c r="G87" s="62"/>
      <c r="H87" s="62"/>
      <c r="I87" s="162"/>
      <c r="J87" s="62"/>
      <c r="K87" s="62"/>
      <c r="L87" s="60"/>
      <c r="M87" s="247"/>
      <c r="N87" s="41"/>
      <c r="O87" s="41"/>
      <c r="P87" s="41"/>
      <c r="Q87" s="41"/>
      <c r="R87" s="41"/>
      <c r="S87" s="41"/>
      <c r="T87" s="77"/>
      <c r="AT87" s="23" t="s">
        <v>922</v>
      </c>
      <c r="AU87" s="23" t="s">
        <v>86</v>
      </c>
    </row>
    <row r="88" spans="2:65" s="12" customFormat="1" ht="13.5">
      <c r="B88" s="214"/>
      <c r="C88" s="215"/>
      <c r="D88" s="205" t="s">
        <v>144</v>
      </c>
      <c r="E88" s="216" t="s">
        <v>22</v>
      </c>
      <c r="F88" s="217" t="s">
        <v>924</v>
      </c>
      <c r="G88" s="215"/>
      <c r="H88" s="218">
        <v>23.5</v>
      </c>
      <c r="I88" s="219"/>
      <c r="J88" s="215"/>
      <c r="K88" s="215"/>
      <c r="L88" s="220"/>
      <c r="M88" s="221"/>
      <c r="N88" s="222"/>
      <c r="O88" s="222"/>
      <c r="P88" s="222"/>
      <c r="Q88" s="222"/>
      <c r="R88" s="222"/>
      <c r="S88" s="222"/>
      <c r="T88" s="223"/>
      <c r="AT88" s="224" t="s">
        <v>144</v>
      </c>
      <c r="AU88" s="224" t="s">
        <v>86</v>
      </c>
      <c r="AV88" s="12" t="s">
        <v>86</v>
      </c>
      <c r="AW88" s="12" t="s">
        <v>41</v>
      </c>
      <c r="AX88" s="12" t="s">
        <v>77</v>
      </c>
      <c r="AY88" s="224" t="s">
        <v>135</v>
      </c>
    </row>
    <row r="89" spans="2:65" s="13" customFormat="1" ht="13.5">
      <c r="B89" s="225"/>
      <c r="C89" s="226"/>
      <c r="D89" s="205" t="s">
        <v>144</v>
      </c>
      <c r="E89" s="227" t="s">
        <v>22</v>
      </c>
      <c r="F89" s="228" t="s">
        <v>173</v>
      </c>
      <c r="G89" s="226"/>
      <c r="H89" s="229">
        <v>23.5</v>
      </c>
      <c r="I89" s="230"/>
      <c r="J89" s="226"/>
      <c r="K89" s="226"/>
      <c r="L89" s="231"/>
      <c r="M89" s="232"/>
      <c r="N89" s="233"/>
      <c r="O89" s="233"/>
      <c r="P89" s="233"/>
      <c r="Q89" s="233"/>
      <c r="R89" s="233"/>
      <c r="S89" s="233"/>
      <c r="T89" s="234"/>
      <c r="AT89" s="235" t="s">
        <v>144</v>
      </c>
      <c r="AU89" s="235" t="s">
        <v>86</v>
      </c>
      <c r="AV89" s="13" t="s">
        <v>142</v>
      </c>
      <c r="AW89" s="13" t="s">
        <v>6</v>
      </c>
      <c r="AX89" s="13" t="s">
        <v>24</v>
      </c>
      <c r="AY89" s="235" t="s">
        <v>135</v>
      </c>
    </row>
    <row r="90" spans="2:65" s="1" customFormat="1" ht="16.5" customHeight="1">
      <c r="B90" s="40"/>
      <c r="C90" s="191" t="s">
        <v>86</v>
      </c>
      <c r="D90" s="191" t="s">
        <v>137</v>
      </c>
      <c r="E90" s="192" t="s">
        <v>925</v>
      </c>
      <c r="F90" s="193" t="s">
        <v>926</v>
      </c>
      <c r="G90" s="194" t="s">
        <v>140</v>
      </c>
      <c r="H90" s="195">
        <v>23.5</v>
      </c>
      <c r="I90" s="196"/>
      <c r="J90" s="197">
        <f>ROUND(I90*H90,2)</f>
        <v>0</v>
      </c>
      <c r="K90" s="193" t="s">
        <v>22</v>
      </c>
      <c r="L90" s="60"/>
      <c r="M90" s="198" t="s">
        <v>22</v>
      </c>
      <c r="N90" s="199" t="s">
        <v>48</v>
      </c>
      <c r="O90" s="41"/>
      <c r="P90" s="200">
        <f>O90*H90</f>
        <v>0</v>
      </c>
      <c r="Q90" s="200">
        <v>0</v>
      </c>
      <c r="R90" s="200">
        <f>Q90*H90</f>
        <v>0</v>
      </c>
      <c r="S90" s="200">
        <v>0.316</v>
      </c>
      <c r="T90" s="201">
        <f>S90*H90</f>
        <v>7.4260000000000002</v>
      </c>
      <c r="AR90" s="23" t="s">
        <v>142</v>
      </c>
      <c r="AT90" s="23" t="s">
        <v>137</v>
      </c>
      <c r="AU90" s="23" t="s">
        <v>86</v>
      </c>
      <c r="AY90" s="23" t="s">
        <v>135</v>
      </c>
      <c r="BE90" s="202">
        <f>IF(N90="základní",J90,0)</f>
        <v>0</v>
      </c>
      <c r="BF90" s="202">
        <f>IF(N90="snížená",J90,0)</f>
        <v>0</v>
      </c>
      <c r="BG90" s="202">
        <f>IF(N90="zákl. přenesená",J90,0)</f>
        <v>0</v>
      </c>
      <c r="BH90" s="202">
        <f>IF(N90="sníž. přenesená",J90,0)</f>
        <v>0</v>
      </c>
      <c r="BI90" s="202">
        <f>IF(N90="nulová",J90,0)</f>
        <v>0</v>
      </c>
      <c r="BJ90" s="23" t="s">
        <v>24</v>
      </c>
      <c r="BK90" s="202">
        <f>ROUND(I90*H90,2)</f>
        <v>0</v>
      </c>
      <c r="BL90" s="23" t="s">
        <v>142</v>
      </c>
      <c r="BM90" s="23" t="s">
        <v>927</v>
      </c>
    </row>
    <row r="91" spans="2:65" s="1" customFormat="1" ht="175.5">
      <c r="B91" s="40"/>
      <c r="C91" s="62"/>
      <c r="D91" s="205" t="s">
        <v>922</v>
      </c>
      <c r="E91" s="62"/>
      <c r="F91" s="246" t="s">
        <v>923</v>
      </c>
      <c r="G91" s="62"/>
      <c r="H91" s="62"/>
      <c r="I91" s="162"/>
      <c r="J91" s="62"/>
      <c r="K91" s="62"/>
      <c r="L91" s="60"/>
      <c r="M91" s="247"/>
      <c r="N91" s="41"/>
      <c r="O91" s="41"/>
      <c r="P91" s="41"/>
      <c r="Q91" s="41"/>
      <c r="R91" s="41"/>
      <c r="S91" s="41"/>
      <c r="T91" s="77"/>
      <c r="AT91" s="23" t="s">
        <v>922</v>
      </c>
      <c r="AU91" s="23" t="s">
        <v>86</v>
      </c>
    </row>
    <row r="92" spans="2:65" s="1" customFormat="1" ht="25.5" customHeight="1">
      <c r="B92" s="40"/>
      <c r="C92" s="191" t="s">
        <v>181</v>
      </c>
      <c r="D92" s="191" t="s">
        <v>137</v>
      </c>
      <c r="E92" s="192" t="s">
        <v>928</v>
      </c>
      <c r="F92" s="193" t="s">
        <v>929</v>
      </c>
      <c r="G92" s="194" t="s">
        <v>229</v>
      </c>
      <c r="H92" s="195">
        <v>47</v>
      </c>
      <c r="I92" s="196"/>
      <c r="J92" s="197">
        <f>ROUND(I92*H92,2)</f>
        <v>0</v>
      </c>
      <c r="K92" s="193" t="s">
        <v>22</v>
      </c>
      <c r="L92" s="60"/>
      <c r="M92" s="198" t="s">
        <v>22</v>
      </c>
      <c r="N92" s="199" t="s">
        <v>48</v>
      </c>
      <c r="O92" s="41"/>
      <c r="P92" s="200">
        <f>O92*H92</f>
        <v>0</v>
      </c>
      <c r="Q92" s="200">
        <v>0</v>
      </c>
      <c r="R92" s="200">
        <f>Q92*H92</f>
        <v>0</v>
      </c>
      <c r="S92" s="200">
        <v>0</v>
      </c>
      <c r="T92" s="201">
        <f>S92*H92</f>
        <v>0</v>
      </c>
      <c r="AR92" s="23" t="s">
        <v>142</v>
      </c>
      <c r="AT92" s="23" t="s">
        <v>137</v>
      </c>
      <c r="AU92" s="23" t="s">
        <v>86</v>
      </c>
      <c r="AY92" s="23" t="s">
        <v>135</v>
      </c>
      <c r="BE92" s="202">
        <f>IF(N92="základní",J92,0)</f>
        <v>0</v>
      </c>
      <c r="BF92" s="202">
        <f>IF(N92="snížená",J92,0)</f>
        <v>0</v>
      </c>
      <c r="BG92" s="202">
        <f>IF(N92="zákl. přenesená",J92,0)</f>
        <v>0</v>
      </c>
      <c r="BH92" s="202">
        <f>IF(N92="sníž. přenesená",J92,0)</f>
        <v>0</v>
      </c>
      <c r="BI92" s="202">
        <f>IF(N92="nulová",J92,0)</f>
        <v>0</v>
      </c>
      <c r="BJ92" s="23" t="s">
        <v>24</v>
      </c>
      <c r="BK92" s="202">
        <f>ROUND(I92*H92,2)</f>
        <v>0</v>
      </c>
      <c r="BL92" s="23" t="s">
        <v>142</v>
      </c>
      <c r="BM92" s="23" t="s">
        <v>930</v>
      </c>
    </row>
    <row r="93" spans="2:65" s="1" customFormat="1" ht="175.5">
      <c r="B93" s="40"/>
      <c r="C93" s="62"/>
      <c r="D93" s="205" t="s">
        <v>922</v>
      </c>
      <c r="E93" s="62"/>
      <c r="F93" s="246" t="s">
        <v>931</v>
      </c>
      <c r="G93" s="62"/>
      <c r="H93" s="62"/>
      <c r="I93" s="162"/>
      <c r="J93" s="62"/>
      <c r="K93" s="62"/>
      <c r="L93" s="60"/>
      <c r="M93" s="247"/>
      <c r="N93" s="41"/>
      <c r="O93" s="41"/>
      <c r="P93" s="41"/>
      <c r="Q93" s="41"/>
      <c r="R93" s="41"/>
      <c r="S93" s="41"/>
      <c r="T93" s="77"/>
      <c r="AT93" s="23" t="s">
        <v>922</v>
      </c>
      <c r="AU93" s="23" t="s">
        <v>86</v>
      </c>
    </row>
    <row r="94" spans="2:65" s="1" customFormat="1" ht="25.5" customHeight="1">
      <c r="B94" s="40"/>
      <c r="C94" s="191" t="s">
        <v>142</v>
      </c>
      <c r="D94" s="191" t="s">
        <v>137</v>
      </c>
      <c r="E94" s="192" t="s">
        <v>932</v>
      </c>
      <c r="F94" s="193" t="s">
        <v>933</v>
      </c>
      <c r="G94" s="194" t="s">
        <v>229</v>
      </c>
      <c r="H94" s="195">
        <v>47</v>
      </c>
      <c r="I94" s="196"/>
      <c r="J94" s="197">
        <f>ROUND(I94*H94,2)</f>
        <v>0</v>
      </c>
      <c r="K94" s="193" t="s">
        <v>22</v>
      </c>
      <c r="L94" s="60"/>
      <c r="M94" s="198" t="s">
        <v>22</v>
      </c>
      <c r="N94" s="199" t="s">
        <v>48</v>
      </c>
      <c r="O94" s="41"/>
      <c r="P94" s="200">
        <f>O94*H94</f>
        <v>0</v>
      </c>
      <c r="Q94" s="200">
        <v>0</v>
      </c>
      <c r="R94" s="200">
        <f>Q94*H94</f>
        <v>0</v>
      </c>
      <c r="S94" s="200">
        <v>0</v>
      </c>
      <c r="T94" s="201">
        <f>S94*H94</f>
        <v>0</v>
      </c>
      <c r="AR94" s="23" t="s">
        <v>142</v>
      </c>
      <c r="AT94" s="23" t="s">
        <v>137</v>
      </c>
      <c r="AU94" s="23" t="s">
        <v>86</v>
      </c>
      <c r="AY94" s="23" t="s">
        <v>135</v>
      </c>
      <c r="BE94" s="202">
        <f>IF(N94="základní",J94,0)</f>
        <v>0</v>
      </c>
      <c r="BF94" s="202">
        <f>IF(N94="snížená",J94,0)</f>
        <v>0</v>
      </c>
      <c r="BG94" s="202">
        <f>IF(N94="zákl. přenesená",J94,0)</f>
        <v>0</v>
      </c>
      <c r="BH94" s="202">
        <f>IF(N94="sníž. přenesená",J94,0)</f>
        <v>0</v>
      </c>
      <c r="BI94" s="202">
        <f>IF(N94="nulová",J94,0)</f>
        <v>0</v>
      </c>
      <c r="BJ94" s="23" t="s">
        <v>24</v>
      </c>
      <c r="BK94" s="202">
        <f>ROUND(I94*H94,2)</f>
        <v>0</v>
      </c>
      <c r="BL94" s="23" t="s">
        <v>142</v>
      </c>
      <c r="BM94" s="23" t="s">
        <v>934</v>
      </c>
    </row>
    <row r="95" spans="2:65" s="1" customFormat="1" ht="175.5">
      <c r="B95" s="40"/>
      <c r="C95" s="62"/>
      <c r="D95" s="205" t="s">
        <v>922</v>
      </c>
      <c r="E95" s="62"/>
      <c r="F95" s="246" t="s">
        <v>935</v>
      </c>
      <c r="G95" s="62"/>
      <c r="H95" s="62"/>
      <c r="I95" s="162"/>
      <c r="J95" s="62"/>
      <c r="K95" s="62"/>
      <c r="L95" s="60"/>
      <c r="M95" s="247"/>
      <c r="N95" s="41"/>
      <c r="O95" s="41"/>
      <c r="P95" s="41"/>
      <c r="Q95" s="41"/>
      <c r="R95" s="41"/>
      <c r="S95" s="41"/>
      <c r="T95" s="77"/>
      <c r="AT95" s="23" t="s">
        <v>922</v>
      </c>
      <c r="AU95" s="23" t="s">
        <v>86</v>
      </c>
    </row>
    <row r="96" spans="2:65" s="12" customFormat="1" ht="13.5">
      <c r="B96" s="214"/>
      <c r="C96" s="215"/>
      <c r="D96" s="205" t="s">
        <v>144</v>
      </c>
      <c r="E96" s="216" t="s">
        <v>22</v>
      </c>
      <c r="F96" s="217" t="s">
        <v>936</v>
      </c>
      <c r="G96" s="215"/>
      <c r="H96" s="218">
        <v>47</v>
      </c>
      <c r="I96" s="219"/>
      <c r="J96" s="215"/>
      <c r="K96" s="215"/>
      <c r="L96" s="220"/>
      <c r="M96" s="221"/>
      <c r="N96" s="222"/>
      <c r="O96" s="222"/>
      <c r="P96" s="222"/>
      <c r="Q96" s="222"/>
      <c r="R96" s="222"/>
      <c r="S96" s="222"/>
      <c r="T96" s="223"/>
      <c r="AT96" s="224" t="s">
        <v>144</v>
      </c>
      <c r="AU96" s="224" t="s">
        <v>86</v>
      </c>
      <c r="AV96" s="12" t="s">
        <v>86</v>
      </c>
      <c r="AW96" s="12" t="s">
        <v>41</v>
      </c>
      <c r="AX96" s="12" t="s">
        <v>77</v>
      </c>
      <c r="AY96" s="224" t="s">
        <v>135</v>
      </c>
    </row>
    <row r="97" spans="2:65" s="13" customFormat="1" ht="13.5">
      <c r="B97" s="225"/>
      <c r="C97" s="226"/>
      <c r="D97" s="205" t="s">
        <v>144</v>
      </c>
      <c r="E97" s="227" t="s">
        <v>22</v>
      </c>
      <c r="F97" s="228" t="s">
        <v>173</v>
      </c>
      <c r="G97" s="226"/>
      <c r="H97" s="229">
        <v>47</v>
      </c>
      <c r="I97" s="230"/>
      <c r="J97" s="226"/>
      <c r="K97" s="226"/>
      <c r="L97" s="231"/>
      <c r="M97" s="232"/>
      <c r="N97" s="233"/>
      <c r="O97" s="233"/>
      <c r="P97" s="233"/>
      <c r="Q97" s="233"/>
      <c r="R97" s="233"/>
      <c r="S97" s="233"/>
      <c r="T97" s="234"/>
      <c r="AT97" s="235" t="s">
        <v>144</v>
      </c>
      <c r="AU97" s="235" t="s">
        <v>86</v>
      </c>
      <c r="AV97" s="13" t="s">
        <v>142</v>
      </c>
      <c r="AW97" s="13" t="s">
        <v>6</v>
      </c>
      <c r="AX97" s="13" t="s">
        <v>24</v>
      </c>
      <c r="AY97" s="235" t="s">
        <v>135</v>
      </c>
    </row>
    <row r="98" spans="2:65" s="1" customFormat="1" ht="38.25" customHeight="1">
      <c r="B98" s="40"/>
      <c r="C98" s="191" t="s">
        <v>211</v>
      </c>
      <c r="D98" s="191" t="s">
        <v>137</v>
      </c>
      <c r="E98" s="192" t="s">
        <v>937</v>
      </c>
      <c r="F98" s="193" t="s">
        <v>938</v>
      </c>
      <c r="G98" s="194" t="s">
        <v>229</v>
      </c>
      <c r="H98" s="195">
        <v>47</v>
      </c>
      <c r="I98" s="196"/>
      <c r="J98" s="197">
        <f>ROUND(I98*H98,2)</f>
        <v>0</v>
      </c>
      <c r="K98" s="193" t="s">
        <v>22</v>
      </c>
      <c r="L98" s="60"/>
      <c r="M98" s="198" t="s">
        <v>22</v>
      </c>
      <c r="N98" s="199" t="s">
        <v>48</v>
      </c>
      <c r="O98" s="41"/>
      <c r="P98" s="200">
        <f>O98*H98</f>
        <v>0</v>
      </c>
      <c r="Q98" s="200">
        <v>0</v>
      </c>
      <c r="R98" s="200">
        <f>Q98*H98</f>
        <v>0</v>
      </c>
      <c r="S98" s="200">
        <v>0</v>
      </c>
      <c r="T98" s="201">
        <f>S98*H98</f>
        <v>0</v>
      </c>
      <c r="AR98" s="23" t="s">
        <v>142</v>
      </c>
      <c r="AT98" s="23" t="s">
        <v>137</v>
      </c>
      <c r="AU98" s="23" t="s">
        <v>86</v>
      </c>
      <c r="AY98" s="23" t="s">
        <v>135</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142</v>
      </c>
      <c r="BM98" s="23" t="s">
        <v>939</v>
      </c>
    </row>
    <row r="99" spans="2:65" s="1" customFormat="1" ht="175.5">
      <c r="B99" s="40"/>
      <c r="C99" s="62"/>
      <c r="D99" s="205" t="s">
        <v>922</v>
      </c>
      <c r="E99" s="62"/>
      <c r="F99" s="246" t="s">
        <v>935</v>
      </c>
      <c r="G99" s="62"/>
      <c r="H99" s="62"/>
      <c r="I99" s="162"/>
      <c r="J99" s="62"/>
      <c r="K99" s="62"/>
      <c r="L99" s="60"/>
      <c r="M99" s="247"/>
      <c r="N99" s="41"/>
      <c r="O99" s="41"/>
      <c r="P99" s="41"/>
      <c r="Q99" s="41"/>
      <c r="R99" s="41"/>
      <c r="S99" s="41"/>
      <c r="T99" s="77"/>
      <c r="AT99" s="23" t="s">
        <v>922</v>
      </c>
      <c r="AU99" s="23" t="s">
        <v>86</v>
      </c>
    </row>
    <row r="100" spans="2:65" s="1" customFormat="1" ht="25.5" customHeight="1">
      <c r="B100" s="40"/>
      <c r="C100" s="191" t="s">
        <v>216</v>
      </c>
      <c r="D100" s="191" t="s">
        <v>137</v>
      </c>
      <c r="E100" s="192" t="s">
        <v>940</v>
      </c>
      <c r="F100" s="193" t="s">
        <v>941</v>
      </c>
      <c r="G100" s="194" t="s">
        <v>140</v>
      </c>
      <c r="H100" s="195">
        <v>47</v>
      </c>
      <c r="I100" s="196"/>
      <c r="J100" s="197">
        <f>ROUND(I100*H100,2)</f>
        <v>0</v>
      </c>
      <c r="K100" s="193" t="s">
        <v>22</v>
      </c>
      <c r="L100" s="60"/>
      <c r="M100" s="198" t="s">
        <v>22</v>
      </c>
      <c r="N100" s="199" t="s">
        <v>48</v>
      </c>
      <c r="O100" s="41"/>
      <c r="P100" s="200">
        <f>O100*H100</f>
        <v>0</v>
      </c>
      <c r="Q100" s="200">
        <v>8.3850999999999999E-4</v>
      </c>
      <c r="R100" s="200">
        <f>Q100*H100</f>
        <v>3.9409970000000002E-2</v>
      </c>
      <c r="S100" s="200">
        <v>0</v>
      </c>
      <c r="T100" s="201">
        <f>S100*H100</f>
        <v>0</v>
      </c>
      <c r="AR100" s="23" t="s">
        <v>142</v>
      </c>
      <c r="AT100" s="23" t="s">
        <v>137</v>
      </c>
      <c r="AU100" s="23" t="s">
        <v>86</v>
      </c>
      <c r="AY100" s="23" t="s">
        <v>135</v>
      </c>
      <c r="BE100" s="202">
        <f>IF(N100="základní",J100,0)</f>
        <v>0</v>
      </c>
      <c r="BF100" s="202">
        <f>IF(N100="snížená",J100,0)</f>
        <v>0</v>
      </c>
      <c r="BG100" s="202">
        <f>IF(N100="zákl. přenesená",J100,0)</f>
        <v>0</v>
      </c>
      <c r="BH100" s="202">
        <f>IF(N100="sníž. přenesená",J100,0)</f>
        <v>0</v>
      </c>
      <c r="BI100" s="202">
        <f>IF(N100="nulová",J100,0)</f>
        <v>0</v>
      </c>
      <c r="BJ100" s="23" t="s">
        <v>24</v>
      </c>
      <c r="BK100" s="202">
        <f>ROUND(I100*H100,2)</f>
        <v>0</v>
      </c>
      <c r="BL100" s="23" t="s">
        <v>142</v>
      </c>
      <c r="BM100" s="23" t="s">
        <v>942</v>
      </c>
    </row>
    <row r="101" spans="2:65" s="1" customFormat="1" ht="148.5">
      <c r="B101" s="40"/>
      <c r="C101" s="62"/>
      <c r="D101" s="205" t="s">
        <v>922</v>
      </c>
      <c r="E101" s="62"/>
      <c r="F101" s="246" t="s">
        <v>943</v>
      </c>
      <c r="G101" s="62"/>
      <c r="H101" s="62"/>
      <c r="I101" s="162"/>
      <c r="J101" s="62"/>
      <c r="K101" s="62"/>
      <c r="L101" s="60"/>
      <c r="M101" s="247"/>
      <c r="N101" s="41"/>
      <c r="O101" s="41"/>
      <c r="P101" s="41"/>
      <c r="Q101" s="41"/>
      <c r="R101" s="41"/>
      <c r="S101" s="41"/>
      <c r="T101" s="77"/>
      <c r="AT101" s="23" t="s">
        <v>922</v>
      </c>
      <c r="AU101" s="23" t="s">
        <v>86</v>
      </c>
    </row>
    <row r="102" spans="2:65" s="12" customFormat="1" ht="13.5">
      <c r="B102" s="214"/>
      <c r="C102" s="215"/>
      <c r="D102" s="205" t="s">
        <v>144</v>
      </c>
      <c r="E102" s="216" t="s">
        <v>22</v>
      </c>
      <c r="F102" s="217" t="s">
        <v>944</v>
      </c>
      <c r="G102" s="215"/>
      <c r="H102" s="218">
        <v>47</v>
      </c>
      <c r="I102" s="219"/>
      <c r="J102" s="215"/>
      <c r="K102" s="215"/>
      <c r="L102" s="220"/>
      <c r="M102" s="221"/>
      <c r="N102" s="222"/>
      <c r="O102" s="222"/>
      <c r="P102" s="222"/>
      <c r="Q102" s="222"/>
      <c r="R102" s="222"/>
      <c r="S102" s="222"/>
      <c r="T102" s="223"/>
      <c r="AT102" s="224" t="s">
        <v>144</v>
      </c>
      <c r="AU102" s="224" t="s">
        <v>86</v>
      </c>
      <c r="AV102" s="12" t="s">
        <v>86</v>
      </c>
      <c r="AW102" s="12" t="s">
        <v>41</v>
      </c>
      <c r="AX102" s="12" t="s">
        <v>77</v>
      </c>
      <c r="AY102" s="224" t="s">
        <v>135</v>
      </c>
    </row>
    <row r="103" spans="2:65" s="13" customFormat="1" ht="13.5">
      <c r="B103" s="225"/>
      <c r="C103" s="226"/>
      <c r="D103" s="205" t="s">
        <v>144</v>
      </c>
      <c r="E103" s="227" t="s">
        <v>22</v>
      </c>
      <c r="F103" s="228" t="s">
        <v>173</v>
      </c>
      <c r="G103" s="226"/>
      <c r="H103" s="229">
        <v>47</v>
      </c>
      <c r="I103" s="230"/>
      <c r="J103" s="226"/>
      <c r="K103" s="226"/>
      <c r="L103" s="231"/>
      <c r="M103" s="232"/>
      <c r="N103" s="233"/>
      <c r="O103" s="233"/>
      <c r="P103" s="233"/>
      <c r="Q103" s="233"/>
      <c r="R103" s="233"/>
      <c r="S103" s="233"/>
      <c r="T103" s="234"/>
      <c r="AT103" s="235" t="s">
        <v>144</v>
      </c>
      <c r="AU103" s="235" t="s">
        <v>86</v>
      </c>
      <c r="AV103" s="13" t="s">
        <v>142</v>
      </c>
      <c r="AW103" s="13" t="s">
        <v>6</v>
      </c>
      <c r="AX103" s="13" t="s">
        <v>24</v>
      </c>
      <c r="AY103" s="235" t="s">
        <v>135</v>
      </c>
    </row>
    <row r="104" spans="2:65" s="1" customFormat="1" ht="25.5" customHeight="1">
      <c r="B104" s="40"/>
      <c r="C104" s="191" t="s">
        <v>226</v>
      </c>
      <c r="D104" s="191" t="s">
        <v>137</v>
      </c>
      <c r="E104" s="192" t="s">
        <v>945</v>
      </c>
      <c r="F104" s="193" t="s">
        <v>946</v>
      </c>
      <c r="G104" s="194" t="s">
        <v>140</v>
      </c>
      <c r="H104" s="195">
        <v>47</v>
      </c>
      <c r="I104" s="196"/>
      <c r="J104" s="197">
        <f>ROUND(I104*H104,2)</f>
        <v>0</v>
      </c>
      <c r="K104" s="193" t="s">
        <v>22</v>
      </c>
      <c r="L104" s="60"/>
      <c r="M104" s="198" t="s">
        <v>22</v>
      </c>
      <c r="N104" s="199" t="s">
        <v>48</v>
      </c>
      <c r="O104" s="41"/>
      <c r="P104" s="200">
        <f>O104*H104</f>
        <v>0</v>
      </c>
      <c r="Q104" s="200">
        <v>0</v>
      </c>
      <c r="R104" s="200">
        <f>Q104*H104</f>
        <v>0</v>
      </c>
      <c r="S104" s="200">
        <v>0</v>
      </c>
      <c r="T104" s="201">
        <f>S104*H104</f>
        <v>0</v>
      </c>
      <c r="AR104" s="23" t="s">
        <v>142</v>
      </c>
      <c r="AT104" s="23" t="s">
        <v>137</v>
      </c>
      <c r="AU104" s="23" t="s">
        <v>86</v>
      </c>
      <c r="AY104" s="23" t="s">
        <v>135</v>
      </c>
      <c r="BE104" s="202">
        <f>IF(N104="základní",J104,0)</f>
        <v>0</v>
      </c>
      <c r="BF104" s="202">
        <f>IF(N104="snížená",J104,0)</f>
        <v>0</v>
      </c>
      <c r="BG104" s="202">
        <f>IF(N104="zákl. přenesená",J104,0)</f>
        <v>0</v>
      </c>
      <c r="BH104" s="202">
        <f>IF(N104="sníž. přenesená",J104,0)</f>
        <v>0</v>
      </c>
      <c r="BI104" s="202">
        <f>IF(N104="nulová",J104,0)</f>
        <v>0</v>
      </c>
      <c r="BJ104" s="23" t="s">
        <v>24</v>
      </c>
      <c r="BK104" s="202">
        <f>ROUND(I104*H104,2)</f>
        <v>0</v>
      </c>
      <c r="BL104" s="23" t="s">
        <v>142</v>
      </c>
      <c r="BM104" s="23" t="s">
        <v>947</v>
      </c>
    </row>
    <row r="105" spans="2:65" s="1" customFormat="1" ht="38.25" customHeight="1">
      <c r="B105" s="40"/>
      <c r="C105" s="191" t="s">
        <v>259</v>
      </c>
      <c r="D105" s="191" t="s">
        <v>137</v>
      </c>
      <c r="E105" s="192" t="s">
        <v>948</v>
      </c>
      <c r="F105" s="193" t="s">
        <v>949</v>
      </c>
      <c r="G105" s="194" t="s">
        <v>219</v>
      </c>
      <c r="H105" s="195">
        <v>280</v>
      </c>
      <c r="I105" s="196"/>
      <c r="J105" s="197">
        <f>ROUND(I105*H105,2)</f>
        <v>0</v>
      </c>
      <c r="K105" s="193" t="s">
        <v>22</v>
      </c>
      <c r="L105" s="60"/>
      <c r="M105" s="198" t="s">
        <v>22</v>
      </c>
      <c r="N105" s="199" t="s">
        <v>48</v>
      </c>
      <c r="O105" s="41"/>
      <c r="P105" s="200">
        <f>O105*H105</f>
        <v>0</v>
      </c>
      <c r="Q105" s="200">
        <v>1.327136E-3</v>
      </c>
      <c r="R105" s="200">
        <f>Q105*H105</f>
        <v>0.37159808</v>
      </c>
      <c r="S105" s="200">
        <v>0</v>
      </c>
      <c r="T105" s="201">
        <f>S105*H105</f>
        <v>0</v>
      </c>
      <c r="AR105" s="23" t="s">
        <v>142</v>
      </c>
      <c r="AT105" s="23" t="s">
        <v>137</v>
      </c>
      <c r="AU105" s="23" t="s">
        <v>86</v>
      </c>
      <c r="AY105" s="23" t="s">
        <v>135</v>
      </c>
      <c r="BE105" s="202">
        <f>IF(N105="základní",J105,0)</f>
        <v>0</v>
      </c>
      <c r="BF105" s="202">
        <f>IF(N105="snížená",J105,0)</f>
        <v>0</v>
      </c>
      <c r="BG105" s="202">
        <f>IF(N105="zákl. přenesená",J105,0)</f>
        <v>0</v>
      </c>
      <c r="BH105" s="202">
        <f>IF(N105="sníž. přenesená",J105,0)</f>
        <v>0</v>
      </c>
      <c r="BI105" s="202">
        <f>IF(N105="nulová",J105,0)</f>
        <v>0</v>
      </c>
      <c r="BJ105" s="23" t="s">
        <v>24</v>
      </c>
      <c r="BK105" s="202">
        <f>ROUND(I105*H105,2)</f>
        <v>0</v>
      </c>
      <c r="BL105" s="23" t="s">
        <v>142</v>
      </c>
      <c r="BM105" s="23" t="s">
        <v>950</v>
      </c>
    </row>
    <row r="106" spans="2:65" s="1" customFormat="1" ht="121.5">
      <c r="B106" s="40"/>
      <c r="C106" s="62"/>
      <c r="D106" s="205" t="s">
        <v>922</v>
      </c>
      <c r="E106" s="62"/>
      <c r="F106" s="246" t="s">
        <v>951</v>
      </c>
      <c r="G106" s="62"/>
      <c r="H106" s="62"/>
      <c r="I106" s="162"/>
      <c r="J106" s="62"/>
      <c r="K106" s="62"/>
      <c r="L106" s="60"/>
      <c r="M106" s="247"/>
      <c r="N106" s="41"/>
      <c r="O106" s="41"/>
      <c r="P106" s="41"/>
      <c r="Q106" s="41"/>
      <c r="R106" s="41"/>
      <c r="S106" s="41"/>
      <c r="T106" s="77"/>
      <c r="AT106" s="23" t="s">
        <v>922</v>
      </c>
      <c r="AU106" s="23" t="s">
        <v>86</v>
      </c>
    </row>
    <row r="107" spans="2:65" s="11" customFormat="1" ht="13.5">
      <c r="B107" s="203"/>
      <c r="C107" s="204"/>
      <c r="D107" s="205" t="s">
        <v>144</v>
      </c>
      <c r="E107" s="206" t="s">
        <v>22</v>
      </c>
      <c r="F107" s="207" t="s">
        <v>952</v>
      </c>
      <c r="G107" s="204"/>
      <c r="H107" s="206" t="s">
        <v>22</v>
      </c>
      <c r="I107" s="208"/>
      <c r="J107" s="204"/>
      <c r="K107" s="204"/>
      <c r="L107" s="209"/>
      <c r="M107" s="210"/>
      <c r="N107" s="211"/>
      <c r="O107" s="211"/>
      <c r="P107" s="211"/>
      <c r="Q107" s="211"/>
      <c r="R107" s="211"/>
      <c r="S107" s="211"/>
      <c r="T107" s="212"/>
      <c r="AT107" s="213" t="s">
        <v>144</v>
      </c>
      <c r="AU107" s="213" t="s">
        <v>86</v>
      </c>
      <c r="AV107" s="11" t="s">
        <v>24</v>
      </c>
      <c r="AW107" s="11" t="s">
        <v>41</v>
      </c>
      <c r="AX107" s="11" t="s">
        <v>77</v>
      </c>
      <c r="AY107" s="213" t="s">
        <v>135</v>
      </c>
    </row>
    <row r="108" spans="2:65" s="11" customFormat="1" ht="13.5">
      <c r="B108" s="203"/>
      <c r="C108" s="204"/>
      <c r="D108" s="205" t="s">
        <v>144</v>
      </c>
      <c r="E108" s="206" t="s">
        <v>22</v>
      </c>
      <c r="F108" s="207" t="s">
        <v>953</v>
      </c>
      <c r="G108" s="204"/>
      <c r="H108" s="206" t="s">
        <v>22</v>
      </c>
      <c r="I108" s="208"/>
      <c r="J108" s="204"/>
      <c r="K108" s="204"/>
      <c r="L108" s="209"/>
      <c r="M108" s="210"/>
      <c r="N108" s="211"/>
      <c r="O108" s="211"/>
      <c r="P108" s="211"/>
      <c r="Q108" s="211"/>
      <c r="R108" s="211"/>
      <c r="S108" s="211"/>
      <c r="T108" s="212"/>
      <c r="AT108" s="213" t="s">
        <v>144</v>
      </c>
      <c r="AU108" s="213" t="s">
        <v>86</v>
      </c>
      <c r="AV108" s="11" t="s">
        <v>24</v>
      </c>
      <c r="AW108" s="11" t="s">
        <v>41</v>
      </c>
      <c r="AX108" s="11" t="s">
        <v>77</v>
      </c>
      <c r="AY108" s="213" t="s">
        <v>135</v>
      </c>
    </row>
    <row r="109" spans="2:65" s="12" customFormat="1" ht="13.5">
      <c r="B109" s="214"/>
      <c r="C109" s="215"/>
      <c r="D109" s="205" t="s">
        <v>144</v>
      </c>
      <c r="E109" s="216" t="s">
        <v>22</v>
      </c>
      <c r="F109" s="217" t="s">
        <v>954</v>
      </c>
      <c r="G109" s="215"/>
      <c r="H109" s="218">
        <v>280</v>
      </c>
      <c r="I109" s="219"/>
      <c r="J109" s="215"/>
      <c r="K109" s="215"/>
      <c r="L109" s="220"/>
      <c r="M109" s="221"/>
      <c r="N109" s="222"/>
      <c r="O109" s="222"/>
      <c r="P109" s="222"/>
      <c r="Q109" s="222"/>
      <c r="R109" s="222"/>
      <c r="S109" s="222"/>
      <c r="T109" s="223"/>
      <c r="AT109" s="224" t="s">
        <v>144</v>
      </c>
      <c r="AU109" s="224" t="s">
        <v>86</v>
      </c>
      <c r="AV109" s="12" t="s">
        <v>86</v>
      </c>
      <c r="AW109" s="12" t="s">
        <v>41</v>
      </c>
      <c r="AX109" s="12" t="s">
        <v>77</v>
      </c>
      <c r="AY109" s="224" t="s">
        <v>135</v>
      </c>
    </row>
    <row r="110" spans="2:65" s="13" customFormat="1" ht="13.5">
      <c r="B110" s="225"/>
      <c r="C110" s="226"/>
      <c r="D110" s="205" t="s">
        <v>144</v>
      </c>
      <c r="E110" s="227" t="s">
        <v>22</v>
      </c>
      <c r="F110" s="228" t="s">
        <v>173</v>
      </c>
      <c r="G110" s="226"/>
      <c r="H110" s="229">
        <v>280</v>
      </c>
      <c r="I110" s="230"/>
      <c r="J110" s="226"/>
      <c r="K110" s="226"/>
      <c r="L110" s="231"/>
      <c r="M110" s="232"/>
      <c r="N110" s="233"/>
      <c r="O110" s="233"/>
      <c r="P110" s="233"/>
      <c r="Q110" s="233"/>
      <c r="R110" s="233"/>
      <c r="S110" s="233"/>
      <c r="T110" s="234"/>
      <c r="AT110" s="235" t="s">
        <v>144</v>
      </c>
      <c r="AU110" s="235" t="s">
        <v>86</v>
      </c>
      <c r="AV110" s="13" t="s">
        <v>142</v>
      </c>
      <c r="AW110" s="13" t="s">
        <v>6</v>
      </c>
      <c r="AX110" s="13" t="s">
        <v>24</v>
      </c>
      <c r="AY110" s="235" t="s">
        <v>135</v>
      </c>
    </row>
    <row r="111" spans="2:65" s="1" customFormat="1" ht="16.5" customHeight="1">
      <c r="B111" s="40"/>
      <c r="C111" s="236" t="s">
        <v>281</v>
      </c>
      <c r="D111" s="236" t="s">
        <v>427</v>
      </c>
      <c r="E111" s="237" t="s">
        <v>955</v>
      </c>
      <c r="F111" s="238" t="s">
        <v>956</v>
      </c>
      <c r="G111" s="239" t="s">
        <v>229</v>
      </c>
      <c r="H111" s="240">
        <v>30.491</v>
      </c>
      <c r="I111" s="241"/>
      <c r="J111" s="242">
        <f>ROUND(I111*H111,2)</f>
        <v>0</v>
      </c>
      <c r="K111" s="238" t="s">
        <v>22</v>
      </c>
      <c r="L111" s="243"/>
      <c r="M111" s="244" t="s">
        <v>22</v>
      </c>
      <c r="N111" s="245" t="s">
        <v>48</v>
      </c>
      <c r="O111" s="41"/>
      <c r="P111" s="200">
        <f>O111*H111</f>
        <v>0</v>
      </c>
      <c r="Q111" s="200">
        <v>2.234</v>
      </c>
      <c r="R111" s="200">
        <f>Q111*H111</f>
        <v>68.116894000000002</v>
      </c>
      <c r="S111" s="200">
        <v>0</v>
      </c>
      <c r="T111" s="201">
        <f>S111*H111</f>
        <v>0</v>
      </c>
      <c r="AR111" s="23" t="s">
        <v>259</v>
      </c>
      <c r="AT111" s="23" t="s">
        <v>427</v>
      </c>
      <c r="AU111" s="23" t="s">
        <v>86</v>
      </c>
      <c r="AY111" s="23" t="s">
        <v>135</v>
      </c>
      <c r="BE111" s="202">
        <f>IF(N111="základní",J111,0)</f>
        <v>0</v>
      </c>
      <c r="BF111" s="202">
        <f>IF(N111="snížená",J111,0)</f>
        <v>0</v>
      </c>
      <c r="BG111" s="202">
        <f>IF(N111="zákl. přenesená",J111,0)</f>
        <v>0</v>
      </c>
      <c r="BH111" s="202">
        <f>IF(N111="sníž. přenesená",J111,0)</f>
        <v>0</v>
      </c>
      <c r="BI111" s="202">
        <f>IF(N111="nulová",J111,0)</f>
        <v>0</v>
      </c>
      <c r="BJ111" s="23" t="s">
        <v>24</v>
      </c>
      <c r="BK111" s="202">
        <f>ROUND(I111*H111,2)</f>
        <v>0</v>
      </c>
      <c r="BL111" s="23" t="s">
        <v>142</v>
      </c>
      <c r="BM111" s="23" t="s">
        <v>957</v>
      </c>
    </row>
    <row r="112" spans="2:65" s="12" customFormat="1" ht="13.5">
      <c r="B112" s="214"/>
      <c r="C112" s="215"/>
      <c r="D112" s="205" t="s">
        <v>144</v>
      </c>
      <c r="E112" s="216" t="s">
        <v>22</v>
      </c>
      <c r="F112" s="217" t="s">
        <v>958</v>
      </c>
      <c r="G112" s="215"/>
      <c r="H112" s="218">
        <v>30.491</v>
      </c>
      <c r="I112" s="219"/>
      <c r="J112" s="215"/>
      <c r="K112" s="215"/>
      <c r="L112" s="220"/>
      <c r="M112" s="221"/>
      <c r="N112" s="222"/>
      <c r="O112" s="222"/>
      <c r="P112" s="222"/>
      <c r="Q112" s="222"/>
      <c r="R112" s="222"/>
      <c r="S112" s="222"/>
      <c r="T112" s="223"/>
      <c r="AT112" s="224" t="s">
        <v>144</v>
      </c>
      <c r="AU112" s="224" t="s">
        <v>86</v>
      </c>
      <c r="AV112" s="12" t="s">
        <v>86</v>
      </c>
      <c r="AW112" s="12" t="s">
        <v>41</v>
      </c>
      <c r="AX112" s="12" t="s">
        <v>77</v>
      </c>
      <c r="AY112" s="224" t="s">
        <v>135</v>
      </c>
    </row>
    <row r="113" spans="2:65" s="13" customFormat="1" ht="13.5">
      <c r="B113" s="225"/>
      <c r="C113" s="226"/>
      <c r="D113" s="205" t="s">
        <v>144</v>
      </c>
      <c r="E113" s="227" t="s">
        <v>22</v>
      </c>
      <c r="F113" s="228" t="s">
        <v>173</v>
      </c>
      <c r="G113" s="226"/>
      <c r="H113" s="229">
        <v>30.491</v>
      </c>
      <c r="I113" s="230"/>
      <c r="J113" s="226"/>
      <c r="K113" s="226"/>
      <c r="L113" s="231"/>
      <c r="M113" s="232"/>
      <c r="N113" s="233"/>
      <c r="O113" s="233"/>
      <c r="P113" s="233"/>
      <c r="Q113" s="233"/>
      <c r="R113" s="233"/>
      <c r="S113" s="233"/>
      <c r="T113" s="234"/>
      <c r="AT113" s="235" t="s">
        <v>144</v>
      </c>
      <c r="AU113" s="235" t="s">
        <v>86</v>
      </c>
      <c r="AV113" s="13" t="s">
        <v>142</v>
      </c>
      <c r="AW113" s="13" t="s">
        <v>6</v>
      </c>
      <c r="AX113" s="13" t="s">
        <v>24</v>
      </c>
      <c r="AY113" s="235" t="s">
        <v>135</v>
      </c>
    </row>
    <row r="114" spans="2:65" s="1" customFormat="1" ht="16.5" customHeight="1">
      <c r="B114" s="40"/>
      <c r="C114" s="191" t="s">
        <v>29</v>
      </c>
      <c r="D114" s="191" t="s">
        <v>137</v>
      </c>
      <c r="E114" s="192" t="s">
        <v>959</v>
      </c>
      <c r="F114" s="193" t="s">
        <v>960</v>
      </c>
      <c r="G114" s="194" t="s">
        <v>420</v>
      </c>
      <c r="H114" s="195">
        <v>13</v>
      </c>
      <c r="I114" s="196"/>
      <c r="J114" s="197">
        <f>ROUND(I114*H114,2)</f>
        <v>0</v>
      </c>
      <c r="K114" s="193" t="s">
        <v>22</v>
      </c>
      <c r="L114" s="60"/>
      <c r="M114" s="198" t="s">
        <v>22</v>
      </c>
      <c r="N114" s="199" t="s">
        <v>48</v>
      </c>
      <c r="O114" s="41"/>
      <c r="P114" s="200">
        <f>O114*H114</f>
        <v>0</v>
      </c>
      <c r="Q114" s="200">
        <v>2.1600080000000001E-2</v>
      </c>
      <c r="R114" s="200">
        <f>Q114*H114</f>
        <v>0.28080104</v>
      </c>
      <c r="S114" s="200">
        <v>0</v>
      </c>
      <c r="T114" s="201">
        <f>S114*H114</f>
        <v>0</v>
      </c>
      <c r="AR114" s="23" t="s">
        <v>142</v>
      </c>
      <c r="AT114" s="23" t="s">
        <v>137</v>
      </c>
      <c r="AU114" s="23" t="s">
        <v>86</v>
      </c>
      <c r="AY114" s="23" t="s">
        <v>135</v>
      </c>
      <c r="BE114" s="202">
        <f>IF(N114="základní",J114,0)</f>
        <v>0</v>
      </c>
      <c r="BF114" s="202">
        <f>IF(N114="snížená",J114,0)</f>
        <v>0</v>
      </c>
      <c r="BG114" s="202">
        <f>IF(N114="zákl. přenesená",J114,0)</f>
        <v>0</v>
      </c>
      <c r="BH114" s="202">
        <f>IF(N114="sníž. přenesená",J114,0)</f>
        <v>0</v>
      </c>
      <c r="BI114" s="202">
        <f>IF(N114="nulová",J114,0)</f>
        <v>0</v>
      </c>
      <c r="BJ114" s="23" t="s">
        <v>24</v>
      </c>
      <c r="BK114" s="202">
        <f>ROUND(I114*H114,2)</f>
        <v>0</v>
      </c>
      <c r="BL114" s="23" t="s">
        <v>142</v>
      </c>
      <c r="BM114" s="23" t="s">
        <v>961</v>
      </c>
    </row>
    <row r="115" spans="2:65" s="11" customFormat="1" ht="13.5">
      <c r="B115" s="203"/>
      <c r="C115" s="204"/>
      <c r="D115" s="205" t="s">
        <v>144</v>
      </c>
      <c r="E115" s="206" t="s">
        <v>22</v>
      </c>
      <c r="F115" s="207" t="s">
        <v>962</v>
      </c>
      <c r="G115" s="204"/>
      <c r="H115" s="206" t="s">
        <v>22</v>
      </c>
      <c r="I115" s="208"/>
      <c r="J115" s="204"/>
      <c r="K115" s="204"/>
      <c r="L115" s="209"/>
      <c r="M115" s="210"/>
      <c r="N115" s="211"/>
      <c r="O115" s="211"/>
      <c r="P115" s="211"/>
      <c r="Q115" s="211"/>
      <c r="R115" s="211"/>
      <c r="S115" s="211"/>
      <c r="T115" s="212"/>
      <c r="AT115" s="213" t="s">
        <v>144</v>
      </c>
      <c r="AU115" s="213" t="s">
        <v>86</v>
      </c>
      <c r="AV115" s="11" t="s">
        <v>24</v>
      </c>
      <c r="AW115" s="11" t="s">
        <v>41</v>
      </c>
      <c r="AX115" s="11" t="s">
        <v>77</v>
      </c>
      <c r="AY115" s="213" t="s">
        <v>135</v>
      </c>
    </row>
    <row r="116" spans="2:65" s="11" customFormat="1" ht="13.5">
      <c r="B116" s="203"/>
      <c r="C116" s="204"/>
      <c r="D116" s="205" t="s">
        <v>144</v>
      </c>
      <c r="E116" s="206" t="s">
        <v>22</v>
      </c>
      <c r="F116" s="207" t="s">
        <v>963</v>
      </c>
      <c r="G116" s="204"/>
      <c r="H116" s="206" t="s">
        <v>22</v>
      </c>
      <c r="I116" s="208"/>
      <c r="J116" s="204"/>
      <c r="K116" s="204"/>
      <c r="L116" s="209"/>
      <c r="M116" s="210"/>
      <c r="N116" s="211"/>
      <c r="O116" s="211"/>
      <c r="P116" s="211"/>
      <c r="Q116" s="211"/>
      <c r="R116" s="211"/>
      <c r="S116" s="211"/>
      <c r="T116" s="212"/>
      <c r="AT116" s="213" t="s">
        <v>144</v>
      </c>
      <c r="AU116" s="213" t="s">
        <v>86</v>
      </c>
      <c r="AV116" s="11" t="s">
        <v>24</v>
      </c>
      <c r="AW116" s="11" t="s">
        <v>41</v>
      </c>
      <c r="AX116" s="11" t="s">
        <v>77</v>
      </c>
      <c r="AY116" s="213" t="s">
        <v>135</v>
      </c>
    </row>
    <row r="117" spans="2:65" s="12" customFormat="1" ht="13.5">
      <c r="B117" s="214"/>
      <c r="C117" s="215"/>
      <c r="D117" s="205" t="s">
        <v>144</v>
      </c>
      <c r="E117" s="216" t="s">
        <v>22</v>
      </c>
      <c r="F117" s="217" t="s">
        <v>342</v>
      </c>
      <c r="G117" s="215"/>
      <c r="H117" s="218">
        <v>13</v>
      </c>
      <c r="I117" s="219"/>
      <c r="J117" s="215"/>
      <c r="K117" s="215"/>
      <c r="L117" s="220"/>
      <c r="M117" s="221"/>
      <c r="N117" s="222"/>
      <c r="O117" s="222"/>
      <c r="P117" s="222"/>
      <c r="Q117" s="222"/>
      <c r="R117" s="222"/>
      <c r="S117" s="222"/>
      <c r="T117" s="223"/>
      <c r="AT117" s="224" t="s">
        <v>144</v>
      </c>
      <c r="AU117" s="224" t="s">
        <v>86</v>
      </c>
      <c r="AV117" s="12" t="s">
        <v>86</v>
      </c>
      <c r="AW117" s="12" t="s">
        <v>41</v>
      </c>
      <c r="AX117" s="12" t="s">
        <v>77</v>
      </c>
      <c r="AY117" s="224" t="s">
        <v>135</v>
      </c>
    </row>
    <row r="118" spans="2:65" s="13" customFormat="1" ht="13.5">
      <c r="B118" s="225"/>
      <c r="C118" s="226"/>
      <c r="D118" s="205" t="s">
        <v>144</v>
      </c>
      <c r="E118" s="227" t="s">
        <v>22</v>
      </c>
      <c r="F118" s="228" t="s">
        <v>173</v>
      </c>
      <c r="G118" s="226"/>
      <c r="H118" s="229">
        <v>13</v>
      </c>
      <c r="I118" s="230"/>
      <c r="J118" s="226"/>
      <c r="K118" s="226"/>
      <c r="L118" s="231"/>
      <c r="M118" s="232"/>
      <c r="N118" s="233"/>
      <c r="O118" s="233"/>
      <c r="P118" s="233"/>
      <c r="Q118" s="233"/>
      <c r="R118" s="233"/>
      <c r="S118" s="233"/>
      <c r="T118" s="234"/>
      <c r="AT118" s="235" t="s">
        <v>144</v>
      </c>
      <c r="AU118" s="235" t="s">
        <v>86</v>
      </c>
      <c r="AV118" s="13" t="s">
        <v>142</v>
      </c>
      <c r="AW118" s="13" t="s">
        <v>6</v>
      </c>
      <c r="AX118" s="13" t="s">
        <v>24</v>
      </c>
      <c r="AY118" s="235" t="s">
        <v>135</v>
      </c>
    </row>
    <row r="119" spans="2:65" s="1" customFormat="1" ht="25.5" customHeight="1">
      <c r="B119" s="40"/>
      <c r="C119" s="191" t="s">
        <v>310</v>
      </c>
      <c r="D119" s="191" t="s">
        <v>137</v>
      </c>
      <c r="E119" s="192" t="s">
        <v>964</v>
      </c>
      <c r="F119" s="193" t="s">
        <v>965</v>
      </c>
      <c r="G119" s="194" t="s">
        <v>229</v>
      </c>
      <c r="H119" s="195">
        <v>60.738</v>
      </c>
      <c r="I119" s="196"/>
      <c r="J119" s="197">
        <f>ROUND(I119*H119,2)</f>
        <v>0</v>
      </c>
      <c r="K119" s="193" t="s">
        <v>22</v>
      </c>
      <c r="L119" s="60"/>
      <c r="M119" s="198" t="s">
        <v>22</v>
      </c>
      <c r="N119" s="199" t="s">
        <v>48</v>
      </c>
      <c r="O119" s="41"/>
      <c r="P119" s="200">
        <f>O119*H119</f>
        <v>0</v>
      </c>
      <c r="Q119" s="200">
        <v>0</v>
      </c>
      <c r="R119" s="200">
        <f>Q119*H119</f>
        <v>0</v>
      </c>
      <c r="S119" s="200">
        <v>0</v>
      </c>
      <c r="T119" s="201">
        <f>S119*H119</f>
        <v>0</v>
      </c>
      <c r="AR119" s="23" t="s">
        <v>142</v>
      </c>
      <c r="AT119" s="23" t="s">
        <v>137</v>
      </c>
      <c r="AU119" s="23" t="s">
        <v>86</v>
      </c>
      <c r="AY119" s="23" t="s">
        <v>135</v>
      </c>
      <c r="BE119" s="202">
        <f>IF(N119="základní",J119,0)</f>
        <v>0</v>
      </c>
      <c r="BF119" s="202">
        <f>IF(N119="snížená",J119,0)</f>
        <v>0</v>
      </c>
      <c r="BG119" s="202">
        <f>IF(N119="zákl. přenesená",J119,0)</f>
        <v>0</v>
      </c>
      <c r="BH119" s="202">
        <f>IF(N119="sníž. přenesená",J119,0)</f>
        <v>0</v>
      </c>
      <c r="BI119" s="202">
        <f>IF(N119="nulová",J119,0)</f>
        <v>0</v>
      </c>
      <c r="BJ119" s="23" t="s">
        <v>24</v>
      </c>
      <c r="BK119" s="202">
        <f>ROUND(I119*H119,2)</f>
        <v>0</v>
      </c>
      <c r="BL119" s="23" t="s">
        <v>142</v>
      </c>
      <c r="BM119" s="23" t="s">
        <v>966</v>
      </c>
    </row>
    <row r="120" spans="2:65" s="1" customFormat="1" ht="175.5">
      <c r="B120" s="40"/>
      <c r="C120" s="62"/>
      <c r="D120" s="205" t="s">
        <v>922</v>
      </c>
      <c r="E120" s="62"/>
      <c r="F120" s="246" t="s">
        <v>967</v>
      </c>
      <c r="G120" s="62"/>
      <c r="H120" s="62"/>
      <c r="I120" s="162"/>
      <c r="J120" s="62"/>
      <c r="K120" s="62"/>
      <c r="L120" s="60"/>
      <c r="M120" s="247"/>
      <c r="N120" s="41"/>
      <c r="O120" s="41"/>
      <c r="P120" s="41"/>
      <c r="Q120" s="41"/>
      <c r="R120" s="41"/>
      <c r="S120" s="41"/>
      <c r="T120" s="77"/>
      <c r="AT120" s="23" t="s">
        <v>922</v>
      </c>
      <c r="AU120" s="23" t="s">
        <v>86</v>
      </c>
    </row>
    <row r="121" spans="2:65" s="11" customFormat="1" ht="13.5">
      <c r="B121" s="203"/>
      <c r="C121" s="204"/>
      <c r="D121" s="205" t="s">
        <v>144</v>
      </c>
      <c r="E121" s="206" t="s">
        <v>22</v>
      </c>
      <c r="F121" s="207" t="s">
        <v>968</v>
      </c>
      <c r="G121" s="204"/>
      <c r="H121" s="206" t="s">
        <v>22</v>
      </c>
      <c r="I121" s="208"/>
      <c r="J121" s="204"/>
      <c r="K121" s="204"/>
      <c r="L121" s="209"/>
      <c r="M121" s="210"/>
      <c r="N121" s="211"/>
      <c r="O121" s="211"/>
      <c r="P121" s="211"/>
      <c r="Q121" s="211"/>
      <c r="R121" s="211"/>
      <c r="S121" s="211"/>
      <c r="T121" s="212"/>
      <c r="AT121" s="213" t="s">
        <v>144</v>
      </c>
      <c r="AU121" s="213" t="s">
        <v>86</v>
      </c>
      <c r="AV121" s="11" t="s">
        <v>24</v>
      </c>
      <c r="AW121" s="11" t="s">
        <v>41</v>
      </c>
      <c r="AX121" s="11" t="s">
        <v>77</v>
      </c>
      <c r="AY121" s="213" t="s">
        <v>135</v>
      </c>
    </row>
    <row r="122" spans="2:65" s="12" customFormat="1" ht="13.5">
      <c r="B122" s="214"/>
      <c r="C122" s="215"/>
      <c r="D122" s="205" t="s">
        <v>144</v>
      </c>
      <c r="E122" s="216" t="s">
        <v>22</v>
      </c>
      <c r="F122" s="217" t="s">
        <v>969</v>
      </c>
      <c r="G122" s="215"/>
      <c r="H122" s="218">
        <v>47</v>
      </c>
      <c r="I122" s="219"/>
      <c r="J122" s="215"/>
      <c r="K122" s="215"/>
      <c r="L122" s="220"/>
      <c r="M122" s="221"/>
      <c r="N122" s="222"/>
      <c r="O122" s="222"/>
      <c r="P122" s="222"/>
      <c r="Q122" s="222"/>
      <c r="R122" s="222"/>
      <c r="S122" s="222"/>
      <c r="T122" s="223"/>
      <c r="AT122" s="224" t="s">
        <v>144</v>
      </c>
      <c r="AU122" s="224" t="s">
        <v>86</v>
      </c>
      <c r="AV122" s="12" t="s">
        <v>86</v>
      </c>
      <c r="AW122" s="12" t="s">
        <v>41</v>
      </c>
      <c r="AX122" s="12" t="s">
        <v>77</v>
      </c>
      <c r="AY122" s="224" t="s">
        <v>135</v>
      </c>
    </row>
    <row r="123" spans="2:65" s="12" customFormat="1" ht="13.5">
      <c r="B123" s="214"/>
      <c r="C123" s="215"/>
      <c r="D123" s="205" t="s">
        <v>144</v>
      </c>
      <c r="E123" s="216" t="s">
        <v>22</v>
      </c>
      <c r="F123" s="217" t="s">
        <v>970</v>
      </c>
      <c r="G123" s="215"/>
      <c r="H123" s="218">
        <v>13.738</v>
      </c>
      <c r="I123" s="219"/>
      <c r="J123" s="215"/>
      <c r="K123" s="215"/>
      <c r="L123" s="220"/>
      <c r="M123" s="221"/>
      <c r="N123" s="222"/>
      <c r="O123" s="222"/>
      <c r="P123" s="222"/>
      <c r="Q123" s="222"/>
      <c r="R123" s="222"/>
      <c r="S123" s="222"/>
      <c r="T123" s="223"/>
      <c r="AT123" s="224" t="s">
        <v>144</v>
      </c>
      <c r="AU123" s="224" t="s">
        <v>86</v>
      </c>
      <c r="AV123" s="12" t="s">
        <v>86</v>
      </c>
      <c r="AW123" s="12" t="s">
        <v>41</v>
      </c>
      <c r="AX123" s="12" t="s">
        <v>77</v>
      </c>
      <c r="AY123" s="224" t="s">
        <v>135</v>
      </c>
    </row>
    <row r="124" spans="2:65" s="13" customFormat="1" ht="13.5">
      <c r="B124" s="225"/>
      <c r="C124" s="226"/>
      <c r="D124" s="205" t="s">
        <v>144</v>
      </c>
      <c r="E124" s="227" t="s">
        <v>22</v>
      </c>
      <c r="F124" s="228" t="s">
        <v>173</v>
      </c>
      <c r="G124" s="226"/>
      <c r="H124" s="229">
        <v>60.738</v>
      </c>
      <c r="I124" s="230"/>
      <c r="J124" s="226"/>
      <c r="K124" s="226"/>
      <c r="L124" s="231"/>
      <c r="M124" s="232"/>
      <c r="N124" s="233"/>
      <c r="O124" s="233"/>
      <c r="P124" s="233"/>
      <c r="Q124" s="233"/>
      <c r="R124" s="233"/>
      <c r="S124" s="233"/>
      <c r="T124" s="234"/>
      <c r="AT124" s="235" t="s">
        <v>144</v>
      </c>
      <c r="AU124" s="235" t="s">
        <v>86</v>
      </c>
      <c r="AV124" s="13" t="s">
        <v>142</v>
      </c>
      <c r="AW124" s="13" t="s">
        <v>6</v>
      </c>
      <c r="AX124" s="13" t="s">
        <v>24</v>
      </c>
      <c r="AY124" s="235" t="s">
        <v>135</v>
      </c>
    </row>
    <row r="125" spans="2:65" s="10" customFormat="1" ht="29.85" customHeight="1">
      <c r="B125" s="175"/>
      <c r="C125" s="176"/>
      <c r="D125" s="177" t="s">
        <v>76</v>
      </c>
      <c r="E125" s="189" t="s">
        <v>86</v>
      </c>
      <c r="F125" s="189" t="s">
        <v>450</v>
      </c>
      <c r="G125" s="176"/>
      <c r="H125" s="176"/>
      <c r="I125" s="179"/>
      <c r="J125" s="190">
        <f>BK125</f>
        <v>0</v>
      </c>
      <c r="K125" s="176"/>
      <c r="L125" s="181"/>
      <c r="M125" s="182"/>
      <c r="N125" s="183"/>
      <c r="O125" s="183"/>
      <c r="P125" s="184">
        <f>SUM(P126:P143)</f>
        <v>0</v>
      </c>
      <c r="Q125" s="183"/>
      <c r="R125" s="184">
        <f>SUM(R126:R143)</f>
        <v>0.95496708999999991</v>
      </c>
      <c r="S125" s="183"/>
      <c r="T125" s="185">
        <f>SUM(T126:T143)</f>
        <v>0</v>
      </c>
      <c r="AR125" s="186" t="s">
        <v>24</v>
      </c>
      <c r="AT125" s="187" t="s">
        <v>76</v>
      </c>
      <c r="AU125" s="187" t="s">
        <v>24</v>
      </c>
      <c r="AY125" s="186" t="s">
        <v>135</v>
      </c>
      <c r="BK125" s="188">
        <f>SUM(BK126:BK143)</f>
        <v>0</v>
      </c>
    </row>
    <row r="126" spans="2:65" s="1" customFormat="1" ht="25.5" customHeight="1">
      <c r="B126" s="40"/>
      <c r="C126" s="191" t="s">
        <v>332</v>
      </c>
      <c r="D126" s="191" t="s">
        <v>137</v>
      </c>
      <c r="E126" s="192" t="s">
        <v>971</v>
      </c>
      <c r="F126" s="193" t="s">
        <v>972</v>
      </c>
      <c r="G126" s="194" t="s">
        <v>219</v>
      </c>
      <c r="H126" s="195">
        <v>91</v>
      </c>
      <c r="I126" s="196"/>
      <c r="J126" s="197">
        <f>ROUND(I126*H126,2)</f>
        <v>0</v>
      </c>
      <c r="K126" s="193" t="s">
        <v>22</v>
      </c>
      <c r="L126" s="60"/>
      <c r="M126" s="198" t="s">
        <v>22</v>
      </c>
      <c r="N126" s="199" t="s">
        <v>48</v>
      </c>
      <c r="O126" s="41"/>
      <c r="P126" s="200">
        <f>O126*H126</f>
        <v>0</v>
      </c>
      <c r="Q126" s="200">
        <v>3.7358999999999998E-4</v>
      </c>
      <c r="R126" s="200">
        <f>Q126*H126</f>
        <v>3.3996689999999996E-2</v>
      </c>
      <c r="S126" s="200">
        <v>0</v>
      </c>
      <c r="T126" s="201">
        <f>S126*H126</f>
        <v>0</v>
      </c>
      <c r="AR126" s="23" t="s">
        <v>142</v>
      </c>
      <c r="AT126" s="23" t="s">
        <v>137</v>
      </c>
      <c r="AU126" s="23" t="s">
        <v>86</v>
      </c>
      <c r="AY126" s="23" t="s">
        <v>135</v>
      </c>
      <c r="BE126" s="202">
        <f>IF(N126="základní",J126,0)</f>
        <v>0</v>
      </c>
      <c r="BF126" s="202">
        <f>IF(N126="snížená",J126,0)</f>
        <v>0</v>
      </c>
      <c r="BG126" s="202">
        <f>IF(N126="zákl. přenesená",J126,0)</f>
        <v>0</v>
      </c>
      <c r="BH126" s="202">
        <f>IF(N126="sníž. přenesená",J126,0)</f>
        <v>0</v>
      </c>
      <c r="BI126" s="202">
        <f>IF(N126="nulová",J126,0)</f>
        <v>0</v>
      </c>
      <c r="BJ126" s="23" t="s">
        <v>24</v>
      </c>
      <c r="BK126" s="202">
        <f>ROUND(I126*H126,2)</f>
        <v>0</v>
      </c>
      <c r="BL126" s="23" t="s">
        <v>142</v>
      </c>
      <c r="BM126" s="23" t="s">
        <v>973</v>
      </c>
    </row>
    <row r="127" spans="2:65" s="11" customFormat="1" ht="13.5">
      <c r="B127" s="203"/>
      <c r="C127" s="204"/>
      <c r="D127" s="205" t="s">
        <v>144</v>
      </c>
      <c r="E127" s="206" t="s">
        <v>22</v>
      </c>
      <c r="F127" s="207" t="s">
        <v>974</v>
      </c>
      <c r="G127" s="204"/>
      <c r="H127" s="206" t="s">
        <v>22</v>
      </c>
      <c r="I127" s="208"/>
      <c r="J127" s="204"/>
      <c r="K127" s="204"/>
      <c r="L127" s="209"/>
      <c r="M127" s="210"/>
      <c r="N127" s="211"/>
      <c r="O127" s="211"/>
      <c r="P127" s="211"/>
      <c r="Q127" s="211"/>
      <c r="R127" s="211"/>
      <c r="S127" s="211"/>
      <c r="T127" s="212"/>
      <c r="AT127" s="213" t="s">
        <v>144</v>
      </c>
      <c r="AU127" s="213" t="s">
        <v>86</v>
      </c>
      <c r="AV127" s="11" t="s">
        <v>24</v>
      </c>
      <c r="AW127" s="11" t="s">
        <v>41</v>
      </c>
      <c r="AX127" s="11" t="s">
        <v>77</v>
      </c>
      <c r="AY127" s="213" t="s">
        <v>135</v>
      </c>
    </row>
    <row r="128" spans="2:65" s="11" customFormat="1" ht="13.5">
      <c r="B128" s="203"/>
      <c r="C128" s="204"/>
      <c r="D128" s="205" t="s">
        <v>144</v>
      </c>
      <c r="E128" s="206" t="s">
        <v>22</v>
      </c>
      <c r="F128" s="207" t="s">
        <v>975</v>
      </c>
      <c r="G128" s="204"/>
      <c r="H128" s="206" t="s">
        <v>22</v>
      </c>
      <c r="I128" s="208"/>
      <c r="J128" s="204"/>
      <c r="K128" s="204"/>
      <c r="L128" s="209"/>
      <c r="M128" s="210"/>
      <c r="N128" s="211"/>
      <c r="O128" s="211"/>
      <c r="P128" s="211"/>
      <c r="Q128" s="211"/>
      <c r="R128" s="211"/>
      <c r="S128" s="211"/>
      <c r="T128" s="212"/>
      <c r="AT128" s="213" t="s">
        <v>144</v>
      </c>
      <c r="AU128" s="213" t="s">
        <v>86</v>
      </c>
      <c r="AV128" s="11" t="s">
        <v>24</v>
      </c>
      <c r="AW128" s="11" t="s">
        <v>41</v>
      </c>
      <c r="AX128" s="11" t="s">
        <v>77</v>
      </c>
      <c r="AY128" s="213" t="s">
        <v>135</v>
      </c>
    </row>
    <row r="129" spans="2:65" s="12" customFormat="1" ht="13.5">
      <c r="B129" s="214"/>
      <c r="C129" s="215"/>
      <c r="D129" s="205" t="s">
        <v>144</v>
      </c>
      <c r="E129" s="216" t="s">
        <v>22</v>
      </c>
      <c r="F129" s="217" t="s">
        <v>976</v>
      </c>
      <c r="G129" s="215"/>
      <c r="H129" s="218">
        <v>91</v>
      </c>
      <c r="I129" s="219"/>
      <c r="J129" s="215"/>
      <c r="K129" s="215"/>
      <c r="L129" s="220"/>
      <c r="M129" s="221"/>
      <c r="N129" s="222"/>
      <c r="O129" s="222"/>
      <c r="P129" s="222"/>
      <c r="Q129" s="222"/>
      <c r="R129" s="222"/>
      <c r="S129" s="222"/>
      <c r="T129" s="223"/>
      <c r="AT129" s="224" t="s">
        <v>144</v>
      </c>
      <c r="AU129" s="224" t="s">
        <v>86</v>
      </c>
      <c r="AV129" s="12" t="s">
        <v>86</v>
      </c>
      <c r="AW129" s="12" t="s">
        <v>41</v>
      </c>
      <c r="AX129" s="12" t="s">
        <v>77</v>
      </c>
      <c r="AY129" s="224" t="s">
        <v>135</v>
      </c>
    </row>
    <row r="130" spans="2:65" s="13" customFormat="1" ht="13.5">
      <c r="B130" s="225"/>
      <c r="C130" s="226"/>
      <c r="D130" s="205" t="s">
        <v>144</v>
      </c>
      <c r="E130" s="227" t="s">
        <v>22</v>
      </c>
      <c r="F130" s="228" t="s">
        <v>173</v>
      </c>
      <c r="G130" s="226"/>
      <c r="H130" s="229">
        <v>91</v>
      </c>
      <c r="I130" s="230"/>
      <c r="J130" s="226"/>
      <c r="K130" s="226"/>
      <c r="L130" s="231"/>
      <c r="M130" s="232"/>
      <c r="N130" s="233"/>
      <c r="O130" s="233"/>
      <c r="P130" s="233"/>
      <c r="Q130" s="233"/>
      <c r="R130" s="233"/>
      <c r="S130" s="233"/>
      <c r="T130" s="234"/>
      <c r="AT130" s="235" t="s">
        <v>144</v>
      </c>
      <c r="AU130" s="235" t="s">
        <v>86</v>
      </c>
      <c r="AV130" s="13" t="s">
        <v>142</v>
      </c>
      <c r="AW130" s="13" t="s">
        <v>6</v>
      </c>
      <c r="AX130" s="13" t="s">
        <v>24</v>
      </c>
      <c r="AY130" s="235" t="s">
        <v>135</v>
      </c>
    </row>
    <row r="131" spans="2:65" s="1" customFormat="1" ht="25.5" customHeight="1">
      <c r="B131" s="40"/>
      <c r="C131" s="191" t="s">
        <v>342</v>
      </c>
      <c r="D131" s="191" t="s">
        <v>137</v>
      </c>
      <c r="E131" s="192" t="s">
        <v>977</v>
      </c>
      <c r="F131" s="193" t="s">
        <v>978</v>
      </c>
      <c r="G131" s="194" t="s">
        <v>219</v>
      </c>
      <c r="H131" s="195">
        <v>280</v>
      </c>
      <c r="I131" s="196"/>
      <c r="J131" s="197">
        <f>ROUND(I131*H131,2)</f>
        <v>0</v>
      </c>
      <c r="K131" s="193" t="s">
        <v>22</v>
      </c>
      <c r="L131" s="60"/>
      <c r="M131" s="198" t="s">
        <v>22</v>
      </c>
      <c r="N131" s="199" t="s">
        <v>48</v>
      </c>
      <c r="O131" s="41"/>
      <c r="P131" s="200">
        <f>O131*H131</f>
        <v>0</v>
      </c>
      <c r="Q131" s="200">
        <v>9.0392999999999995E-4</v>
      </c>
      <c r="R131" s="200">
        <f>Q131*H131</f>
        <v>0.2531004</v>
      </c>
      <c r="S131" s="200">
        <v>0</v>
      </c>
      <c r="T131" s="201">
        <f>S131*H131</f>
        <v>0</v>
      </c>
      <c r="AR131" s="23" t="s">
        <v>142</v>
      </c>
      <c r="AT131" s="23" t="s">
        <v>137</v>
      </c>
      <c r="AU131" s="23" t="s">
        <v>86</v>
      </c>
      <c r="AY131" s="23" t="s">
        <v>135</v>
      </c>
      <c r="BE131" s="202">
        <f>IF(N131="základní",J131,0)</f>
        <v>0</v>
      </c>
      <c r="BF131" s="202">
        <f>IF(N131="snížená",J131,0)</f>
        <v>0</v>
      </c>
      <c r="BG131" s="202">
        <f>IF(N131="zákl. přenesená",J131,0)</f>
        <v>0</v>
      </c>
      <c r="BH131" s="202">
        <f>IF(N131="sníž. přenesená",J131,0)</f>
        <v>0</v>
      </c>
      <c r="BI131" s="202">
        <f>IF(N131="nulová",J131,0)</f>
        <v>0</v>
      </c>
      <c r="BJ131" s="23" t="s">
        <v>24</v>
      </c>
      <c r="BK131" s="202">
        <f>ROUND(I131*H131,2)</f>
        <v>0</v>
      </c>
      <c r="BL131" s="23" t="s">
        <v>142</v>
      </c>
      <c r="BM131" s="23" t="s">
        <v>979</v>
      </c>
    </row>
    <row r="132" spans="2:65" s="11" customFormat="1" ht="27">
      <c r="B132" s="203"/>
      <c r="C132" s="204"/>
      <c r="D132" s="205" t="s">
        <v>144</v>
      </c>
      <c r="E132" s="206" t="s">
        <v>22</v>
      </c>
      <c r="F132" s="207" t="s">
        <v>980</v>
      </c>
      <c r="G132" s="204"/>
      <c r="H132" s="206" t="s">
        <v>22</v>
      </c>
      <c r="I132" s="208"/>
      <c r="J132" s="204"/>
      <c r="K132" s="204"/>
      <c r="L132" s="209"/>
      <c r="M132" s="210"/>
      <c r="N132" s="211"/>
      <c r="O132" s="211"/>
      <c r="P132" s="211"/>
      <c r="Q132" s="211"/>
      <c r="R132" s="211"/>
      <c r="S132" s="211"/>
      <c r="T132" s="212"/>
      <c r="AT132" s="213" t="s">
        <v>144</v>
      </c>
      <c r="AU132" s="213" t="s">
        <v>86</v>
      </c>
      <c r="AV132" s="11" t="s">
        <v>24</v>
      </c>
      <c r="AW132" s="11" t="s">
        <v>41</v>
      </c>
      <c r="AX132" s="11" t="s">
        <v>77</v>
      </c>
      <c r="AY132" s="213" t="s">
        <v>135</v>
      </c>
    </row>
    <row r="133" spans="2:65" s="12" customFormat="1" ht="13.5">
      <c r="B133" s="214"/>
      <c r="C133" s="215"/>
      <c r="D133" s="205" t="s">
        <v>144</v>
      </c>
      <c r="E133" s="216" t="s">
        <v>22</v>
      </c>
      <c r="F133" s="217" t="s">
        <v>981</v>
      </c>
      <c r="G133" s="215"/>
      <c r="H133" s="218">
        <v>280</v>
      </c>
      <c r="I133" s="219"/>
      <c r="J133" s="215"/>
      <c r="K133" s="215"/>
      <c r="L133" s="220"/>
      <c r="M133" s="221"/>
      <c r="N133" s="222"/>
      <c r="O133" s="222"/>
      <c r="P133" s="222"/>
      <c r="Q133" s="222"/>
      <c r="R133" s="222"/>
      <c r="S133" s="222"/>
      <c r="T133" s="223"/>
      <c r="AT133" s="224" t="s">
        <v>144</v>
      </c>
      <c r="AU133" s="224" t="s">
        <v>86</v>
      </c>
      <c r="AV133" s="12" t="s">
        <v>86</v>
      </c>
      <c r="AW133" s="12" t="s">
        <v>41</v>
      </c>
      <c r="AX133" s="12" t="s">
        <v>77</v>
      </c>
      <c r="AY133" s="224" t="s">
        <v>135</v>
      </c>
    </row>
    <row r="134" spans="2:65" s="13" customFormat="1" ht="13.5">
      <c r="B134" s="225"/>
      <c r="C134" s="226"/>
      <c r="D134" s="205" t="s">
        <v>144</v>
      </c>
      <c r="E134" s="227" t="s">
        <v>22</v>
      </c>
      <c r="F134" s="228" t="s">
        <v>173</v>
      </c>
      <c r="G134" s="226"/>
      <c r="H134" s="229">
        <v>280</v>
      </c>
      <c r="I134" s="230"/>
      <c r="J134" s="226"/>
      <c r="K134" s="226"/>
      <c r="L134" s="231"/>
      <c r="M134" s="232"/>
      <c r="N134" s="233"/>
      <c r="O134" s="233"/>
      <c r="P134" s="233"/>
      <c r="Q134" s="233"/>
      <c r="R134" s="233"/>
      <c r="S134" s="233"/>
      <c r="T134" s="234"/>
      <c r="AT134" s="235" t="s">
        <v>144</v>
      </c>
      <c r="AU134" s="235" t="s">
        <v>86</v>
      </c>
      <c r="AV134" s="13" t="s">
        <v>142</v>
      </c>
      <c r="AW134" s="13" t="s">
        <v>6</v>
      </c>
      <c r="AX134" s="13" t="s">
        <v>24</v>
      </c>
      <c r="AY134" s="235" t="s">
        <v>135</v>
      </c>
    </row>
    <row r="135" spans="2:65" s="1" customFormat="1" ht="16.5" customHeight="1">
      <c r="B135" s="40"/>
      <c r="C135" s="191" t="s">
        <v>348</v>
      </c>
      <c r="D135" s="191" t="s">
        <v>137</v>
      </c>
      <c r="E135" s="192" t="s">
        <v>982</v>
      </c>
      <c r="F135" s="193" t="s">
        <v>983</v>
      </c>
      <c r="G135" s="194" t="s">
        <v>219</v>
      </c>
      <c r="H135" s="195">
        <v>371</v>
      </c>
      <c r="I135" s="196"/>
      <c r="J135" s="197">
        <f>ROUND(I135*H135,2)</f>
        <v>0</v>
      </c>
      <c r="K135" s="193" t="s">
        <v>22</v>
      </c>
      <c r="L135" s="60"/>
      <c r="M135" s="198" t="s">
        <v>22</v>
      </c>
      <c r="N135" s="199" t="s">
        <v>48</v>
      </c>
      <c r="O135" s="41"/>
      <c r="P135" s="200">
        <f>O135*H135</f>
        <v>0</v>
      </c>
      <c r="Q135" s="200">
        <v>8.9999999999999998E-4</v>
      </c>
      <c r="R135" s="200">
        <f>Q135*H135</f>
        <v>0.33389999999999997</v>
      </c>
      <c r="S135" s="200">
        <v>0</v>
      </c>
      <c r="T135" s="201">
        <f>S135*H135</f>
        <v>0</v>
      </c>
      <c r="AR135" s="23" t="s">
        <v>142</v>
      </c>
      <c r="AT135" s="23" t="s">
        <v>137</v>
      </c>
      <c r="AU135" s="23" t="s">
        <v>86</v>
      </c>
      <c r="AY135" s="23" t="s">
        <v>135</v>
      </c>
      <c r="BE135" s="202">
        <f>IF(N135="základní",J135,0)</f>
        <v>0</v>
      </c>
      <c r="BF135" s="202">
        <f>IF(N135="snížená",J135,0)</f>
        <v>0</v>
      </c>
      <c r="BG135" s="202">
        <f>IF(N135="zákl. přenesená",J135,0)</f>
        <v>0</v>
      </c>
      <c r="BH135" s="202">
        <f>IF(N135="sníž. přenesená",J135,0)</f>
        <v>0</v>
      </c>
      <c r="BI135" s="202">
        <f>IF(N135="nulová",J135,0)</f>
        <v>0</v>
      </c>
      <c r="BJ135" s="23" t="s">
        <v>24</v>
      </c>
      <c r="BK135" s="202">
        <f>ROUND(I135*H135,2)</f>
        <v>0</v>
      </c>
      <c r="BL135" s="23" t="s">
        <v>142</v>
      </c>
      <c r="BM135" s="23" t="s">
        <v>984</v>
      </c>
    </row>
    <row r="136" spans="2:65" s="12" customFormat="1" ht="13.5">
      <c r="B136" s="214"/>
      <c r="C136" s="215"/>
      <c r="D136" s="205" t="s">
        <v>144</v>
      </c>
      <c r="E136" s="216" t="s">
        <v>22</v>
      </c>
      <c r="F136" s="217" t="s">
        <v>985</v>
      </c>
      <c r="G136" s="215"/>
      <c r="H136" s="218">
        <v>371</v>
      </c>
      <c r="I136" s="219"/>
      <c r="J136" s="215"/>
      <c r="K136" s="215"/>
      <c r="L136" s="220"/>
      <c r="M136" s="221"/>
      <c r="N136" s="222"/>
      <c r="O136" s="222"/>
      <c r="P136" s="222"/>
      <c r="Q136" s="222"/>
      <c r="R136" s="222"/>
      <c r="S136" s="222"/>
      <c r="T136" s="223"/>
      <c r="AT136" s="224" t="s">
        <v>144</v>
      </c>
      <c r="AU136" s="224" t="s">
        <v>86</v>
      </c>
      <c r="AV136" s="12" t="s">
        <v>86</v>
      </c>
      <c r="AW136" s="12" t="s">
        <v>41</v>
      </c>
      <c r="AX136" s="12" t="s">
        <v>77</v>
      </c>
      <c r="AY136" s="224" t="s">
        <v>135</v>
      </c>
    </row>
    <row r="137" spans="2:65" s="13" customFormat="1" ht="13.5">
      <c r="B137" s="225"/>
      <c r="C137" s="226"/>
      <c r="D137" s="205" t="s">
        <v>144</v>
      </c>
      <c r="E137" s="227" t="s">
        <v>22</v>
      </c>
      <c r="F137" s="228" t="s">
        <v>173</v>
      </c>
      <c r="G137" s="226"/>
      <c r="H137" s="229">
        <v>371</v>
      </c>
      <c r="I137" s="230"/>
      <c r="J137" s="226"/>
      <c r="K137" s="226"/>
      <c r="L137" s="231"/>
      <c r="M137" s="232"/>
      <c r="N137" s="233"/>
      <c r="O137" s="233"/>
      <c r="P137" s="233"/>
      <c r="Q137" s="233"/>
      <c r="R137" s="233"/>
      <c r="S137" s="233"/>
      <c r="T137" s="234"/>
      <c r="AT137" s="235" t="s">
        <v>144</v>
      </c>
      <c r="AU137" s="235" t="s">
        <v>86</v>
      </c>
      <c r="AV137" s="13" t="s">
        <v>142</v>
      </c>
      <c r="AW137" s="13" t="s">
        <v>6</v>
      </c>
      <c r="AX137" s="13" t="s">
        <v>24</v>
      </c>
      <c r="AY137" s="235" t="s">
        <v>135</v>
      </c>
    </row>
    <row r="138" spans="2:65" s="1" customFormat="1" ht="16.5" customHeight="1">
      <c r="B138" s="40"/>
      <c r="C138" s="191" t="s">
        <v>10</v>
      </c>
      <c r="D138" s="191" t="s">
        <v>137</v>
      </c>
      <c r="E138" s="192" t="s">
        <v>986</v>
      </c>
      <c r="F138" s="193" t="s">
        <v>987</v>
      </c>
      <c r="G138" s="194" t="s">
        <v>219</v>
      </c>
      <c r="H138" s="195">
        <v>280</v>
      </c>
      <c r="I138" s="196"/>
      <c r="J138" s="197">
        <f>ROUND(I138*H138,2)</f>
        <v>0</v>
      </c>
      <c r="K138" s="193" t="s">
        <v>22</v>
      </c>
      <c r="L138" s="60"/>
      <c r="M138" s="198" t="s">
        <v>22</v>
      </c>
      <c r="N138" s="199" t="s">
        <v>48</v>
      </c>
      <c r="O138" s="41"/>
      <c r="P138" s="200">
        <f>O138*H138</f>
        <v>0</v>
      </c>
      <c r="Q138" s="200">
        <v>0</v>
      </c>
      <c r="R138" s="200">
        <f>Q138*H138</f>
        <v>0</v>
      </c>
      <c r="S138" s="200">
        <v>0</v>
      </c>
      <c r="T138" s="201">
        <f>S138*H138</f>
        <v>0</v>
      </c>
      <c r="AR138" s="23" t="s">
        <v>142</v>
      </c>
      <c r="AT138" s="23" t="s">
        <v>137</v>
      </c>
      <c r="AU138" s="23" t="s">
        <v>86</v>
      </c>
      <c r="AY138" s="23" t="s">
        <v>135</v>
      </c>
      <c r="BE138" s="202">
        <f>IF(N138="základní",J138,0)</f>
        <v>0</v>
      </c>
      <c r="BF138" s="202">
        <f>IF(N138="snížená",J138,0)</f>
        <v>0</v>
      </c>
      <c r="BG138" s="202">
        <f>IF(N138="zákl. přenesená",J138,0)</f>
        <v>0</v>
      </c>
      <c r="BH138" s="202">
        <f>IF(N138="sníž. přenesená",J138,0)</f>
        <v>0</v>
      </c>
      <c r="BI138" s="202">
        <f>IF(N138="nulová",J138,0)</f>
        <v>0</v>
      </c>
      <c r="BJ138" s="23" t="s">
        <v>24</v>
      </c>
      <c r="BK138" s="202">
        <f>ROUND(I138*H138,2)</f>
        <v>0</v>
      </c>
      <c r="BL138" s="23" t="s">
        <v>142</v>
      </c>
      <c r="BM138" s="23" t="s">
        <v>988</v>
      </c>
    </row>
    <row r="139" spans="2:65" s="12" customFormat="1" ht="13.5">
      <c r="B139" s="214"/>
      <c r="C139" s="215"/>
      <c r="D139" s="205" t="s">
        <v>144</v>
      </c>
      <c r="E139" s="216" t="s">
        <v>22</v>
      </c>
      <c r="F139" s="217" t="s">
        <v>981</v>
      </c>
      <c r="G139" s="215"/>
      <c r="H139" s="218">
        <v>280</v>
      </c>
      <c r="I139" s="219"/>
      <c r="J139" s="215"/>
      <c r="K139" s="215"/>
      <c r="L139" s="220"/>
      <c r="M139" s="221"/>
      <c r="N139" s="222"/>
      <c r="O139" s="222"/>
      <c r="P139" s="222"/>
      <c r="Q139" s="222"/>
      <c r="R139" s="222"/>
      <c r="S139" s="222"/>
      <c r="T139" s="223"/>
      <c r="AT139" s="224" t="s">
        <v>144</v>
      </c>
      <c r="AU139" s="224" t="s">
        <v>86</v>
      </c>
      <c r="AV139" s="12" t="s">
        <v>86</v>
      </c>
      <c r="AW139" s="12" t="s">
        <v>41</v>
      </c>
      <c r="AX139" s="12" t="s">
        <v>77</v>
      </c>
      <c r="AY139" s="224" t="s">
        <v>135</v>
      </c>
    </row>
    <row r="140" spans="2:65" s="13" customFormat="1" ht="13.5">
      <c r="B140" s="225"/>
      <c r="C140" s="226"/>
      <c r="D140" s="205" t="s">
        <v>144</v>
      </c>
      <c r="E140" s="227" t="s">
        <v>22</v>
      </c>
      <c r="F140" s="228" t="s">
        <v>173</v>
      </c>
      <c r="G140" s="226"/>
      <c r="H140" s="229">
        <v>280</v>
      </c>
      <c r="I140" s="230"/>
      <c r="J140" s="226"/>
      <c r="K140" s="226"/>
      <c r="L140" s="231"/>
      <c r="M140" s="232"/>
      <c r="N140" s="233"/>
      <c r="O140" s="233"/>
      <c r="P140" s="233"/>
      <c r="Q140" s="233"/>
      <c r="R140" s="233"/>
      <c r="S140" s="233"/>
      <c r="T140" s="234"/>
      <c r="AT140" s="235" t="s">
        <v>144</v>
      </c>
      <c r="AU140" s="235" t="s">
        <v>86</v>
      </c>
      <c r="AV140" s="13" t="s">
        <v>142</v>
      </c>
      <c r="AW140" s="13" t="s">
        <v>6</v>
      </c>
      <c r="AX140" s="13" t="s">
        <v>24</v>
      </c>
      <c r="AY140" s="235" t="s">
        <v>135</v>
      </c>
    </row>
    <row r="141" spans="2:65" s="1" customFormat="1" ht="25.5" customHeight="1">
      <c r="B141" s="40"/>
      <c r="C141" s="191" t="s">
        <v>363</v>
      </c>
      <c r="D141" s="191" t="s">
        <v>137</v>
      </c>
      <c r="E141" s="192" t="s">
        <v>989</v>
      </c>
      <c r="F141" s="193" t="s">
        <v>990</v>
      </c>
      <c r="G141" s="194" t="s">
        <v>991</v>
      </c>
      <c r="H141" s="195">
        <v>13</v>
      </c>
      <c r="I141" s="196"/>
      <c r="J141" s="197">
        <f>ROUND(I141*H141,2)</f>
        <v>0</v>
      </c>
      <c r="K141" s="193" t="s">
        <v>22</v>
      </c>
      <c r="L141" s="60"/>
      <c r="M141" s="198" t="s">
        <v>22</v>
      </c>
      <c r="N141" s="199" t="s">
        <v>48</v>
      </c>
      <c r="O141" s="41"/>
      <c r="P141" s="200">
        <f>O141*H141</f>
        <v>0</v>
      </c>
      <c r="Q141" s="200">
        <v>2.5690000000000001E-2</v>
      </c>
      <c r="R141" s="200">
        <f>Q141*H141</f>
        <v>0.33396999999999999</v>
      </c>
      <c r="S141" s="200">
        <v>0</v>
      </c>
      <c r="T141" s="201">
        <f>S141*H141</f>
        <v>0</v>
      </c>
      <c r="AR141" s="23" t="s">
        <v>142</v>
      </c>
      <c r="AT141" s="23" t="s">
        <v>137</v>
      </c>
      <c r="AU141" s="23" t="s">
        <v>86</v>
      </c>
      <c r="AY141" s="23" t="s">
        <v>135</v>
      </c>
      <c r="BE141" s="202">
        <f>IF(N141="základní",J141,0)</f>
        <v>0</v>
      </c>
      <c r="BF141" s="202">
        <f>IF(N141="snížená",J141,0)</f>
        <v>0</v>
      </c>
      <c r="BG141" s="202">
        <f>IF(N141="zákl. přenesená",J141,0)</f>
        <v>0</v>
      </c>
      <c r="BH141" s="202">
        <f>IF(N141="sníž. přenesená",J141,0)</f>
        <v>0</v>
      </c>
      <c r="BI141" s="202">
        <f>IF(N141="nulová",J141,0)</f>
        <v>0</v>
      </c>
      <c r="BJ141" s="23" t="s">
        <v>24</v>
      </c>
      <c r="BK141" s="202">
        <f>ROUND(I141*H141,2)</f>
        <v>0</v>
      </c>
      <c r="BL141" s="23" t="s">
        <v>142</v>
      </c>
      <c r="BM141" s="23" t="s">
        <v>992</v>
      </c>
    </row>
    <row r="142" spans="2:65" s="12" customFormat="1" ht="13.5">
      <c r="B142" s="214"/>
      <c r="C142" s="215"/>
      <c r="D142" s="205" t="s">
        <v>144</v>
      </c>
      <c r="E142" s="216" t="s">
        <v>22</v>
      </c>
      <c r="F142" s="217" t="s">
        <v>342</v>
      </c>
      <c r="G142" s="215"/>
      <c r="H142" s="218">
        <v>13</v>
      </c>
      <c r="I142" s="219"/>
      <c r="J142" s="215"/>
      <c r="K142" s="215"/>
      <c r="L142" s="220"/>
      <c r="M142" s="221"/>
      <c r="N142" s="222"/>
      <c r="O142" s="222"/>
      <c r="P142" s="222"/>
      <c r="Q142" s="222"/>
      <c r="R142" s="222"/>
      <c r="S142" s="222"/>
      <c r="T142" s="223"/>
      <c r="AT142" s="224" t="s">
        <v>144</v>
      </c>
      <c r="AU142" s="224" t="s">
        <v>86</v>
      </c>
      <c r="AV142" s="12" t="s">
        <v>86</v>
      </c>
      <c r="AW142" s="12" t="s">
        <v>41</v>
      </c>
      <c r="AX142" s="12" t="s">
        <v>77</v>
      </c>
      <c r="AY142" s="224" t="s">
        <v>135</v>
      </c>
    </row>
    <row r="143" spans="2:65" s="13" customFormat="1" ht="13.5">
      <c r="B143" s="225"/>
      <c r="C143" s="226"/>
      <c r="D143" s="205" t="s">
        <v>144</v>
      </c>
      <c r="E143" s="227" t="s">
        <v>22</v>
      </c>
      <c r="F143" s="228" t="s">
        <v>173</v>
      </c>
      <c r="G143" s="226"/>
      <c r="H143" s="229">
        <v>13</v>
      </c>
      <c r="I143" s="230"/>
      <c r="J143" s="226"/>
      <c r="K143" s="226"/>
      <c r="L143" s="231"/>
      <c r="M143" s="232"/>
      <c r="N143" s="233"/>
      <c r="O143" s="233"/>
      <c r="P143" s="233"/>
      <c r="Q143" s="233"/>
      <c r="R143" s="233"/>
      <c r="S143" s="233"/>
      <c r="T143" s="234"/>
      <c r="AT143" s="235" t="s">
        <v>144</v>
      </c>
      <c r="AU143" s="235" t="s">
        <v>86</v>
      </c>
      <c r="AV143" s="13" t="s">
        <v>142</v>
      </c>
      <c r="AW143" s="13" t="s">
        <v>6</v>
      </c>
      <c r="AX143" s="13" t="s">
        <v>24</v>
      </c>
      <c r="AY143" s="235" t="s">
        <v>135</v>
      </c>
    </row>
    <row r="144" spans="2:65" s="10" customFormat="1" ht="29.85" customHeight="1">
      <c r="B144" s="175"/>
      <c r="C144" s="176"/>
      <c r="D144" s="177" t="s">
        <v>76</v>
      </c>
      <c r="E144" s="189" t="s">
        <v>181</v>
      </c>
      <c r="F144" s="189" t="s">
        <v>477</v>
      </c>
      <c r="G144" s="176"/>
      <c r="H144" s="176"/>
      <c r="I144" s="179"/>
      <c r="J144" s="190">
        <f>BK144</f>
        <v>0</v>
      </c>
      <c r="K144" s="176"/>
      <c r="L144" s="181"/>
      <c r="M144" s="182"/>
      <c r="N144" s="183"/>
      <c r="O144" s="183"/>
      <c r="P144" s="184">
        <f>SUM(P145:P192)</f>
        <v>0</v>
      </c>
      <c r="Q144" s="183"/>
      <c r="R144" s="184">
        <f>SUM(R145:R192)</f>
        <v>55.155843989319997</v>
      </c>
      <c r="S144" s="183"/>
      <c r="T144" s="185">
        <f>SUM(T145:T192)</f>
        <v>0</v>
      </c>
      <c r="AR144" s="186" t="s">
        <v>24</v>
      </c>
      <c r="AT144" s="187" t="s">
        <v>76</v>
      </c>
      <c r="AU144" s="187" t="s">
        <v>24</v>
      </c>
      <c r="AY144" s="186" t="s">
        <v>135</v>
      </c>
      <c r="BK144" s="188">
        <f>SUM(BK145:BK192)</f>
        <v>0</v>
      </c>
    </row>
    <row r="145" spans="2:65" s="1" customFormat="1" ht="16.5" customHeight="1">
      <c r="B145" s="40"/>
      <c r="C145" s="191" t="s">
        <v>376</v>
      </c>
      <c r="D145" s="191" t="s">
        <v>137</v>
      </c>
      <c r="E145" s="192" t="s">
        <v>993</v>
      </c>
      <c r="F145" s="193" t="s">
        <v>994</v>
      </c>
      <c r="G145" s="194" t="s">
        <v>229</v>
      </c>
      <c r="H145" s="195">
        <v>2.7240000000000002</v>
      </c>
      <c r="I145" s="196"/>
      <c r="J145" s="197">
        <f>ROUND(I145*H145,2)</f>
        <v>0</v>
      </c>
      <c r="K145" s="193" t="s">
        <v>22</v>
      </c>
      <c r="L145" s="60"/>
      <c r="M145" s="198" t="s">
        <v>22</v>
      </c>
      <c r="N145" s="199" t="s">
        <v>48</v>
      </c>
      <c r="O145" s="41"/>
      <c r="P145" s="200">
        <f>O145*H145</f>
        <v>0</v>
      </c>
      <c r="Q145" s="200">
        <v>2.4705729999999999</v>
      </c>
      <c r="R145" s="200">
        <f>Q145*H145</f>
        <v>6.7298408520000006</v>
      </c>
      <c r="S145" s="200">
        <v>0</v>
      </c>
      <c r="T145" s="201">
        <f>S145*H145</f>
        <v>0</v>
      </c>
      <c r="AR145" s="23" t="s">
        <v>142</v>
      </c>
      <c r="AT145" s="23" t="s">
        <v>137</v>
      </c>
      <c r="AU145" s="23" t="s">
        <v>86</v>
      </c>
      <c r="AY145" s="23" t="s">
        <v>135</v>
      </c>
      <c r="BE145" s="202">
        <f>IF(N145="základní",J145,0)</f>
        <v>0</v>
      </c>
      <c r="BF145" s="202">
        <f>IF(N145="snížená",J145,0)</f>
        <v>0</v>
      </c>
      <c r="BG145" s="202">
        <f>IF(N145="zákl. přenesená",J145,0)</f>
        <v>0</v>
      </c>
      <c r="BH145" s="202">
        <f>IF(N145="sníž. přenesená",J145,0)</f>
        <v>0</v>
      </c>
      <c r="BI145" s="202">
        <f>IF(N145="nulová",J145,0)</f>
        <v>0</v>
      </c>
      <c r="BJ145" s="23" t="s">
        <v>24</v>
      </c>
      <c r="BK145" s="202">
        <f>ROUND(I145*H145,2)</f>
        <v>0</v>
      </c>
      <c r="BL145" s="23" t="s">
        <v>142</v>
      </c>
      <c r="BM145" s="23" t="s">
        <v>995</v>
      </c>
    </row>
    <row r="146" spans="2:65" s="1" customFormat="1" ht="54">
      <c r="B146" s="40"/>
      <c r="C146" s="62"/>
      <c r="D146" s="205" t="s">
        <v>922</v>
      </c>
      <c r="E146" s="62"/>
      <c r="F146" s="246" t="s">
        <v>996</v>
      </c>
      <c r="G146" s="62"/>
      <c r="H146" s="62"/>
      <c r="I146" s="162"/>
      <c r="J146" s="62"/>
      <c r="K146" s="62"/>
      <c r="L146" s="60"/>
      <c r="M146" s="247"/>
      <c r="N146" s="41"/>
      <c r="O146" s="41"/>
      <c r="P146" s="41"/>
      <c r="Q146" s="41"/>
      <c r="R146" s="41"/>
      <c r="S146" s="41"/>
      <c r="T146" s="77"/>
      <c r="AT146" s="23" t="s">
        <v>922</v>
      </c>
      <c r="AU146" s="23" t="s">
        <v>86</v>
      </c>
    </row>
    <row r="147" spans="2:65" s="12" customFormat="1" ht="13.5">
      <c r="B147" s="214"/>
      <c r="C147" s="215"/>
      <c r="D147" s="205" t="s">
        <v>144</v>
      </c>
      <c r="E147" s="216" t="s">
        <v>22</v>
      </c>
      <c r="F147" s="217" t="s">
        <v>997</v>
      </c>
      <c r="G147" s="215"/>
      <c r="H147" s="218">
        <v>2.7240000000000002</v>
      </c>
      <c r="I147" s="219"/>
      <c r="J147" s="215"/>
      <c r="K147" s="215"/>
      <c r="L147" s="220"/>
      <c r="M147" s="221"/>
      <c r="N147" s="222"/>
      <c r="O147" s="222"/>
      <c r="P147" s="222"/>
      <c r="Q147" s="222"/>
      <c r="R147" s="222"/>
      <c r="S147" s="222"/>
      <c r="T147" s="223"/>
      <c r="AT147" s="224" t="s">
        <v>144</v>
      </c>
      <c r="AU147" s="224" t="s">
        <v>86</v>
      </c>
      <c r="AV147" s="12" t="s">
        <v>86</v>
      </c>
      <c r="AW147" s="12" t="s">
        <v>41</v>
      </c>
      <c r="AX147" s="12" t="s">
        <v>77</v>
      </c>
      <c r="AY147" s="224" t="s">
        <v>135</v>
      </c>
    </row>
    <row r="148" spans="2:65" s="13" customFormat="1" ht="13.5">
      <c r="B148" s="225"/>
      <c r="C148" s="226"/>
      <c r="D148" s="205" t="s">
        <v>144</v>
      </c>
      <c r="E148" s="227" t="s">
        <v>22</v>
      </c>
      <c r="F148" s="228" t="s">
        <v>173</v>
      </c>
      <c r="G148" s="226"/>
      <c r="H148" s="229">
        <v>2.7240000000000002</v>
      </c>
      <c r="I148" s="230"/>
      <c r="J148" s="226"/>
      <c r="K148" s="226"/>
      <c r="L148" s="231"/>
      <c r="M148" s="232"/>
      <c r="N148" s="233"/>
      <c r="O148" s="233"/>
      <c r="P148" s="233"/>
      <c r="Q148" s="233"/>
      <c r="R148" s="233"/>
      <c r="S148" s="233"/>
      <c r="T148" s="234"/>
      <c r="AT148" s="235" t="s">
        <v>144</v>
      </c>
      <c r="AU148" s="235" t="s">
        <v>86</v>
      </c>
      <c r="AV148" s="13" t="s">
        <v>142</v>
      </c>
      <c r="AW148" s="13" t="s">
        <v>6</v>
      </c>
      <c r="AX148" s="13" t="s">
        <v>24</v>
      </c>
      <c r="AY148" s="235" t="s">
        <v>135</v>
      </c>
    </row>
    <row r="149" spans="2:65" s="1" customFormat="1" ht="25.5" customHeight="1">
      <c r="B149" s="40"/>
      <c r="C149" s="191" t="s">
        <v>383</v>
      </c>
      <c r="D149" s="191" t="s">
        <v>137</v>
      </c>
      <c r="E149" s="192" t="s">
        <v>998</v>
      </c>
      <c r="F149" s="193" t="s">
        <v>999</v>
      </c>
      <c r="G149" s="194" t="s">
        <v>140</v>
      </c>
      <c r="H149" s="195">
        <v>14.7</v>
      </c>
      <c r="I149" s="196"/>
      <c r="J149" s="197">
        <f>ROUND(I149*H149,2)</f>
        <v>0</v>
      </c>
      <c r="K149" s="193" t="s">
        <v>22</v>
      </c>
      <c r="L149" s="60"/>
      <c r="M149" s="198" t="s">
        <v>22</v>
      </c>
      <c r="N149" s="199" t="s">
        <v>48</v>
      </c>
      <c r="O149" s="41"/>
      <c r="P149" s="200">
        <f>O149*H149</f>
        <v>0</v>
      </c>
      <c r="Q149" s="200">
        <v>2.5188060000000002E-2</v>
      </c>
      <c r="R149" s="200">
        <f>Q149*H149</f>
        <v>0.37026448200000001</v>
      </c>
      <c r="S149" s="200">
        <v>0</v>
      </c>
      <c r="T149" s="201">
        <f>S149*H149</f>
        <v>0</v>
      </c>
      <c r="AR149" s="23" t="s">
        <v>142</v>
      </c>
      <c r="AT149" s="23" t="s">
        <v>137</v>
      </c>
      <c r="AU149" s="23" t="s">
        <v>86</v>
      </c>
      <c r="AY149" s="23" t="s">
        <v>135</v>
      </c>
      <c r="BE149" s="202">
        <f>IF(N149="základní",J149,0)</f>
        <v>0</v>
      </c>
      <c r="BF149" s="202">
        <f>IF(N149="snížená",J149,0)</f>
        <v>0</v>
      </c>
      <c r="BG149" s="202">
        <f>IF(N149="zákl. přenesená",J149,0)</f>
        <v>0</v>
      </c>
      <c r="BH149" s="202">
        <f>IF(N149="sníž. přenesená",J149,0)</f>
        <v>0</v>
      </c>
      <c r="BI149" s="202">
        <f>IF(N149="nulová",J149,0)</f>
        <v>0</v>
      </c>
      <c r="BJ149" s="23" t="s">
        <v>24</v>
      </c>
      <c r="BK149" s="202">
        <f>ROUND(I149*H149,2)</f>
        <v>0</v>
      </c>
      <c r="BL149" s="23" t="s">
        <v>142</v>
      </c>
      <c r="BM149" s="23" t="s">
        <v>1000</v>
      </c>
    </row>
    <row r="150" spans="2:65" s="1" customFormat="1" ht="40.5">
      <c r="B150" s="40"/>
      <c r="C150" s="62"/>
      <c r="D150" s="205" t="s">
        <v>922</v>
      </c>
      <c r="E150" s="62"/>
      <c r="F150" s="246" t="s">
        <v>1001</v>
      </c>
      <c r="G150" s="62"/>
      <c r="H150" s="62"/>
      <c r="I150" s="162"/>
      <c r="J150" s="62"/>
      <c r="K150" s="62"/>
      <c r="L150" s="60"/>
      <c r="M150" s="247"/>
      <c r="N150" s="41"/>
      <c r="O150" s="41"/>
      <c r="P150" s="41"/>
      <c r="Q150" s="41"/>
      <c r="R150" s="41"/>
      <c r="S150" s="41"/>
      <c r="T150" s="77"/>
      <c r="AT150" s="23" t="s">
        <v>922</v>
      </c>
      <c r="AU150" s="23" t="s">
        <v>86</v>
      </c>
    </row>
    <row r="151" spans="2:65" s="11" customFormat="1" ht="13.5">
      <c r="B151" s="203"/>
      <c r="C151" s="204"/>
      <c r="D151" s="205" t="s">
        <v>144</v>
      </c>
      <c r="E151" s="206" t="s">
        <v>22</v>
      </c>
      <c r="F151" s="207" t="s">
        <v>1002</v>
      </c>
      <c r="G151" s="204"/>
      <c r="H151" s="206" t="s">
        <v>22</v>
      </c>
      <c r="I151" s="208"/>
      <c r="J151" s="204"/>
      <c r="K151" s="204"/>
      <c r="L151" s="209"/>
      <c r="M151" s="210"/>
      <c r="N151" s="211"/>
      <c r="O151" s="211"/>
      <c r="P151" s="211"/>
      <c r="Q151" s="211"/>
      <c r="R151" s="211"/>
      <c r="S151" s="211"/>
      <c r="T151" s="212"/>
      <c r="AT151" s="213" t="s">
        <v>144</v>
      </c>
      <c r="AU151" s="213" t="s">
        <v>86</v>
      </c>
      <c r="AV151" s="11" t="s">
        <v>24</v>
      </c>
      <c r="AW151" s="11" t="s">
        <v>41</v>
      </c>
      <c r="AX151" s="11" t="s">
        <v>77</v>
      </c>
      <c r="AY151" s="213" t="s">
        <v>135</v>
      </c>
    </row>
    <row r="152" spans="2:65" s="12" customFormat="1" ht="13.5">
      <c r="B152" s="214"/>
      <c r="C152" s="215"/>
      <c r="D152" s="205" t="s">
        <v>144</v>
      </c>
      <c r="E152" s="216" t="s">
        <v>22</v>
      </c>
      <c r="F152" s="217" t="s">
        <v>1003</v>
      </c>
      <c r="G152" s="215"/>
      <c r="H152" s="218">
        <v>13.62</v>
      </c>
      <c r="I152" s="219"/>
      <c r="J152" s="215"/>
      <c r="K152" s="215"/>
      <c r="L152" s="220"/>
      <c r="M152" s="221"/>
      <c r="N152" s="222"/>
      <c r="O152" s="222"/>
      <c r="P152" s="222"/>
      <c r="Q152" s="222"/>
      <c r="R152" s="222"/>
      <c r="S152" s="222"/>
      <c r="T152" s="223"/>
      <c r="AT152" s="224" t="s">
        <v>144</v>
      </c>
      <c r="AU152" s="224" t="s">
        <v>86</v>
      </c>
      <c r="AV152" s="12" t="s">
        <v>86</v>
      </c>
      <c r="AW152" s="12" t="s">
        <v>41</v>
      </c>
      <c r="AX152" s="12" t="s">
        <v>77</v>
      </c>
      <c r="AY152" s="224" t="s">
        <v>135</v>
      </c>
    </row>
    <row r="153" spans="2:65" s="11" customFormat="1" ht="13.5">
      <c r="B153" s="203"/>
      <c r="C153" s="204"/>
      <c r="D153" s="205" t="s">
        <v>144</v>
      </c>
      <c r="E153" s="206" t="s">
        <v>22</v>
      </c>
      <c r="F153" s="207" t="s">
        <v>1004</v>
      </c>
      <c r="G153" s="204"/>
      <c r="H153" s="206" t="s">
        <v>22</v>
      </c>
      <c r="I153" s="208"/>
      <c r="J153" s="204"/>
      <c r="K153" s="204"/>
      <c r="L153" s="209"/>
      <c r="M153" s="210"/>
      <c r="N153" s="211"/>
      <c r="O153" s="211"/>
      <c r="P153" s="211"/>
      <c r="Q153" s="211"/>
      <c r="R153" s="211"/>
      <c r="S153" s="211"/>
      <c r="T153" s="212"/>
      <c r="AT153" s="213" t="s">
        <v>144</v>
      </c>
      <c r="AU153" s="213" t="s">
        <v>86</v>
      </c>
      <c r="AV153" s="11" t="s">
        <v>24</v>
      </c>
      <c r="AW153" s="11" t="s">
        <v>41</v>
      </c>
      <c r="AX153" s="11" t="s">
        <v>77</v>
      </c>
      <c r="AY153" s="213" t="s">
        <v>135</v>
      </c>
    </row>
    <row r="154" spans="2:65" s="12" customFormat="1" ht="13.5">
      <c r="B154" s="214"/>
      <c r="C154" s="215"/>
      <c r="D154" s="205" t="s">
        <v>144</v>
      </c>
      <c r="E154" s="216" t="s">
        <v>22</v>
      </c>
      <c r="F154" s="217" t="s">
        <v>1005</v>
      </c>
      <c r="G154" s="215"/>
      <c r="H154" s="218">
        <v>1.08</v>
      </c>
      <c r="I154" s="219"/>
      <c r="J154" s="215"/>
      <c r="K154" s="215"/>
      <c r="L154" s="220"/>
      <c r="M154" s="221"/>
      <c r="N154" s="222"/>
      <c r="O154" s="222"/>
      <c r="P154" s="222"/>
      <c r="Q154" s="222"/>
      <c r="R154" s="222"/>
      <c r="S154" s="222"/>
      <c r="T154" s="223"/>
      <c r="AT154" s="224" t="s">
        <v>144</v>
      </c>
      <c r="AU154" s="224" t="s">
        <v>86</v>
      </c>
      <c r="AV154" s="12" t="s">
        <v>86</v>
      </c>
      <c r="AW154" s="12" t="s">
        <v>41</v>
      </c>
      <c r="AX154" s="12" t="s">
        <v>77</v>
      </c>
      <c r="AY154" s="224" t="s">
        <v>135</v>
      </c>
    </row>
    <row r="155" spans="2:65" s="13" customFormat="1" ht="13.5">
      <c r="B155" s="225"/>
      <c r="C155" s="226"/>
      <c r="D155" s="205" t="s">
        <v>144</v>
      </c>
      <c r="E155" s="227" t="s">
        <v>22</v>
      </c>
      <c r="F155" s="228" t="s">
        <v>173</v>
      </c>
      <c r="G155" s="226"/>
      <c r="H155" s="229">
        <v>14.7</v>
      </c>
      <c r="I155" s="230"/>
      <c r="J155" s="226"/>
      <c r="K155" s="226"/>
      <c r="L155" s="231"/>
      <c r="M155" s="232"/>
      <c r="N155" s="233"/>
      <c r="O155" s="233"/>
      <c r="P155" s="233"/>
      <c r="Q155" s="233"/>
      <c r="R155" s="233"/>
      <c r="S155" s="233"/>
      <c r="T155" s="234"/>
      <c r="AT155" s="235" t="s">
        <v>144</v>
      </c>
      <c r="AU155" s="235" t="s">
        <v>86</v>
      </c>
      <c r="AV155" s="13" t="s">
        <v>142</v>
      </c>
      <c r="AW155" s="13" t="s">
        <v>6</v>
      </c>
      <c r="AX155" s="13" t="s">
        <v>24</v>
      </c>
      <c r="AY155" s="235" t="s">
        <v>135</v>
      </c>
    </row>
    <row r="156" spans="2:65" s="1" customFormat="1" ht="25.5" customHeight="1">
      <c r="B156" s="40"/>
      <c r="C156" s="191" t="s">
        <v>405</v>
      </c>
      <c r="D156" s="191" t="s">
        <v>137</v>
      </c>
      <c r="E156" s="192" t="s">
        <v>1006</v>
      </c>
      <c r="F156" s="193" t="s">
        <v>1007</v>
      </c>
      <c r="G156" s="194" t="s">
        <v>140</v>
      </c>
      <c r="H156" s="195">
        <v>14.7</v>
      </c>
      <c r="I156" s="196"/>
      <c r="J156" s="197">
        <f>ROUND(I156*H156,2)</f>
        <v>0</v>
      </c>
      <c r="K156" s="193" t="s">
        <v>22</v>
      </c>
      <c r="L156" s="60"/>
      <c r="M156" s="198" t="s">
        <v>22</v>
      </c>
      <c r="N156" s="199" t="s">
        <v>48</v>
      </c>
      <c r="O156" s="41"/>
      <c r="P156" s="200">
        <f>O156*H156</f>
        <v>0</v>
      </c>
      <c r="Q156" s="200">
        <v>0</v>
      </c>
      <c r="R156" s="200">
        <f>Q156*H156</f>
        <v>0</v>
      </c>
      <c r="S156" s="200">
        <v>0</v>
      </c>
      <c r="T156" s="201">
        <f>S156*H156</f>
        <v>0</v>
      </c>
      <c r="AR156" s="23" t="s">
        <v>142</v>
      </c>
      <c r="AT156" s="23" t="s">
        <v>137</v>
      </c>
      <c r="AU156" s="23" t="s">
        <v>86</v>
      </c>
      <c r="AY156" s="23" t="s">
        <v>135</v>
      </c>
      <c r="BE156" s="202">
        <f>IF(N156="základní",J156,0)</f>
        <v>0</v>
      </c>
      <c r="BF156" s="202">
        <f>IF(N156="snížená",J156,0)</f>
        <v>0</v>
      </c>
      <c r="BG156" s="202">
        <f>IF(N156="zákl. přenesená",J156,0)</f>
        <v>0</v>
      </c>
      <c r="BH156" s="202">
        <f>IF(N156="sníž. přenesená",J156,0)</f>
        <v>0</v>
      </c>
      <c r="BI156" s="202">
        <f>IF(N156="nulová",J156,0)</f>
        <v>0</v>
      </c>
      <c r="BJ156" s="23" t="s">
        <v>24</v>
      </c>
      <c r="BK156" s="202">
        <f>ROUND(I156*H156,2)</f>
        <v>0</v>
      </c>
      <c r="BL156" s="23" t="s">
        <v>142</v>
      </c>
      <c r="BM156" s="23" t="s">
        <v>1008</v>
      </c>
    </row>
    <row r="157" spans="2:65" s="1" customFormat="1" ht="40.5">
      <c r="B157" s="40"/>
      <c r="C157" s="62"/>
      <c r="D157" s="205" t="s">
        <v>922</v>
      </c>
      <c r="E157" s="62"/>
      <c r="F157" s="246" t="s">
        <v>1001</v>
      </c>
      <c r="G157" s="62"/>
      <c r="H157" s="62"/>
      <c r="I157" s="162"/>
      <c r="J157" s="62"/>
      <c r="K157" s="62"/>
      <c r="L157" s="60"/>
      <c r="M157" s="247"/>
      <c r="N157" s="41"/>
      <c r="O157" s="41"/>
      <c r="P157" s="41"/>
      <c r="Q157" s="41"/>
      <c r="R157" s="41"/>
      <c r="S157" s="41"/>
      <c r="T157" s="77"/>
      <c r="AT157" s="23" t="s">
        <v>922</v>
      </c>
      <c r="AU157" s="23" t="s">
        <v>86</v>
      </c>
    </row>
    <row r="158" spans="2:65" s="1" customFormat="1" ht="16.5" customHeight="1">
      <c r="B158" s="40"/>
      <c r="C158" s="191" t="s">
        <v>412</v>
      </c>
      <c r="D158" s="191" t="s">
        <v>137</v>
      </c>
      <c r="E158" s="192" t="s">
        <v>1009</v>
      </c>
      <c r="F158" s="193" t="s">
        <v>1010</v>
      </c>
      <c r="G158" s="194" t="s">
        <v>351</v>
      </c>
      <c r="H158" s="195">
        <v>0.38100000000000001</v>
      </c>
      <c r="I158" s="196"/>
      <c r="J158" s="197">
        <f>ROUND(I158*H158,2)</f>
        <v>0</v>
      </c>
      <c r="K158" s="193" t="s">
        <v>22</v>
      </c>
      <c r="L158" s="60"/>
      <c r="M158" s="198" t="s">
        <v>22</v>
      </c>
      <c r="N158" s="199" t="s">
        <v>48</v>
      </c>
      <c r="O158" s="41"/>
      <c r="P158" s="200">
        <f>O158*H158</f>
        <v>0</v>
      </c>
      <c r="Q158" s="200">
        <v>1.0471078199999999</v>
      </c>
      <c r="R158" s="200">
        <f>Q158*H158</f>
        <v>0.39894807941999999</v>
      </c>
      <c r="S158" s="200">
        <v>0</v>
      </c>
      <c r="T158" s="201">
        <f>S158*H158</f>
        <v>0</v>
      </c>
      <c r="AR158" s="23" t="s">
        <v>142</v>
      </c>
      <c r="AT158" s="23" t="s">
        <v>137</v>
      </c>
      <c r="AU158" s="23" t="s">
        <v>86</v>
      </c>
      <c r="AY158" s="23" t="s">
        <v>135</v>
      </c>
      <c r="BE158" s="202">
        <f>IF(N158="základní",J158,0)</f>
        <v>0</v>
      </c>
      <c r="BF158" s="202">
        <f>IF(N158="snížená",J158,0)</f>
        <v>0</v>
      </c>
      <c r="BG158" s="202">
        <f>IF(N158="zákl. přenesená",J158,0)</f>
        <v>0</v>
      </c>
      <c r="BH158" s="202">
        <f>IF(N158="sníž. přenesená",J158,0)</f>
        <v>0</v>
      </c>
      <c r="BI158" s="202">
        <f>IF(N158="nulová",J158,0)</f>
        <v>0</v>
      </c>
      <c r="BJ158" s="23" t="s">
        <v>24</v>
      </c>
      <c r="BK158" s="202">
        <f>ROUND(I158*H158,2)</f>
        <v>0</v>
      </c>
      <c r="BL158" s="23" t="s">
        <v>142</v>
      </c>
      <c r="BM158" s="23" t="s">
        <v>1011</v>
      </c>
    </row>
    <row r="159" spans="2:65" s="12" customFormat="1" ht="13.5">
      <c r="B159" s="214"/>
      <c r="C159" s="215"/>
      <c r="D159" s="205" t="s">
        <v>144</v>
      </c>
      <c r="E159" s="216" t="s">
        <v>22</v>
      </c>
      <c r="F159" s="217" t="s">
        <v>1012</v>
      </c>
      <c r="G159" s="215"/>
      <c r="H159" s="218">
        <v>0.38100000000000001</v>
      </c>
      <c r="I159" s="219"/>
      <c r="J159" s="215"/>
      <c r="K159" s="215"/>
      <c r="L159" s="220"/>
      <c r="M159" s="221"/>
      <c r="N159" s="222"/>
      <c r="O159" s="222"/>
      <c r="P159" s="222"/>
      <c r="Q159" s="222"/>
      <c r="R159" s="222"/>
      <c r="S159" s="222"/>
      <c r="T159" s="223"/>
      <c r="AT159" s="224" t="s">
        <v>144</v>
      </c>
      <c r="AU159" s="224" t="s">
        <v>86</v>
      </c>
      <c r="AV159" s="12" t="s">
        <v>86</v>
      </c>
      <c r="AW159" s="12" t="s">
        <v>41</v>
      </c>
      <c r="AX159" s="12" t="s">
        <v>77</v>
      </c>
      <c r="AY159" s="224" t="s">
        <v>135</v>
      </c>
    </row>
    <row r="160" spans="2:65" s="13" customFormat="1" ht="13.5">
      <c r="B160" s="225"/>
      <c r="C160" s="226"/>
      <c r="D160" s="205" t="s">
        <v>144</v>
      </c>
      <c r="E160" s="227" t="s">
        <v>22</v>
      </c>
      <c r="F160" s="228" t="s">
        <v>173</v>
      </c>
      <c r="G160" s="226"/>
      <c r="H160" s="229">
        <v>0.38100000000000001</v>
      </c>
      <c r="I160" s="230"/>
      <c r="J160" s="226"/>
      <c r="K160" s="226"/>
      <c r="L160" s="231"/>
      <c r="M160" s="232"/>
      <c r="N160" s="233"/>
      <c r="O160" s="233"/>
      <c r="P160" s="233"/>
      <c r="Q160" s="233"/>
      <c r="R160" s="233"/>
      <c r="S160" s="233"/>
      <c r="T160" s="234"/>
      <c r="AT160" s="235" t="s">
        <v>144</v>
      </c>
      <c r="AU160" s="235" t="s">
        <v>86</v>
      </c>
      <c r="AV160" s="13" t="s">
        <v>142</v>
      </c>
      <c r="AW160" s="13" t="s">
        <v>6</v>
      </c>
      <c r="AX160" s="13" t="s">
        <v>24</v>
      </c>
      <c r="AY160" s="235" t="s">
        <v>135</v>
      </c>
    </row>
    <row r="161" spans="2:65" s="1" customFormat="1" ht="25.5" customHeight="1">
      <c r="B161" s="40"/>
      <c r="C161" s="191" t="s">
        <v>9</v>
      </c>
      <c r="D161" s="191" t="s">
        <v>137</v>
      </c>
      <c r="E161" s="192" t="s">
        <v>1013</v>
      </c>
      <c r="F161" s="193" t="s">
        <v>1014</v>
      </c>
      <c r="G161" s="194" t="s">
        <v>229</v>
      </c>
      <c r="H161" s="195">
        <v>18.16</v>
      </c>
      <c r="I161" s="196"/>
      <c r="J161" s="197">
        <f>ROUND(I161*H161,2)</f>
        <v>0</v>
      </c>
      <c r="K161" s="193" t="s">
        <v>22</v>
      </c>
      <c r="L161" s="60"/>
      <c r="M161" s="198" t="s">
        <v>22</v>
      </c>
      <c r="N161" s="199" t="s">
        <v>48</v>
      </c>
      <c r="O161" s="41"/>
      <c r="P161" s="200">
        <f>O161*H161</f>
        <v>0</v>
      </c>
      <c r="Q161" s="200">
        <v>2.45329</v>
      </c>
      <c r="R161" s="200">
        <f>Q161*H161</f>
        <v>44.551746399999999</v>
      </c>
      <c r="S161" s="200">
        <v>0</v>
      </c>
      <c r="T161" s="201">
        <f>S161*H161</f>
        <v>0</v>
      </c>
      <c r="AR161" s="23" t="s">
        <v>142</v>
      </c>
      <c r="AT161" s="23" t="s">
        <v>137</v>
      </c>
      <c r="AU161" s="23" t="s">
        <v>86</v>
      </c>
      <c r="AY161" s="23" t="s">
        <v>135</v>
      </c>
      <c r="BE161" s="202">
        <f>IF(N161="základní",J161,0)</f>
        <v>0</v>
      </c>
      <c r="BF161" s="202">
        <f>IF(N161="snížená",J161,0)</f>
        <v>0</v>
      </c>
      <c r="BG161" s="202">
        <f>IF(N161="zákl. přenesená",J161,0)</f>
        <v>0</v>
      </c>
      <c r="BH161" s="202">
        <f>IF(N161="sníž. přenesená",J161,0)</f>
        <v>0</v>
      </c>
      <c r="BI161" s="202">
        <f>IF(N161="nulová",J161,0)</f>
        <v>0</v>
      </c>
      <c r="BJ161" s="23" t="s">
        <v>24</v>
      </c>
      <c r="BK161" s="202">
        <f>ROUND(I161*H161,2)</f>
        <v>0</v>
      </c>
      <c r="BL161" s="23" t="s">
        <v>142</v>
      </c>
      <c r="BM161" s="23" t="s">
        <v>1015</v>
      </c>
    </row>
    <row r="162" spans="2:65" s="1" customFormat="1" ht="27">
      <c r="B162" s="40"/>
      <c r="C162" s="62"/>
      <c r="D162" s="205" t="s">
        <v>922</v>
      </c>
      <c r="E162" s="62"/>
      <c r="F162" s="246" t="s">
        <v>1016</v>
      </c>
      <c r="G162" s="62"/>
      <c r="H162" s="62"/>
      <c r="I162" s="162"/>
      <c r="J162" s="62"/>
      <c r="K162" s="62"/>
      <c r="L162" s="60"/>
      <c r="M162" s="247"/>
      <c r="N162" s="41"/>
      <c r="O162" s="41"/>
      <c r="P162" s="41"/>
      <c r="Q162" s="41"/>
      <c r="R162" s="41"/>
      <c r="S162" s="41"/>
      <c r="T162" s="77"/>
      <c r="AT162" s="23" t="s">
        <v>922</v>
      </c>
      <c r="AU162" s="23" t="s">
        <v>86</v>
      </c>
    </row>
    <row r="163" spans="2:65" s="11" customFormat="1" ht="13.5">
      <c r="B163" s="203"/>
      <c r="C163" s="204"/>
      <c r="D163" s="205" t="s">
        <v>144</v>
      </c>
      <c r="E163" s="206" t="s">
        <v>22</v>
      </c>
      <c r="F163" s="207" t="s">
        <v>1017</v>
      </c>
      <c r="G163" s="204"/>
      <c r="H163" s="206" t="s">
        <v>22</v>
      </c>
      <c r="I163" s="208"/>
      <c r="J163" s="204"/>
      <c r="K163" s="204"/>
      <c r="L163" s="209"/>
      <c r="M163" s="210"/>
      <c r="N163" s="211"/>
      <c r="O163" s="211"/>
      <c r="P163" s="211"/>
      <c r="Q163" s="211"/>
      <c r="R163" s="211"/>
      <c r="S163" s="211"/>
      <c r="T163" s="212"/>
      <c r="AT163" s="213" t="s">
        <v>144</v>
      </c>
      <c r="AU163" s="213" t="s">
        <v>86</v>
      </c>
      <c r="AV163" s="11" t="s">
        <v>24</v>
      </c>
      <c r="AW163" s="11" t="s">
        <v>41</v>
      </c>
      <c r="AX163" s="11" t="s">
        <v>77</v>
      </c>
      <c r="AY163" s="213" t="s">
        <v>135</v>
      </c>
    </row>
    <row r="164" spans="2:65" s="12" customFormat="1" ht="13.5">
      <c r="B164" s="214"/>
      <c r="C164" s="215"/>
      <c r="D164" s="205" t="s">
        <v>144</v>
      </c>
      <c r="E164" s="216" t="s">
        <v>22</v>
      </c>
      <c r="F164" s="217" t="s">
        <v>1018</v>
      </c>
      <c r="G164" s="215"/>
      <c r="H164" s="218">
        <v>18.16</v>
      </c>
      <c r="I164" s="219"/>
      <c r="J164" s="215"/>
      <c r="K164" s="215"/>
      <c r="L164" s="220"/>
      <c r="M164" s="221"/>
      <c r="N164" s="222"/>
      <c r="O164" s="222"/>
      <c r="P164" s="222"/>
      <c r="Q164" s="222"/>
      <c r="R164" s="222"/>
      <c r="S164" s="222"/>
      <c r="T164" s="223"/>
      <c r="AT164" s="224" t="s">
        <v>144</v>
      </c>
      <c r="AU164" s="224" t="s">
        <v>86</v>
      </c>
      <c r="AV164" s="12" t="s">
        <v>86</v>
      </c>
      <c r="AW164" s="12" t="s">
        <v>41</v>
      </c>
      <c r="AX164" s="12" t="s">
        <v>77</v>
      </c>
      <c r="AY164" s="224" t="s">
        <v>135</v>
      </c>
    </row>
    <row r="165" spans="2:65" s="13" customFormat="1" ht="13.5">
      <c r="B165" s="225"/>
      <c r="C165" s="226"/>
      <c r="D165" s="205" t="s">
        <v>144</v>
      </c>
      <c r="E165" s="227" t="s">
        <v>22</v>
      </c>
      <c r="F165" s="228" t="s">
        <v>173</v>
      </c>
      <c r="G165" s="226"/>
      <c r="H165" s="229">
        <v>18.16</v>
      </c>
      <c r="I165" s="230"/>
      <c r="J165" s="226"/>
      <c r="K165" s="226"/>
      <c r="L165" s="231"/>
      <c r="M165" s="232"/>
      <c r="N165" s="233"/>
      <c r="O165" s="233"/>
      <c r="P165" s="233"/>
      <c r="Q165" s="233"/>
      <c r="R165" s="233"/>
      <c r="S165" s="233"/>
      <c r="T165" s="234"/>
      <c r="AT165" s="235" t="s">
        <v>144</v>
      </c>
      <c r="AU165" s="235" t="s">
        <v>86</v>
      </c>
      <c r="AV165" s="13" t="s">
        <v>142</v>
      </c>
      <c r="AW165" s="13" t="s">
        <v>6</v>
      </c>
      <c r="AX165" s="13" t="s">
        <v>24</v>
      </c>
      <c r="AY165" s="235" t="s">
        <v>135</v>
      </c>
    </row>
    <row r="166" spans="2:65" s="1" customFormat="1" ht="16.5" customHeight="1">
      <c r="B166" s="40"/>
      <c r="C166" s="191" t="s">
        <v>196</v>
      </c>
      <c r="D166" s="191" t="s">
        <v>137</v>
      </c>
      <c r="E166" s="192" t="s">
        <v>1019</v>
      </c>
      <c r="F166" s="193" t="s">
        <v>1020</v>
      </c>
      <c r="G166" s="194" t="s">
        <v>140</v>
      </c>
      <c r="H166" s="195">
        <v>73.44</v>
      </c>
      <c r="I166" s="196"/>
      <c r="J166" s="197">
        <f>ROUND(I166*H166,2)</f>
        <v>0</v>
      </c>
      <c r="K166" s="193" t="s">
        <v>22</v>
      </c>
      <c r="L166" s="60"/>
      <c r="M166" s="198" t="s">
        <v>22</v>
      </c>
      <c r="N166" s="199" t="s">
        <v>48</v>
      </c>
      <c r="O166" s="41"/>
      <c r="P166" s="200">
        <f>O166*H166</f>
        <v>0</v>
      </c>
      <c r="Q166" s="200">
        <v>2.5112200000000002E-3</v>
      </c>
      <c r="R166" s="200">
        <f>Q166*H166</f>
        <v>0.18442399680000002</v>
      </c>
      <c r="S166" s="200">
        <v>0</v>
      </c>
      <c r="T166" s="201">
        <f>S166*H166</f>
        <v>0</v>
      </c>
      <c r="AR166" s="23" t="s">
        <v>142</v>
      </c>
      <c r="AT166" s="23" t="s">
        <v>137</v>
      </c>
      <c r="AU166" s="23" t="s">
        <v>86</v>
      </c>
      <c r="AY166" s="23" t="s">
        <v>135</v>
      </c>
      <c r="BE166" s="202">
        <f>IF(N166="základní",J166,0)</f>
        <v>0</v>
      </c>
      <c r="BF166" s="202">
        <f>IF(N166="snížená",J166,0)</f>
        <v>0</v>
      </c>
      <c r="BG166" s="202">
        <f>IF(N166="zákl. přenesená",J166,0)</f>
        <v>0</v>
      </c>
      <c r="BH166" s="202">
        <f>IF(N166="sníž. přenesená",J166,0)</f>
        <v>0</v>
      </c>
      <c r="BI166" s="202">
        <f>IF(N166="nulová",J166,0)</f>
        <v>0</v>
      </c>
      <c r="BJ166" s="23" t="s">
        <v>24</v>
      </c>
      <c r="BK166" s="202">
        <f>ROUND(I166*H166,2)</f>
        <v>0</v>
      </c>
      <c r="BL166" s="23" t="s">
        <v>142</v>
      </c>
      <c r="BM166" s="23" t="s">
        <v>1021</v>
      </c>
    </row>
    <row r="167" spans="2:65" s="1" customFormat="1" ht="40.5">
      <c r="B167" s="40"/>
      <c r="C167" s="62"/>
      <c r="D167" s="205" t="s">
        <v>922</v>
      </c>
      <c r="E167" s="62"/>
      <c r="F167" s="246" t="s">
        <v>1022</v>
      </c>
      <c r="G167" s="62"/>
      <c r="H167" s="62"/>
      <c r="I167" s="162"/>
      <c r="J167" s="62"/>
      <c r="K167" s="62"/>
      <c r="L167" s="60"/>
      <c r="M167" s="247"/>
      <c r="N167" s="41"/>
      <c r="O167" s="41"/>
      <c r="P167" s="41"/>
      <c r="Q167" s="41"/>
      <c r="R167" s="41"/>
      <c r="S167" s="41"/>
      <c r="T167" s="77"/>
      <c r="AT167" s="23" t="s">
        <v>922</v>
      </c>
      <c r="AU167" s="23" t="s">
        <v>86</v>
      </c>
    </row>
    <row r="168" spans="2:65" s="11" customFormat="1" ht="13.5">
      <c r="B168" s="203"/>
      <c r="C168" s="204"/>
      <c r="D168" s="205" t="s">
        <v>144</v>
      </c>
      <c r="E168" s="206" t="s">
        <v>22</v>
      </c>
      <c r="F168" s="207" t="s">
        <v>1017</v>
      </c>
      <c r="G168" s="204"/>
      <c r="H168" s="206" t="s">
        <v>22</v>
      </c>
      <c r="I168" s="208"/>
      <c r="J168" s="204"/>
      <c r="K168" s="204"/>
      <c r="L168" s="209"/>
      <c r="M168" s="210"/>
      <c r="N168" s="211"/>
      <c r="O168" s="211"/>
      <c r="P168" s="211"/>
      <c r="Q168" s="211"/>
      <c r="R168" s="211"/>
      <c r="S168" s="211"/>
      <c r="T168" s="212"/>
      <c r="AT168" s="213" t="s">
        <v>144</v>
      </c>
      <c r="AU168" s="213" t="s">
        <v>86</v>
      </c>
      <c r="AV168" s="11" t="s">
        <v>24</v>
      </c>
      <c r="AW168" s="11" t="s">
        <v>41</v>
      </c>
      <c r="AX168" s="11" t="s">
        <v>77</v>
      </c>
      <c r="AY168" s="213" t="s">
        <v>135</v>
      </c>
    </row>
    <row r="169" spans="2:65" s="12" customFormat="1" ht="13.5">
      <c r="B169" s="214"/>
      <c r="C169" s="215"/>
      <c r="D169" s="205" t="s">
        <v>144</v>
      </c>
      <c r="E169" s="216" t="s">
        <v>22</v>
      </c>
      <c r="F169" s="217" t="s">
        <v>1023</v>
      </c>
      <c r="G169" s="215"/>
      <c r="H169" s="218">
        <v>72.64</v>
      </c>
      <c r="I169" s="219"/>
      <c r="J169" s="215"/>
      <c r="K169" s="215"/>
      <c r="L169" s="220"/>
      <c r="M169" s="221"/>
      <c r="N169" s="222"/>
      <c r="O169" s="222"/>
      <c r="P169" s="222"/>
      <c r="Q169" s="222"/>
      <c r="R169" s="222"/>
      <c r="S169" s="222"/>
      <c r="T169" s="223"/>
      <c r="AT169" s="224" t="s">
        <v>144</v>
      </c>
      <c r="AU169" s="224" t="s">
        <v>86</v>
      </c>
      <c r="AV169" s="12" t="s">
        <v>86</v>
      </c>
      <c r="AW169" s="12" t="s">
        <v>41</v>
      </c>
      <c r="AX169" s="12" t="s">
        <v>77</v>
      </c>
      <c r="AY169" s="224" t="s">
        <v>135</v>
      </c>
    </row>
    <row r="170" spans="2:65" s="12" customFormat="1" ht="13.5">
      <c r="B170" s="214"/>
      <c r="C170" s="215"/>
      <c r="D170" s="205" t="s">
        <v>144</v>
      </c>
      <c r="E170" s="216" t="s">
        <v>22</v>
      </c>
      <c r="F170" s="217" t="s">
        <v>1024</v>
      </c>
      <c r="G170" s="215"/>
      <c r="H170" s="218">
        <v>0.8</v>
      </c>
      <c r="I170" s="219"/>
      <c r="J170" s="215"/>
      <c r="K170" s="215"/>
      <c r="L170" s="220"/>
      <c r="M170" s="221"/>
      <c r="N170" s="222"/>
      <c r="O170" s="222"/>
      <c r="P170" s="222"/>
      <c r="Q170" s="222"/>
      <c r="R170" s="222"/>
      <c r="S170" s="222"/>
      <c r="T170" s="223"/>
      <c r="AT170" s="224" t="s">
        <v>144</v>
      </c>
      <c r="AU170" s="224" t="s">
        <v>86</v>
      </c>
      <c r="AV170" s="12" t="s">
        <v>86</v>
      </c>
      <c r="AW170" s="12" t="s">
        <v>41</v>
      </c>
      <c r="AX170" s="12" t="s">
        <v>77</v>
      </c>
      <c r="AY170" s="224" t="s">
        <v>135</v>
      </c>
    </row>
    <row r="171" spans="2:65" s="13" customFormat="1" ht="13.5">
      <c r="B171" s="225"/>
      <c r="C171" s="226"/>
      <c r="D171" s="205" t="s">
        <v>144</v>
      </c>
      <c r="E171" s="227" t="s">
        <v>22</v>
      </c>
      <c r="F171" s="228" t="s">
        <v>173</v>
      </c>
      <c r="G171" s="226"/>
      <c r="H171" s="229">
        <v>73.44</v>
      </c>
      <c r="I171" s="230"/>
      <c r="J171" s="226"/>
      <c r="K171" s="226"/>
      <c r="L171" s="231"/>
      <c r="M171" s="232"/>
      <c r="N171" s="233"/>
      <c r="O171" s="233"/>
      <c r="P171" s="233"/>
      <c r="Q171" s="233"/>
      <c r="R171" s="233"/>
      <c r="S171" s="233"/>
      <c r="T171" s="234"/>
      <c r="AT171" s="235" t="s">
        <v>144</v>
      </c>
      <c r="AU171" s="235" t="s">
        <v>86</v>
      </c>
      <c r="AV171" s="13" t="s">
        <v>142</v>
      </c>
      <c r="AW171" s="13" t="s">
        <v>6</v>
      </c>
      <c r="AX171" s="13" t="s">
        <v>24</v>
      </c>
      <c r="AY171" s="235" t="s">
        <v>135</v>
      </c>
    </row>
    <row r="172" spans="2:65" s="1" customFormat="1" ht="25.5" customHeight="1">
      <c r="B172" s="40"/>
      <c r="C172" s="191" t="s">
        <v>434</v>
      </c>
      <c r="D172" s="191" t="s">
        <v>137</v>
      </c>
      <c r="E172" s="192" t="s">
        <v>1025</v>
      </c>
      <c r="F172" s="193" t="s">
        <v>1026</v>
      </c>
      <c r="G172" s="194" t="s">
        <v>140</v>
      </c>
      <c r="H172" s="195">
        <v>0.9</v>
      </c>
      <c r="I172" s="196"/>
      <c r="J172" s="197">
        <f>ROUND(I172*H172,2)</f>
        <v>0</v>
      </c>
      <c r="K172" s="193" t="s">
        <v>22</v>
      </c>
      <c r="L172" s="60"/>
      <c r="M172" s="198" t="s">
        <v>22</v>
      </c>
      <c r="N172" s="199" t="s">
        <v>48</v>
      </c>
      <c r="O172" s="41"/>
      <c r="P172" s="200">
        <f>O172*H172</f>
        <v>0</v>
      </c>
      <c r="Q172" s="200">
        <v>2.5100000000000001E-3</v>
      </c>
      <c r="R172" s="200">
        <f>Q172*H172</f>
        <v>2.2590000000000002E-3</v>
      </c>
      <c r="S172" s="200">
        <v>0</v>
      </c>
      <c r="T172" s="201">
        <f>S172*H172</f>
        <v>0</v>
      </c>
      <c r="AR172" s="23" t="s">
        <v>142</v>
      </c>
      <c r="AT172" s="23" t="s">
        <v>137</v>
      </c>
      <c r="AU172" s="23" t="s">
        <v>86</v>
      </c>
      <c r="AY172" s="23" t="s">
        <v>135</v>
      </c>
      <c r="BE172" s="202">
        <f>IF(N172="základní",J172,0)</f>
        <v>0</v>
      </c>
      <c r="BF172" s="202">
        <f>IF(N172="snížená",J172,0)</f>
        <v>0</v>
      </c>
      <c r="BG172" s="202">
        <f>IF(N172="zákl. přenesená",J172,0)</f>
        <v>0</v>
      </c>
      <c r="BH172" s="202">
        <f>IF(N172="sníž. přenesená",J172,0)</f>
        <v>0</v>
      </c>
      <c r="BI172" s="202">
        <f>IF(N172="nulová",J172,0)</f>
        <v>0</v>
      </c>
      <c r="BJ172" s="23" t="s">
        <v>24</v>
      </c>
      <c r="BK172" s="202">
        <f>ROUND(I172*H172,2)</f>
        <v>0</v>
      </c>
      <c r="BL172" s="23" t="s">
        <v>142</v>
      </c>
      <c r="BM172" s="23" t="s">
        <v>1027</v>
      </c>
    </row>
    <row r="173" spans="2:65" s="11" customFormat="1" ht="13.5">
      <c r="B173" s="203"/>
      <c r="C173" s="204"/>
      <c r="D173" s="205" t="s">
        <v>144</v>
      </c>
      <c r="E173" s="206" t="s">
        <v>22</v>
      </c>
      <c r="F173" s="207" t="s">
        <v>1028</v>
      </c>
      <c r="G173" s="204"/>
      <c r="H173" s="206" t="s">
        <v>22</v>
      </c>
      <c r="I173" s="208"/>
      <c r="J173" s="204"/>
      <c r="K173" s="204"/>
      <c r="L173" s="209"/>
      <c r="M173" s="210"/>
      <c r="N173" s="211"/>
      <c r="O173" s="211"/>
      <c r="P173" s="211"/>
      <c r="Q173" s="211"/>
      <c r="R173" s="211"/>
      <c r="S173" s="211"/>
      <c r="T173" s="212"/>
      <c r="AT173" s="213" t="s">
        <v>144</v>
      </c>
      <c r="AU173" s="213" t="s">
        <v>86</v>
      </c>
      <c r="AV173" s="11" t="s">
        <v>24</v>
      </c>
      <c r="AW173" s="11" t="s">
        <v>41</v>
      </c>
      <c r="AX173" s="11" t="s">
        <v>77</v>
      </c>
      <c r="AY173" s="213" t="s">
        <v>135</v>
      </c>
    </row>
    <row r="174" spans="2:65" s="12" customFormat="1" ht="13.5">
      <c r="B174" s="214"/>
      <c r="C174" s="215"/>
      <c r="D174" s="205" t="s">
        <v>144</v>
      </c>
      <c r="E174" s="216" t="s">
        <v>22</v>
      </c>
      <c r="F174" s="217" t="s">
        <v>1029</v>
      </c>
      <c r="G174" s="215"/>
      <c r="H174" s="218">
        <v>0.9</v>
      </c>
      <c r="I174" s="219"/>
      <c r="J174" s="215"/>
      <c r="K174" s="215"/>
      <c r="L174" s="220"/>
      <c r="M174" s="221"/>
      <c r="N174" s="222"/>
      <c r="O174" s="222"/>
      <c r="P174" s="222"/>
      <c r="Q174" s="222"/>
      <c r="R174" s="222"/>
      <c r="S174" s="222"/>
      <c r="T174" s="223"/>
      <c r="AT174" s="224" t="s">
        <v>144</v>
      </c>
      <c r="AU174" s="224" t="s">
        <v>86</v>
      </c>
      <c r="AV174" s="12" t="s">
        <v>86</v>
      </c>
      <c r="AW174" s="12" t="s">
        <v>41</v>
      </c>
      <c r="AX174" s="12" t="s">
        <v>77</v>
      </c>
      <c r="AY174" s="224" t="s">
        <v>135</v>
      </c>
    </row>
    <row r="175" spans="2:65" s="13" customFormat="1" ht="13.5">
      <c r="B175" s="225"/>
      <c r="C175" s="226"/>
      <c r="D175" s="205" t="s">
        <v>144</v>
      </c>
      <c r="E175" s="227" t="s">
        <v>22</v>
      </c>
      <c r="F175" s="228" t="s">
        <v>173</v>
      </c>
      <c r="G175" s="226"/>
      <c r="H175" s="229">
        <v>0.9</v>
      </c>
      <c r="I175" s="230"/>
      <c r="J175" s="226"/>
      <c r="K175" s="226"/>
      <c r="L175" s="231"/>
      <c r="M175" s="232"/>
      <c r="N175" s="233"/>
      <c r="O175" s="233"/>
      <c r="P175" s="233"/>
      <c r="Q175" s="233"/>
      <c r="R175" s="233"/>
      <c r="S175" s="233"/>
      <c r="T175" s="234"/>
      <c r="AT175" s="235" t="s">
        <v>144</v>
      </c>
      <c r="AU175" s="235" t="s">
        <v>86</v>
      </c>
      <c r="AV175" s="13" t="s">
        <v>142</v>
      </c>
      <c r="AW175" s="13" t="s">
        <v>6</v>
      </c>
      <c r="AX175" s="13" t="s">
        <v>24</v>
      </c>
      <c r="AY175" s="235" t="s">
        <v>135</v>
      </c>
    </row>
    <row r="176" spans="2:65" s="1" customFormat="1" ht="16.5" customHeight="1">
      <c r="B176" s="40"/>
      <c r="C176" s="191" t="s">
        <v>439</v>
      </c>
      <c r="D176" s="191" t="s">
        <v>137</v>
      </c>
      <c r="E176" s="192" t="s">
        <v>1030</v>
      </c>
      <c r="F176" s="193" t="s">
        <v>1031</v>
      </c>
      <c r="G176" s="194" t="s">
        <v>140</v>
      </c>
      <c r="H176" s="195">
        <v>37.119999999999997</v>
      </c>
      <c r="I176" s="196"/>
      <c r="J176" s="197">
        <f>ROUND(I176*H176,2)</f>
        <v>0</v>
      </c>
      <c r="K176" s="193" t="s">
        <v>22</v>
      </c>
      <c r="L176" s="60"/>
      <c r="M176" s="198" t="s">
        <v>22</v>
      </c>
      <c r="N176" s="199" t="s">
        <v>48</v>
      </c>
      <c r="O176" s="41"/>
      <c r="P176" s="200">
        <f>O176*H176</f>
        <v>0</v>
      </c>
      <c r="Q176" s="200">
        <v>0</v>
      </c>
      <c r="R176" s="200">
        <f>Q176*H176</f>
        <v>0</v>
      </c>
      <c r="S176" s="200">
        <v>0</v>
      </c>
      <c r="T176" s="201">
        <f>S176*H176</f>
        <v>0</v>
      </c>
      <c r="AR176" s="23" t="s">
        <v>142</v>
      </c>
      <c r="AT176" s="23" t="s">
        <v>137</v>
      </c>
      <c r="AU176" s="23" t="s">
        <v>86</v>
      </c>
      <c r="AY176" s="23" t="s">
        <v>135</v>
      </c>
      <c r="BE176" s="202">
        <f>IF(N176="základní",J176,0)</f>
        <v>0</v>
      </c>
      <c r="BF176" s="202">
        <f>IF(N176="snížená",J176,0)</f>
        <v>0</v>
      </c>
      <c r="BG176" s="202">
        <f>IF(N176="zákl. přenesená",J176,0)</f>
        <v>0</v>
      </c>
      <c r="BH176" s="202">
        <f>IF(N176="sníž. přenesená",J176,0)</f>
        <v>0</v>
      </c>
      <c r="BI176" s="202">
        <f>IF(N176="nulová",J176,0)</f>
        <v>0</v>
      </c>
      <c r="BJ176" s="23" t="s">
        <v>24</v>
      </c>
      <c r="BK176" s="202">
        <f>ROUND(I176*H176,2)</f>
        <v>0</v>
      </c>
      <c r="BL176" s="23" t="s">
        <v>142</v>
      </c>
      <c r="BM176" s="23" t="s">
        <v>1032</v>
      </c>
    </row>
    <row r="177" spans="2:65" s="11" customFormat="1" ht="13.5">
      <c r="B177" s="203"/>
      <c r="C177" s="204"/>
      <c r="D177" s="205" t="s">
        <v>144</v>
      </c>
      <c r="E177" s="206" t="s">
        <v>22</v>
      </c>
      <c r="F177" s="207" t="s">
        <v>1017</v>
      </c>
      <c r="G177" s="204"/>
      <c r="H177" s="206" t="s">
        <v>22</v>
      </c>
      <c r="I177" s="208"/>
      <c r="J177" s="204"/>
      <c r="K177" s="204"/>
      <c r="L177" s="209"/>
      <c r="M177" s="210"/>
      <c r="N177" s="211"/>
      <c r="O177" s="211"/>
      <c r="P177" s="211"/>
      <c r="Q177" s="211"/>
      <c r="R177" s="211"/>
      <c r="S177" s="211"/>
      <c r="T177" s="212"/>
      <c r="AT177" s="213" t="s">
        <v>144</v>
      </c>
      <c r="AU177" s="213" t="s">
        <v>86</v>
      </c>
      <c r="AV177" s="11" t="s">
        <v>24</v>
      </c>
      <c r="AW177" s="11" t="s">
        <v>41</v>
      </c>
      <c r="AX177" s="11" t="s">
        <v>77</v>
      </c>
      <c r="AY177" s="213" t="s">
        <v>135</v>
      </c>
    </row>
    <row r="178" spans="2:65" s="12" customFormat="1" ht="13.5">
      <c r="B178" s="214"/>
      <c r="C178" s="215"/>
      <c r="D178" s="205" t="s">
        <v>144</v>
      </c>
      <c r="E178" s="216" t="s">
        <v>22</v>
      </c>
      <c r="F178" s="217" t="s">
        <v>1033</v>
      </c>
      <c r="G178" s="215"/>
      <c r="H178" s="218">
        <v>36.32</v>
      </c>
      <c r="I178" s="219"/>
      <c r="J178" s="215"/>
      <c r="K178" s="215"/>
      <c r="L178" s="220"/>
      <c r="M178" s="221"/>
      <c r="N178" s="222"/>
      <c r="O178" s="222"/>
      <c r="P178" s="222"/>
      <c r="Q178" s="222"/>
      <c r="R178" s="222"/>
      <c r="S178" s="222"/>
      <c r="T178" s="223"/>
      <c r="AT178" s="224" t="s">
        <v>144</v>
      </c>
      <c r="AU178" s="224" t="s">
        <v>86</v>
      </c>
      <c r="AV178" s="12" t="s">
        <v>86</v>
      </c>
      <c r="AW178" s="12" t="s">
        <v>41</v>
      </c>
      <c r="AX178" s="12" t="s">
        <v>77</v>
      </c>
      <c r="AY178" s="224" t="s">
        <v>135</v>
      </c>
    </row>
    <row r="179" spans="2:65" s="12" customFormat="1" ht="13.5">
      <c r="B179" s="214"/>
      <c r="C179" s="215"/>
      <c r="D179" s="205" t="s">
        <v>144</v>
      </c>
      <c r="E179" s="216" t="s">
        <v>22</v>
      </c>
      <c r="F179" s="217" t="s">
        <v>1024</v>
      </c>
      <c r="G179" s="215"/>
      <c r="H179" s="218">
        <v>0.8</v>
      </c>
      <c r="I179" s="219"/>
      <c r="J179" s="215"/>
      <c r="K179" s="215"/>
      <c r="L179" s="220"/>
      <c r="M179" s="221"/>
      <c r="N179" s="222"/>
      <c r="O179" s="222"/>
      <c r="P179" s="222"/>
      <c r="Q179" s="222"/>
      <c r="R179" s="222"/>
      <c r="S179" s="222"/>
      <c r="T179" s="223"/>
      <c r="AT179" s="224" t="s">
        <v>144</v>
      </c>
      <c r="AU179" s="224" t="s">
        <v>86</v>
      </c>
      <c r="AV179" s="12" t="s">
        <v>86</v>
      </c>
      <c r="AW179" s="12" t="s">
        <v>41</v>
      </c>
      <c r="AX179" s="12" t="s">
        <v>77</v>
      </c>
      <c r="AY179" s="224" t="s">
        <v>135</v>
      </c>
    </row>
    <row r="180" spans="2:65" s="13" customFormat="1" ht="13.5">
      <c r="B180" s="225"/>
      <c r="C180" s="226"/>
      <c r="D180" s="205" t="s">
        <v>144</v>
      </c>
      <c r="E180" s="227" t="s">
        <v>22</v>
      </c>
      <c r="F180" s="228" t="s">
        <v>173</v>
      </c>
      <c r="G180" s="226"/>
      <c r="H180" s="229">
        <v>37.119999999999997</v>
      </c>
      <c r="I180" s="230"/>
      <c r="J180" s="226"/>
      <c r="K180" s="226"/>
      <c r="L180" s="231"/>
      <c r="M180" s="232"/>
      <c r="N180" s="233"/>
      <c r="O180" s="233"/>
      <c r="P180" s="233"/>
      <c r="Q180" s="233"/>
      <c r="R180" s="233"/>
      <c r="S180" s="233"/>
      <c r="T180" s="234"/>
      <c r="AT180" s="235" t="s">
        <v>144</v>
      </c>
      <c r="AU180" s="235" t="s">
        <v>86</v>
      </c>
      <c r="AV180" s="13" t="s">
        <v>142</v>
      </c>
      <c r="AW180" s="13" t="s">
        <v>6</v>
      </c>
      <c r="AX180" s="13" t="s">
        <v>24</v>
      </c>
      <c r="AY180" s="235" t="s">
        <v>135</v>
      </c>
    </row>
    <row r="181" spans="2:65" s="1" customFormat="1" ht="25.5" customHeight="1">
      <c r="B181" s="40"/>
      <c r="C181" s="191" t="s">
        <v>443</v>
      </c>
      <c r="D181" s="191" t="s">
        <v>137</v>
      </c>
      <c r="E181" s="192" t="s">
        <v>1034</v>
      </c>
      <c r="F181" s="193" t="s">
        <v>1035</v>
      </c>
      <c r="G181" s="194" t="s">
        <v>140</v>
      </c>
      <c r="H181" s="195">
        <v>73.44</v>
      </c>
      <c r="I181" s="196"/>
      <c r="J181" s="197">
        <f>ROUND(I181*H181,2)</f>
        <v>0</v>
      </c>
      <c r="K181" s="193" t="s">
        <v>22</v>
      </c>
      <c r="L181" s="60"/>
      <c r="M181" s="198" t="s">
        <v>22</v>
      </c>
      <c r="N181" s="199" t="s">
        <v>48</v>
      </c>
      <c r="O181" s="41"/>
      <c r="P181" s="200">
        <f>O181*H181</f>
        <v>0</v>
      </c>
      <c r="Q181" s="200">
        <v>0</v>
      </c>
      <c r="R181" s="200">
        <f>Q181*H181</f>
        <v>0</v>
      </c>
      <c r="S181" s="200">
        <v>0</v>
      </c>
      <c r="T181" s="201">
        <f>S181*H181</f>
        <v>0</v>
      </c>
      <c r="AR181" s="23" t="s">
        <v>142</v>
      </c>
      <c r="AT181" s="23" t="s">
        <v>137</v>
      </c>
      <c r="AU181" s="23" t="s">
        <v>86</v>
      </c>
      <c r="AY181" s="23" t="s">
        <v>135</v>
      </c>
      <c r="BE181" s="202">
        <f>IF(N181="základní",J181,0)</f>
        <v>0</v>
      </c>
      <c r="BF181" s="202">
        <f>IF(N181="snížená",J181,0)</f>
        <v>0</v>
      </c>
      <c r="BG181" s="202">
        <f>IF(N181="zákl. přenesená",J181,0)</f>
        <v>0</v>
      </c>
      <c r="BH181" s="202">
        <f>IF(N181="sníž. přenesená",J181,0)</f>
        <v>0</v>
      </c>
      <c r="BI181" s="202">
        <f>IF(N181="nulová",J181,0)</f>
        <v>0</v>
      </c>
      <c r="BJ181" s="23" t="s">
        <v>24</v>
      </c>
      <c r="BK181" s="202">
        <f>ROUND(I181*H181,2)</f>
        <v>0</v>
      </c>
      <c r="BL181" s="23" t="s">
        <v>142</v>
      </c>
      <c r="BM181" s="23" t="s">
        <v>1036</v>
      </c>
    </row>
    <row r="182" spans="2:65" s="1" customFormat="1" ht="40.5">
      <c r="B182" s="40"/>
      <c r="C182" s="62"/>
      <c r="D182" s="205" t="s">
        <v>922</v>
      </c>
      <c r="E182" s="62"/>
      <c r="F182" s="246" t="s">
        <v>1022</v>
      </c>
      <c r="G182" s="62"/>
      <c r="H182" s="62"/>
      <c r="I182" s="162"/>
      <c r="J182" s="62"/>
      <c r="K182" s="62"/>
      <c r="L182" s="60"/>
      <c r="M182" s="247"/>
      <c r="N182" s="41"/>
      <c r="O182" s="41"/>
      <c r="P182" s="41"/>
      <c r="Q182" s="41"/>
      <c r="R182" s="41"/>
      <c r="S182" s="41"/>
      <c r="T182" s="77"/>
      <c r="AT182" s="23" t="s">
        <v>922</v>
      </c>
      <c r="AU182" s="23" t="s">
        <v>86</v>
      </c>
    </row>
    <row r="183" spans="2:65" s="1" customFormat="1" ht="25.5" customHeight="1">
      <c r="B183" s="40"/>
      <c r="C183" s="191" t="s">
        <v>451</v>
      </c>
      <c r="D183" s="191" t="s">
        <v>137</v>
      </c>
      <c r="E183" s="192" t="s">
        <v>1037</v>
      </c>
      <c r="F183" s="193" t="s">
        <v>1035</v>
      </c>
      <c r="G183" s="194" t="s">
        <v>140</v>
      </c>
      <c r="H183" s="195">
        <v>0.9</v>
      </c>
      <c r="I183" s="196"/>
      <c r="J183" s="197">
        <f>ROUND(I183*H183,2)</f>
        <v>0</v>
      </c>
      <c r="K183" s="193" t="s">
        <v>22</v>
      </c>
      <c r="L183" s="60"/>
      <c r="M183" s="198" t="s">
        <v>22</v>
      </c>
      <c r="N183" s="199" t="s">
        <v>48</v>
      </c>
      <c r="O183" s="41"/>
      <c r="P183" s="200">
        <f>O183*H183</f>
        <v>0</v>
      </c>
      <c r="Q183" s="200">
        <v>0</v>
      </c>
      <c r="R183" s="200">
        <f>Q183*H183</f>
        <v>0</v>
      </c>
      <c r="S183" s="200">
        <v>0</v>
      </c>
      <c r="T183" s="201">
        <f>S183*H183</f>
        <v>0</v>
      </c>
      <c r="AR183" s="23" t="s">
        <v>142</v>
      </c>
      <c r="AT183" s="23" t="s">
        <v>137</v>
      </c>
      <c r="AU183" s="23" t="s">
        <v>86</v>
      </c>
      <c r="AY183" s="23" t="s">
        <v>135</v>
      </c>
      <c r="BE183" s="202">
        <f>IF(N183="základní",J183,0)</f>
        <v>0</v>
      </c>
      <c r="BF183" s="202">
        <f>IF(N183="snížená",J183,0)</f>
        <v>0</v>
      </c>
      <c r="BG183" s="202">
        <f>IF(N183="zákl. přenesená",J183,0)</f>
        <v>0</v>
      </c>
      <c r="BH183" s="202">
        <f>IF(N183="sníž. přenesená",J183,0)</f>
        <v>0</v>
      </c>
      <c r="BI183" s="202">
        <f>IF(N183="nulová",J183,0)</f>
        <v>0</v>
      </c>
      <c r="BJ183" s="23" t="s">
        <v>24</v>
      </c>
      <c r="BK183" s="202">
        <f>ROUND(I183*H183,2)</f>
        <v>0</v>
      </c>
      <c r="BL183" s="23" t="s">
        <v>142</v>
      </c>
      <c r="BM183" s="23" t="s">
        <v>1038</v>
      </c>
    </row>
    <row r="184" spans="2:65" s="1" customFormat="1" ht="25.5" customHeight="1">
      <c r="B184" s="40"/>
      <c r="C184" s="191" t="s">
        <v>457</v>
      </c>
      <c r="D184" s="191" t="s">
        <v>137</v>
      </c>
      <c r="E184" s="192" t="s">
        <v>1039</v>
      </c>
      <c r="F184" s="193" t="s">
        <v>1040</v>
      </c>
      <c r="G184" s="194" t="s">
        <v>351</v>
      </c>
      <c r="H184" s="195">
        <v>2.5419999999999998</v>
      </c>
      <c r="I184" s="196"/>
      <c r="J184" s="197">
        <f>ROUND(I184*H184,2)</f>
        <v>0</v>
      </c>
      <c r="K184" s="193" t="s">
        <v>22</v>
      </c>
      <c r="L184" s="60"/>
      <c r="M184" s="198" t="s">
        <v>22</v>
      </c>
      <c r="N184" s="199" t="s">
        <v>48</v>
      </c>
      <c r="O184" s="41"/>
      <c r="P184" s="200">
        <f>O184*H184</f>
        <v>0</v>
      </c>
      <c r="Q184" s="200">
        <v>1.04330605</v>
      </c>
      <c r="R184" s="200">
        <f>Q184*H184</f>
        <v>2.6520839790999999</v>
      </c>
      <c r="S184" s="200">
        <v>0</v>
      </c>
      <c r="T184" s="201">
        <f>S184*H184</f>
        <v>0</v>
      </c>
      <c r="AR184" s="23" t="s">
        <v>142</v>
      </c>
      <c r="AT184" s="23" t="s">
        <v>137</v>
      </c>
      <c r="AU184" s="23" t="s">
        <v>86</v>
      </c>
      <c r="AY184" s="23" t="s">
        <v>135</v>
      </c>
      <c r="BE184" s="202">
        <f>IF(N184="základní",J184,0)</f>
        <v>0</v>
      </c>
      <c r="BF184" s="202">
        <f>IF(N184="snížená",J184,0)</f>
        <v>0</v>
      </c>
      <c r="BG184" s="202">
        <f>IF(N184="zákl. přenesená",J184,0)</f>
        <v>0</v>
      </c>
      <c r="BH184" s="202">
        <f>IF(N184="sníž. přenesená",J184,0)</f>
        <v>0</v>
      </c>
      <c r="BI184" s="202">
        <f>IF(N184="nulová",J184,0)</f>
        <v>0</v>
      </c>
      <c r="BJ184" s="23" t="s">
        <v>24</v>
      </c>
      <c r="BK184" s="202">
        <f>ROUND(I184*H184,2)</f>
        <v>0</v>
      </c>
      <c r="BL184" s="23" t="s">
        <v>142</v>
      </c>
      <c r="BM184" s="23" t="s">
        <v>1041</v>
      </c>
    </row>
    <row r="185" spans="2:65" s="1" customFormat="1" ht="27">
      <c r="B185" s="40"/>
      <c r="C185" s="62"/>
      <c r="D185" s="205" t="s">
        <v>922</v>
      </c>
      <c r="E185" s="62"/>
      <c r="F185" s="246" t="s">
        <v>1042</v>
      </c>
      <c r="G185" s="62"/>
      <c r="H185" s="62"/>
      <c r="I185" s="162"/>
      <c r="J185" s="62"/>
      <c r="K185" s="62"/>
      <c r="L185" s="60"/>
      <c r="M185" s="247"/>
      <c r="N185" s="41"/>
      <c r="O185" s="41"/>
      <c r="P185" s="41"/>
      <c r="Q185" s="41"/>
      <c r="R185" s="41"/>
      <c r="S185" s="41"/>
      <c r="T185" s="77"/>
      <c r="AT185" s="23" t="s">
        <v>922</v>
      </c>
      <c r="AU185" s="23" t="s">
        <v>86</v>
      </c>
    </row>
    <row r="186" spans="2:65" s="12" customFormat="1" ht="13.5">
      <c r="B186" s="214"/>
      <c r="C186" s="215"/>
      <c r="D186" s="205" t="s">
        <v>144</v>
      </c>
      <c r="E186" s="216" t="s">
        <v>22</v>
      </c>
      <c r="F186" s="217" t="s">
        <v>1043</v>
      </c>
      <c r="G186" s="215"/>
      <c r="H186" s="218">
        <v>2.5419999999999998</v>
      </c>
      <c r="I186" s="219"/>
      <c r="J186" s="215"/>
      <c r="K186" s="215"/>
      <c r="L186" s="220"/>
      <c r="M186" s="221"/>
      <c r="N186" s="222"/>
      <c r="O186" s="222"/>
      <c r="P186" s="222"/>
      <c r="Q186" s="222"/>
      <c r="R186" s="222"/>
      <c r="S186" s="222"/>
      <c r="T186" s="223"/>
      <c r="AT186" s="224" t="s">
        <v>144</v>
      </c>
      <c r="AU186" s="224" t="s">
        <v>86</v>
      </c>
      <c r="AV186" s="12" t="s">
        <v>86</v>
      </c>
      <c r="AW186" s="12" t="s">
        <v>41</v>
      </c>
      <c r="AX186" s="12" t="s">
        <v>77</v>
      </c>
      <c r="AY186" s="224" t="s">
        <v>135</v>
      </c>
    </row>
    <row r="187" spans="2:65" s="13" customFormat="1" ht="13.5">
      <c r="B187" s="225"/>
      <c r="C187" s="226"/>
      <c r="D187" s="205" t="s">
        <v>144</v>
      </c>
      <c r="E187" s="227" t="s">
        <v>22</v>
      </c>
      <c r="F187" s="228" t="s">
        <v>173</v>
      </c>
      <c r="G187" s="226"/>
      <c r="H187" s="229">
        <v>2.5419999999999998</v>
      </c>
      <c r="I187" s="230"/>
      <c r="J187" s="226"/>
      <c r="K187" s="226"/>
      <c r="L187" s="231"/>
      <c r="M187" s="232"/>
      <c r="N187" s="233"/>
      <c r="O187" s="233"/>
      <c r="P187" s="233"/>
      <c r="Q187" s="233"/>
      <c r="R187" s="233"/>
      <c r="S187" s="233"/>
      <c r="T187" s="234"/>
      <c r="AT187" s="235" t="s">
        <v>144</v>
      </c>
      <c r="AU187" s="235" t="s">
        <v>86</v>
      </c>
      <c r="AV187" s="13" t="s">
        <v>142</v>
      </c>
      <c r="AW187" s="13" t="s">
        <v>6</v>
      </c>
      <c r="AX187" s="13" t="s">
        <v>24</v>
      </c>
      <c r="AY187" s="235" t="s">
        <v>135</v>
      </c>
    </row>
    <row r="188" spans="2:65" s="1" customFormat="1" ht="25.5" customHeight="1">
      <c r="B188" s="40"/>
      <c r="C188" s="191" t="s">
        <v>463</v>
      </c>
      <c r="D188" s="191" t="s">
        <v>137</v>
      </c>
      <c r="E188" s="192" t="s">
        <v>1044</v>
      </c>
      <c r="F188" s="193" t="s">
        <v>1045</v>
      </c>
      <c r="G188" s="194" t="s">
        <v>219</v>
      </c>
      <c r="H188" s="195">
        <v>61</v>
      </c>
      <c r="I188" s="196"/>
      <c r="J188" s="197">
        <f>ROUND(I188*H188,2)</f>
        <v>0</v>
      </c>
      <c r="K188" s="193" t="s">
        <v>22</v>
      </c>
      <c r="L188" s="60"/>
      <c r="M188" s="198" t="s">
        <v>22</v>
      </c>
      <c r="N188" s="199" t="s">
        <v>48</v>
      </c>
      <c r="O188" s="41"/>
      <c r="P188" s="200">
        <f>O188*H188</f>
        <v>0</v>
      </c>
      <c r="Q188" s="200">
        <v>4.3651999999999996E-3</v>
      </c>
      <c r="R188" s="200">
        <f>Q188*H188</f>
        <v>0.26627719999999999</v>
      </c>
      <c r="S188" s="200">
        <v>0</v>
      </c>
      <c r="T188" s="201">
        <f>S188*H188</f>
        <v>0</v>
      </c>
      <c r="AR188" s="23" t="s">
        <v>142</v>
      </c>
      <c r="AT188" s="23" t="s">
        <v>137</v>
      </c>
      <c r="AU188" s="23" t="s">
        <v>86</v>
      </c>
      <c r="AY188" s="23" t="s">
        <v>135</v>
      </c>
      <c r="BE188" s="202">
        <f>IF(N188="základní",J188,0)</f>
        <v>0</v>
      </c>
      <c r="BF188" s="202">
        <f>IF(N188="snížená",J188,0)</f>
        <v>0</v>
      </c>
      <c r="BG188" s="202">
        <f>IF(N188="zákl. přenesená",J188,0)</f>
        <v>0</v>
      </c>
      <c r="BH188" s="202">
        <f>IF(N188="sníž. přenesená",J188,0)</f>
        <v>0</v>
      </c>
      <c r="BI188" s="202">
        <f>IF(N188="nulová",J188,0)</f>
        <v>0</v>
      </c>
      <c r="BJ188" s="23" t="s">
        <v>24</v>
      </c>
      <c r="BK188" s="202">
        <f>ROUND(I188*H188,2)</f>
        <v>0</v>
      </c>
      <c r="BL188" s="23" t="s">
        <v>142</v>
      </c>
      <c r="BM188" s="23" t="s">
        <v>1046</v>
      </c>
    </row>
    <row r="189" spans="2:65" s="1" customFormat="1" ht="54">
      <c r="B189" s="40"/>
      <c r="C189" s="62"/>
      <c r="D189" s="205" t="s">
        <v>922</v>
      </c>
      <c r="E189" s="62"/>
      <c r="F189" s="246" t="s">
        <v>1047</v>
      </c>
      <c r="G189" s="62"/>
      <c r="H189" s="62"/>
      <c r="I189" s="162"/>
      <c r="J189" s="62"/>
      <c r="K189" s="62"/>
      <c r="L189" s="60"/>
      <c r="M189" s="247"/>
      <c r="N189" s="41"/>
      <c r="O189" s="41"/>
      <c r="P189" s="41"/>
      <c r="Q189" s="41"/>
      <c r="R189" s="41"/>
      <c r="S189" s="41"/>
      <c r="T189" s="77"/>
      <c r="AT189" s="23" t="s">
        <v>922</v>
      </c>
      <c r="AU189" s="23" t="s">
        <v>86</v>
      </c>
    </row>
    <row r="190" spans="2:65" s="11" customFormat="1" ht="13.5">
      <c r="B190" s="203"/>
      <c r="C190" s="204"/>
      <c r="D190" s="205" t="s">
        <v>144</v>
      </c>
      <c r="E190" s="206" t="s">
        <v>22</v>
      </c>
      <c r="F190" s="207" t="s">
        <v>1048</v>
      </c>
      <c r="G190" s="204"/>
      <c r="H190" s="206" t="s">
        <v>22</v>
      </c>
      <c r="I190" s="208"/>
      <c r="J190" s="204"/>
      <c r="K190" s="204"/>
      <c r="L190" s="209"/>
      <c r="M190" s="210"/>
      <c r="N190" s="211"/>
      <c r="O190" s="211"/>
      <c r="P190" s="211"/>
      <c r="Q190" s="211"/>
      <c r="R190" s="211"/>
      <c r="S190" s="211"/>
      <c r="T190" s="212"/>
      <c r="AT190" s="213" t="s">
        <v>144</v>
      </c>
      <c r="AU190" s="213" t="s">
        <v>86</v>
      </c>
      <c r="AV190" s="11" t="s">
        <v>24</v>
      </c>
      <c r="AW190" s="11" t="s">
        <v>41</v>
      </c>
      <c r="AX190" s="11" t="s">
        <v>77</v>
      </c>
      <c r="AY190" s="213" t="s">
        <v>135</v>
      </c>
    </row>
    <row r="191" spans="2:65" s="12" customFormat="1" ht="13.5">
      <c r="B191" s="214"/>
      <c r="C191" s="215"/>
      <c r="D191" s="205" t="s">
        <v>144</v>
      </c>
      <c r="E191" s="216" t="s">
        <v>22</v>
      </c>
      <c r="F191" s="217" t="s">
        <v>676</v>
      </c>
      <c r="G191" s="215"/>
      <c r="H191" s="218">
        <v>61</v>
      </c>
      <c r="I191" s="219"/>
      <c r="J191" s="215"/>
      <c r="K191" s="215"/>
      <c r="L191" s="220"/>
      <c r="M191" s="221"/>
      <c r="N191" s="222"/>
      <c r="O191" s="222"/>
      <c r="P191" s="222"/>
      <c r="Q191" s="222"/>
      <c r="R191" s="222"/>
      <c r="S191" s="222"/>
      <c r="T191" s="223"/>
      <c r="AT191" s="224" t="s">
        <v>144</v>
      </c>
      <c r="AU191" s="224" t="s">
        <v>86</v>
      </c>
      <c r="AV191" s="12" t="s">
        <v>86</v>
      </c>
      <c r="AW191" s="12" t="s">
        <v>41</v>
      </c>
      <c r="AX191" s="12" t="s">
        <v>77</v>
      </c>
      <c r="AY191" s="224" t="s">
        <v>135</v>
      </c>
    </row>
    <row r="192" spans="2:65" s="13" customFormat="1" ht="13.5">
      <c r="B192" s="225"/>
      <c r="C192" s="226"/>
      <c r="D192" s="205" t="s">
        <v>144</v>
      </c>
      <c r="E192" s="227" t="s">
        <v>22</v>
      </c>
      <c r="F192" s="228" t="s">
        <v>173</v>
      </c>
      <c r="G192" s="226"/>
      <c r="H192" s="229">
        <v>61</v>
      </c>
      <c r="I192" s="230"/>
      <c r="J192" s="226"/>
      <c r="K192" s="226"/>
      <c r="L192" s="231"/>
      <c r="M192" s="232"/>
      <c r="N192" s="233"/>
      <c r="O192" s="233"/>
      <c r="P192" s="233"/>
      <c r="Q192" s="233"/>
      <c r="R192" s="233"/>
      <c r="S192" s="233"/>
      <c r="T192" s="234"/>
      <c r="AT192" s="235" t="s">
        <v>144</v>
      </c>
      <c r="AU192" s="235" t="s">
        <v>86</v>
      </c>
      <c r="AV192" s="13" t="s">
        <v>142</v>
      </c>
      <c r="AW192" s="13" t="s">
        <v>6</v>
      </c>
      <c r="AX192" s="13" t="s">
        <v>24</v>
      </c>
      <c r="AY192" s="235" t="s">
        <v>135</v>
      </c>
    </row>
    <row r="193" spans="2:65" s="10" customFormat="1" ht="29.85" customHeight="1">
      <c r="B193" s="175"/>
      <c r="C193" s="176"/>
      <c r="D193" s="177" t="s">
        <v>76</v>
      </c>
      <c r="E193" s="189" t="s">
        <v>216</v>
      </c>
      <c r="F193" s="189" t="s">
        <v>1049</v>
      </c>
      <c r="G193" s="176"/>
      <c r="H193" s="176"/>
      <c r="I193" s="179"/>
      <c r="J193" s="190">
        <f>BK193</f>
        <v>0</v>
      </c>
      <c r="K193" s="176"/>
      <c r="L193" s="181"/>
      <c r="M193" s="182"/>
      <c r="N193" s="183"/>
      <c r="O193" s="183"/>
      <c r="P193" s="184">
        <f>SUM(P194:P205)</f>
        <v>0</v>
      </c>
      <c r="Q193" s="183"/>
      <c r="R193" s="184">
        <f>SUM(R194:R205)</f>
        <v>4.6744669915999992</v>
      </c>
      <c r="S193" s="183"/>
      <c r="T193" s="185">
        <f>SUM(T194:T205)</f>
        <v>0</v>
      </c>
      <c r="AR193" s="186" t="s">
        <v>24</v>
      </c>
      <c r="AT193" s="187" t="s">
        <v>76</v>
      </c>
      <c r="AU193" s="187" t="s">
        <v>24</v>
      </c>
      <c r="AY193" s="186" t="s">
        <v>135</v>
      </c>
      <c r="BK193" s="188">
        <f>SUM(BK194:BK205)</f>
        <v>0</v>
      </c>
    </row>
    <row r="194" spans="2:65" s="1" customFormat="1" ht="38.25" customHeight="1">
      <c r="B194" s="40"/>
      <c r="C194" s="191" t="s">
        <v>469</v>
      </c>
      <c r="D194" s="191" t="s">
        <v>137</v>
      </c>
      <c r="E194" s="192" t="s">
        <v>1050</v>
      </c>
      <c r="F194" s="193" t="s">
        <v>1051</v>
      </c>
      <c r="G194" s="194" t="s">
        <v>219</v>
      </c>
      <c r="H194" s="195">
        <v>2</v>
      </c>
      <c r="I194" s="196"/>
      <c r="J194" s="197">
        <f>ROUND(I194*H194,2)</f>
        <v>0</v>
      </c>
      <c r="K194" s="193" t="s">
        <v>22</v>
      </c>
      <c r="L194" s="60"/>
      <c r="M194" s="198" t="s">
        <v>22</v>
      </c>
      <c r="N194" s="199" t="s">
        <v>48</v>
      </c>
      <c r="O194" s="41"/>
      <c r="P194" s="200">
        <f>O194*H194</f>
        <v>0</v>
      </c>
      <c r="Q194" s="200">
        <v>1.709709E-3</v>
      </c>
      <c r="R194" s="200">
        <f>Q194*H194</f>
        <v>3.419418E-3</v>
      </c>
      <c r="S194" s="200">
        <v>0</v>
      </c>
      <c r="T194" s="201">
        <f>S194*H194</f>
        <v>0</v>
      </c>
      <c r="AR194" s="23" t="s">
        <v>142</v>
      </c>
      <c r="AT194" s="23" t="s">
        <v>137</v>
      </c>
      <c r="AU194" s="23" t="s">
        <v>86</v>
      </c>
      <c r="AY194" s="23" t="s">
        <v>135</v>
      </c>
      <c r="BE194" s="202">
        <f>IF(N194="základní",J194,0)</f>
        <v>0</v>
      </c>
      <c r="BF194" s="202">
        <f>IF(N194="snížená",J194,0)</f>
        <v>0</v>
      </c>
      <c r="BG194" s="202">
        <f>IF(N194="zákl. přenesená",J194,0)</f>
        <v>0</v>
      </c>
      <c r="BH194" s="202">
        <f>IF(N194="sníž. přenesená",J194,0)</f>
        <v>0</v>
      </c>
      <c r="BI194" s="202">
        <f>IF(N194="nulová",J194,0)</f>
        <v>0</v>
      </c>
      <c r="BJ194" s="23" t="s">
        <v>24</v>
      </c>
      <c r="BK194" s="202">
        <f>ROUND(I194*H194,2)</f>
        <v>0</v>
      </c>
      <c r="BL194" s="23" t="s">
        <v>142</v>
      </c>
      <c r="BM194" s="23" t="s">
        <v>1052</v>
      </c>
    </row>
    <row r="195" spans="2:65" s="1" customFormat="1" ht="67.5">
      <c r="B195" s="40"/>
      <c r="C195" s="62"/>
      <c r="D195" s="205" t="s">
        <v>922</v>
      </c>
      <c r="E195" s="62"/>
      <c r="F195" s="246" t="s">
        <v>1053</v>
      </c>
      <c r="G195" s="62"/>
      <c r="H195" s="62"/>
      <c r="I195" s="162"/>
      <c r="J195" s="62"/>
      <c r="K195" s="62"/>
      <c r="L195" s="60"/>
      <c r="M195" s="247"/>
      <c r="N195" s="41"/>
      <c r="O195" s="41"/>
      <c r="P195" s="41"/>
      <c r="Q195" s="41"/>
      <c r="R195" s="41"/>
      <c r="S195" s="41"/>
      <c r="T195" s="77"/>
      <c r="AT195" s="23" t="s">
        <v>922</v>
      </c>
      <c r="AU195" s="23" t="s">
        <v>86</v>
      </c>
    </row>
    <row r="196" spans="2:65" s="11" customFormat="1" ht="13.5">
      <c r="B196" s="203"/>
      <c r="C196" s="204"/>
      <c r="D196" s="205" t="s">
        <v>144</v>
      </c>
      <c r="E196" s="206" t="s">
        <v>22</v>
      </c>
      <c r="F196" s="207" t="s">
        <v>1054</v>
      </c>
      <c r="G196" s="204"/>
      <c r="H196" s="206" t="s">
        <v>22</v>
      </c>
      <c r="I196" s="208"/>
      <c r="J196" s="204"/>
      <c r="K196" s="204"/>
      <c r="L196" s="209"/>
      <c r="M196" s="210"/>
      <c r="N196" s="211"/>
      <c r="O196" s="211"/>
      <c r="P196" s="211"/>
      <c r="Q196" s="211"/>
      <c r="R196" s="211"/>
      <c r="S196" s="211"/>
      <c r="T196" s="212"/>
      <c r="AT196" s="213" t="s">
        <v>144</v>
      </c>
      <c r="AU196" s="213" t="s">
        <v>86</v>
      </c>
      <c r="AV196" s="11" t="s">
        <v>24</v>
      </c>
      <c r="AW196" s="11" t="s">
        <v>41</v>
      </c>
      <c r="AX196" s="11" t="s">
        <v>77</v>
      </c>
      <c r="AY196" s="213" t="s">
        <v>135</v>
      </c>
    </row>
    <row r="197" spans="2:65" s="12" customFormat="1" ht="13.5">
      <c r="B197" s="214"/>
      <c r="C197" s="215"/>
      <c r="D197" s="205" t="s">
        <v>144</v>
      </c>
      <c r="E197" s="216" t="s">
        <v>22</v>
      </c>
      <c r="F197" s="217" t="s">
        <v>86</v>
      </c>
      <c r="G197" s="215"/>
      <c r="H197" s="218">
        <v>2</v>
      </c>
      <c r="I197" s="219"/>
      <c r="J197" s="215"/>
      <c r="K197" s="215"/>
      <c r="L197" s="220"/>
      <c r="M197" s="221"/>
      <c r="N197" s="222"/>
      <c r="O197" s="222"/>
      <c r="P197" s="222"/>
      <c r="Q197" s="222"/>
      <c r="R197" s="222"/>
      <c r="S197" s="222"/>
      <c r="T197" s="223"/>
      <c r="AT197" s="224" t="s">
        <v>144</v>
      </c>
      <c r="AU197" s="224" t="s">
        <v>86</v>
      </c>
      <c r="AV197" s="12" t="s">
        <v>86</v>
      </c>
      <c r="AW197" s="12" t="s">
        <v>41</v>
      </c>
      <c r="AX197" s="12" t="s">
        <v>77</v>
      </c>
      <c r="AY197" s="224" t="s">
        <v>135</v>
      </c>
    </row>
    <row r="198" spans="2:65" s="13" customFormat="1" ht="13.5">
      <c r="B198" s="225"/>
      <c r="C198" s="226"/>
      <c r="D198" s="205" t="s">
        <v>144</v>
      </c>
      <c r="E198" s="227" t="s">
        <v>22</v>
      </c>
      <c r="F198" s="228" t="s">
        <v>173</v>
      </c>
      <c r="G198" s="226"/>
      <c r="H198" s="229">
        <v>2</v>
      </c>
      <c r="I198" s="230"/>
      <c r="J198" s="226"/>
      <c r="K198" s="226"/>
      <c r="L198" s="231"/>
      <c r="M198" s="232"/>
      <c r="N198" s="233"/>
      <c r="O198" s="233"/>
      <c r="P198" s="233"/>
      <c r="Q198" s="233"/>
      <c r="R198" s="233"/>
      <c r="S198" s="233"/>
      <c r="T198" s="234"/>
      <c r="AT198" s="235" t="s">
        <v>144</v>
      </c>
      <c r="AU198" s="235" t="s">
        <v>86</v>
      </c>
      <c r="AV198" s="13" t="s">
        <v>142</v>
      </c>
      <c r="AW198" s="13" t="s">
        <v>6</v>
      </c>
      <c r="AX198" s="13" t="s">
        <v>24</v>
      </c>
      <c r="AY198" s="235" t="s">
        <v>135</v>
      </c>
    </row>
    <row r="199" spans="2:65" s="1" customFormat="1" ht="25.5" customHeight="1">
      <c r="B199" s="40"/>
      <c r="C199" s="191" t="s">
        <v>478</v>
      </c>
      <c r="D199" s="191" t="s">
        <v>137</v>
      </c>
      <c r="E199" s="192" t="s">
        <v>1055</v>
      </c>
      <c r="F199" s="193" t="s">
        <v>1056</v>
      </c>
      <c r="G199" s="194" t="s">
        <v>219</v>
      </c>
      <c r="H199" s="195">
        <v>2</v>
      </c>
      <c r="I199" s="196"/>
      <c r="J199" s="197">
        <f>ROUND(I199*H199,2)</f>
        <v>0</v>
      </c>
      <c r="K199" s="193" t="s">
        <v>22</v>
      </c>
      <c r="L199" s="60"/>
      <c r="M199" s="198" t="s">
        <v>22</v>
      </c>
      <c r="N199" s="199" t="s">
        <v>48</v>
      </c>
      <c r="O199" s="41"/>
      <c r="P199" s="200">
        <f>O199*H199</f>
        <v>0</v>
      </c>
      <c r="Q199" s="200">
        <v>2.118868E-4</v>
      </c>
      <c r="R199" s="200">
        <f>Q199*H199</f>
        <v>4.237736E-4</v>
      </c>
      <c r="S199" s="200">
        <v>0</v>
      </c>
      <c r="T199" s="201">
        <f>S199*H199</f>
        <v>0</v>
      </c>
      <c r="AR199" s="23" t="s">
        <v>142</v>
      </c>
      <c r="AT199" s="23" t="s">
        <v>137</v>
      </c>
      <c r="AU199" s="23" t="s">
        <v>86</v>
      </c>
      <c r="AY199" s="23" t="s">
        <v>135</v>
      </c>
      <c r="BE199" s="202">
        <f>IF(N199="základní",J199,0)</f>
        <v>0</v>
      </c>
      <c r="BF199" s="202">
        <f>IF(N199="snížená",J199,0)</f>
        <v>0</v>
      </c>
      <c r="BG199" s="202">
        <f>IF(N199="zákl. přenesená",J199,0)</f>
        <v>0</v>
      </c>
      <c r="BH199" s="202">
        <f>IF(N199="sníž. přenesená",J199,0)</f>
        <v>0</v>
      </c>
      <c r="BI199" s="202">
        <f>IF(N199="nulová",J199,0)</f>
        <v>0</v>
      </c>
      <c r="BJ199" s="23" t="s">
        <v>24</v>
      </c>
      <c r="BK199" s="202">
        <f>ROUND(I199*H199,2)</f>
        <v>0</v>
      </c>
      <c r="BL199" s="23" t="s">
        <v>142</v>
      </c>
      <c r="BM199" s="23" t="s">
        <v>1057</v>
      </c>
    </row>
    <row r="200" spans="2:65" s="1" customFormat="1" ht="67.5">
      <c r="B200" s="40"/>
      <c r="C200" s="62"/>
      <c r="D200" s="205" t="s">
        <v>922</v>
      </c>
      <c r="E200" s="62"/>
      <c r="F200" s="246" t="s">
        <v>1053</v>
      </c>
      <c r="G200" s="62"/>
      <c r="H200" s="62"/>
      <c r="I200" s="162"/>
      <c r="J200" s="62"/>
      <c r="K200" s="62"/>
      <c r="L200" s="60"/>
      <c r="M200" s="247"/>
      <c r="N200" s="41"/>
      <c r="O200" s="41"/>
      <c r="P200" s="41"/>
      <c r="Q200" s="41"/>
      <c r="R200" s="41"/>
      <c r="S200" s="41"/>
      <c r="T200" s="77"/>
      <c r="AT200" s="23" t="s">
        <v>922</v>
      </c>
      <c r="AU200" s="23" t="s">
        <v>86</v>
      </c>
    </row>
    <row r="201" spans="2:65" s="1" customFormat="1" ht="16.5" customHeight="1">
      <c r="B201" s="40"/>
      <c r="C201" s="191" t="s">
        <v>485</v>
      </c>
      <c r="D201" s="191" t="s">
        <v>137</v>
      </c>
      <c r="E201" s="192" t="s">
        <v>1058</v>
      </c>
      <c r="F201" s="193" t="s">
        <v>1059</v>
      </c>
      <c r="G201" s="194" t="s">
        <v>229</v>
      </c>
      <c r="H201" s="195">
        <v>2.0699999999999998</v>
      </c>
      <c r="I201" s="196"/>
      <c r="J201" s="197">
        <f>ROUND(I201*H201,2)</f>
        <v>0</v>
      </c>
      <c r="K201" s="193" t="s">
        <v>22</v>
      </c>
      <c r="L201" s="60"/>
      <c r="M201" s="198" t="s">
        <v>22</v>
      </c>
      <c r="N201" s="199" t="s">
        <v>48</v>
      </c>
      <c r="O201" s="41"/>
      <c r="P201" s="200">
        <f>O201*H201</f>
        <v>0</v>
      </c>
      <c r="Q201" s="200">
        <v>2.2563399999999998</v>
      </c>
      <c r="R201" s="200">
        <f>Q201*H201</f>
        <v>4.6706237999999995</v>
      </c>
      <c r="S201" s="200">
        <v>0</v>
      </c>
      <c r="T201" s="201">
        <f>S201*H201</f>
        <v>0</v>
      </c>
      <c r="AR201" s="23" t="s">
        <v>142</v>
      </c>
      <c r="AT201" s="23" t="s">
        <v>137</v>
      </c>
      <c r="AU201" s="23" t="s">
        <v>86</v>
      </c>
      <c r="AY201" s="23" t="s">
        <v>135</v>
      </c>
      <c r="BE201" s="202">
        <f>IF(N201="základní",J201,0)</f>
        <v>0</v>
      </c>
      <c r="BF201" s="202">
        <f>IF(N201="snížená",J201,0)</f>
        <v>0</v>
      </c>
      <c r="BG201" s="202">
        <f>IF(N201="zákl. přenesená",J201,0)</f>
        <v>0</v>
      </c>
      <c r="BH201" s="202">
        <f>IF(N201="sníž. přenesená",J201,0)</f>
        <v>0</v>
      </c>
      <c r="BI201" s="202">
        <f>IF(N201="nulová",J201,0)</f>
        <v>0</v>
      </c>
      <c r="BJ201" s="23" t="s">
        <v>24</v>
      </c>
      <c r="BK201" s="202">
        <f>ROUND(I201*H201,2)</f>
        <v>0</v>
      </c>
      <c r="BL201" s="23" t="s">
        <v>142</v>
      </c>
      <c r="BM201" s="23" t="s">
        <v>1060</v>
      </c>
    </row>
    <row r="202" spans="2:65" s="1" customFormat="1" ht="175.5">
      <c r="B202" s="40"/>
      <c r="C202" s="62"/>
      <c r="D202" s="205" t="s">
        <v>922</v>
      </c>
      <c r="E202" s="62"/>
      <c r="F202" s="246" t="s">
        <v>1061</v>
      </c>
      <c r="G202" s="62"/>
      <c r="H202" s="62"/>
      <c r="I202" s="162"/>
      <c r="J202" s="62"/>
      <c r="K202" s="62"/>
      <c r="L202" s="60"/>
      <c r="M202" s="247"/>
      <c r="N202" s="41"/>
      <c r="O202" s="41"/>
      <c r="P202" s="41"/>
      <c r="Q202" s="41"/>
      <c r="R202" s="41"/>
      <c r="S202" s="41"/>
      <c r="T202" s="77"/>
      <c r="AT202" s="23" t="s">
        <v>922</v>
      </c>
      <c r="AU202" s="23" t="s">
        <v>86</v>
      </c>
    </row>
    <row r="203" spans="2:65" s="11" customFormat="1" ht="13.5">
      <c r="B203" s="203"/>
      <c r="C203" s="204"/>
      <c r="D203" s="205" t="s">
        <v>144</v>
      </c>
      <c r="E203" s="206" t="s">
        <v>22</v>
      </c>
      <c r="F203" s="207" t="s">
        <v>1062</v>
      </c>
      <c r="G203" s="204"/>
      <c r="H203" s="206" t="s">
        <v>22</v>
      </c>
      <c r="I203" s="208"/>
      <c r="J203" s="204"/>
      <c r="K203" s="204"/>
      <c r="L203" s="209"/>
      <c r="M203" s="210"/>
      <c r="N203" s="211"/>
      <c r="O203" s="211"/>
      <c r="P203" s="211"/>
      <c r="Q203" s="211"/>
      <c r="R203" s="211"/>
      <c r="S203" s="211"/>
      <c r="T203" s="212"/>
      <c r="AT203" s="213" t="s">
        <v>144</v>
      </c>
      <c r="AU203" s="213" t="s">
        <v>86</v>
      </c>
      <c r="AV203" s="11" t="s">
        <v>24</v>
      </c>
      <c r="AW203" s="11" t="s">
        <v>41</v>
      </c>
      <c r="AX203" s="11" t="s">
        <v>77</v>
      </c>
      <c r="AY203" s="213" t="s">
        <v>135</v>
      </c>
    </row>
    <row r="204" spans="2:65" s="12" customFormat="1" ht="13.5">
      <c r="B204" s="214"/>
      <c r="C204" s="215"/>
      <c r="D204" s="205" t="s">
        <v>144</v>
      </c>
      <c r="E204" s="216" t="s">
        <v>22</v>
      </c>
      <c r="F204" s="217" t="s">
        <v>1063</v>
      </c>
      <c r="G204" s="215"/>
      <c r="H204" s="218">
        <v>2.0699999999999998</v>
      </c>
      <c r="I204" s="219"/>
      <c r="J204" s="215"/>
      <c r="K204" s="215"/>
      <c r="L204" s="220"/>
      <c r="M204" s="221"/>
      <c r="N204" s="222"/>
      <c r="O204" s="222"/>
      <c r="P204" s="222"/>
      <c r="Q204" s="222"/>
      <c r="R204" s="222"/>
      <c r="S204" s="222"/>
      <c r="T204" s="223"/>
      <c r="AT204" s="224" t="s">
        <v>144</v>
      </c>
      <c r="AU204" s="224" t="s">
        <v>86</v>
      </c>
      <c r="AV204" s="12" t="s">
        <v>86</v>
      </c>
      <c r="AW204" s="12" t="s">
        <v>41</v>
      </c>
      <c r="AX204" s="12" t="s">
        <v>77</v>
      </c>
      <c r="AY204" s="224" t="s">
        <v>135</v>
      </c>
    </row>
    <row r="205" spans="2:65" s="13" customFormat="1" ht="13.5">
      <c r="B205" s="225"/>
      <c r="C205" s="226"/>
      <c r="D205" s="205" t="s">
        <v>144</v>
      </c>
      <c r="E205" s="227" t="s">
        <v>22</v>
      </c>
      <c r="F205" s="228" t="s">
        <v>173</v>
      </c>
      <c r="G205" s="226"/>
      <c r="H205" s="229">
        <v>2.0699999999999998</v>
      </c>
      <c r="I205" s="230"/>
      <c r="J205" s="226"/>
      <c r="K205" s="226"/>
      <c r="L205" s="231"/>
      <c r="M205" s="232"/>
      <c r="N205" s="233"/>
      <c r="O205" s="233"/>
      <c r="P205" s="233"/>
      <c r="Q205" s="233"/>
      <c r="R205" s="233"/>
      <c r="S205" s="233"/>
      <c r="T205" s="234"/>
      <c r="AT205" s="235" t="s">
        <v>144</v>
      </c>
      <c r="AU205" s="235" t="s">
        <v>86</v>
      </c>
      <c r="AV205" s="13" t="s">
        <v>142</v>
      </c>
      <c r="AW205" s="13" t="s">
        <v>6</v>
      </c>
      <c r="AX205" s="13" t="s">
        <v>24</v>
      </c>
      <c r="AY205" s="235" t="s">
        <v>135</v>
      </c>
    </row>
    <row r="206" spans="2:65" s="10" customFormat="1" ht="29.85" customHeight="1">
      <c r="B206" s="175"/>
      <c r="C206" s="176"/>
      <c r="D206" s="177" t="s">
        <v>76</v>
      </c>
      <c r="E206" s="189" t="s">
        <v>281</v>
      </c>
      <c r="F206" s="189" t="s">
        <v>1064</v>
      </c>
      <c r="G206" s="176"/>
      <c r="H206" s="176"/>
      <c r="I206" s="179"/>
      <c r="J206" s="190">
        <f>BK206</f>
        <v>0</v>
      </c>
      <c r="K206" s="176"/>
      <c r="L206" s="181"/>
      <c r="M206" s="182"/>
      <c r="N206" s="183"/>
      <c r="O206" s="183"/>
      <c r="P206" s="184">
        <f>P207+SUM(P208:P223)</f>
        <v>0</v>
      </c>
      <c r="Q206" s="183"/>
      <c r="R206" s="184">
        <f>R207+SUM(R208:R223)</f>
        <v>3.3676034420000001</v>
      </c>
      <c r="S206" s="183"/>
      <c r="T206" s="185">
        <f>T207+SUM(T208:T223)</f>
        <v>0.80765999999999993</v>
      </c>
      <c r="AR206" s="186" t="s">
        <v>24</v>
      </c>
      <c r="AT206" s="187" t="s">
        <v>76</v>
      </c>
      <c r="AU206" s="187" t="s">
        <v>24</v>
      </c>
      <c r="AY206" s="186" t="s">
        <v>135</v>
      </c>
      <c r="BK206" s="188">
        <f>BK207+SUM(BK208:BK223)</f>
        <v>0</v>
      </c>
    </row>
    <row r="207" spans="2:65" s="1" customFormat="1" ht="25.5" customHeight="1">
      <c r="B207" s="40"/>
      <c r="C207" s="191" t="s">
        <v>491</v>
      </c>
      <c r="D207" s="191" t="s">
        <v>137</v>
      </c>
      <c r="E207" s="192" t="s">
        <v>1065</v>
      </c>
      <c r="F207" s="193" t="s">
        <v>1066</v>
      </c>
      <c r="G207" s="194" t="s">
        <v>219</v>
      </c>
      <c r="H207" s="195">
        <v>45.4</v>
      </c>
      <c r="I207" s="196"/>
      <c r="J207" s="197">
        <f>ROUND(I207*H207,2)</f>
        <v>0</v>
      </c>
      <c r="K207" s="193" t="s">
        <v>22</v>
      </c>
      <c r="L207" s="60"/>
      <c r="M207" s="198" t="s">
        <v>22</v>
      </c>
      <c r="N207" s="199" t="s">
        <v>48</v>
      </c>
      <c r="O207" s="41"/>
      <c r="P207" s="200">
        <f>O207*H207</f>
        <v>0</v>
      </c>
      <c r="Q207" s="200">
        <v>7.1050000000000002E-2</v>
      </c>
      <c r="R207" s="200">
        <f>Q207*H207</f>
        <v>3.22567</v>
      </c>
      <c r="S207" s="200">
        <v>0</v>
      </c>
      <c r="T207" s="201">
        <f>S207*H207</f>
        <v>0</v>
      </c>
      <c r="AR207" s="23" t="s">
        <v>142</v>
      </c>
      <c r="AT207" s="23" t="s">
        <v>137</v>
      </c>
      <c r="AU207" s="23" t="s">
        <v>86</v>
      </c>
      <c r="AY207" s="23" t="s">
        <v>135</v>
      </c>
      <c r="BE207" s="202">
        <f>IF(N207="základní",J207,0)</f>
        <v>0</v>
      </c>
      <c r="BF207" s="202">
        <f>IF(N207="snížená",J207,0)</f>
        <v>0</v>
      </c>
      <c r="BG207" s="202">
        <f>IF(N207="zákl. přenesená",J207,0)</f>
        <v>0</v>
      </c>
      <c r="BH207" s="202">
        <f>IF(N207="sníž. přenesená",J207,0)</f>
        <v>0</v>
      </c>
      <c r="BI207" s="202">
        <f>IF(N207="nulová",J207,0)</f>
        <v>0</v>
      </c>
      <c r="BJ207" s="23" t="s">
        <v>24</v>
      </c>
      <c r="BK207" s="202">
        <f>ROUND(I207*H207,2)</f>
        <v>0</v>
      </c>
      <c r="BL207" s="23" t="s">
        <v>142</v>
      </c>
      <c r="BM207" s="23" t="s">
        <v>1067</v>
      </c>
    </row>
    <row r="208" spans="2:65" s="1" customFormat="1" ht="121.5">
      <c r="B208" s="40"/>
      <c r="C208" s="62"/>
      <c r="D208" s="205" t="s">
        <v>922</v>
      </c>
      <c r="E208" s="62"/>
      <c r="F208" s="246" t="s">
        <v>1068</v>
      </c>
      <c r="G208" s="62"/>
      <c r="H208" s="62"/>
      <c r="I208" s="162"/>
      <c r="J208" s="62"/>
      <c r="K208" s="62"/>
      <c r="L208" s="60"/>
      <c r="M208" s="247"/>
      <c r="N208" s="41"/>
      <c r="O208" s="41"/>
      <c r="P208" s="41"/>
      <c r="Q208" s="41"/>
      <c r="R208" s="41"/>
      <c r="S208" s="41"/>
      <c r="T208" s="77"/>
      <c r="AT208" s="23" t="s">
        <v>922</v>
      </c>
      <c r="AU208" s="23" t="s">
        <v>86</v>
      </c>
    </row>
    <row r="209" spans="2:65" s="1" customFormat="1" ht="16.5" customHeight="1">
      <c r="B209" s="40"/>
      <c r="C209" s="191" t="s">
        <v>498</v>
      </c>
      <c r="D209" s="191" t="s">
        <v>137</v>
      </c>
      <c r="E209" s="192" t="s">
        <v>1069</v>
      </c>
      <c r="F209" s="193" t="s">
        <v>1070</v>
      </c>
      <c r="G209" s="194" t="s">
        <v>219</v>
      </c>
      <c r="H209" s="195">
        <v>48</v>
      </c>
      <c r="I209" s="196"/>
      <c r="J209" s="197">
        <f>ROUND(I209*H209,2)</f>
        <v>0</v>
      </c>
      <c r="K209" s="193" t="s">
        <v>22</v>
      </c>
      <c r="L209" s="60"/>
      <c r="M209" s="198" t="s">
        <v>22</v>
      </c>
      <c r="N209" s="199" t="s">
        <v>48</v>
      </c>
      <c r="O209" s="41"/>
      <c r="P209" s="200">
        <f>O209*H209</f>
        <v>0</v>
      </c>
      <c r="Q209" s="200">
        <v>0</v>
      </c>
      <c r="R209" s="200">
        <f>Q209*H209</f>
        <v>0</v>
      </c>
      <c r="S209" s="200">
        <v>0</v>
      </c>
      <c r="T209" s="201">
        <f>S209*H209</f>
        <v>0</v>
      </c>
      <c r="AR209" s="23" t="s">
        <v>142</v>
      </c>
      <c r="AT209" s="23" t="s">
        <v>137</v>
      </c>
      <c r="AU209" s="23" t="s">
        <v>86</v>
      </c>
      <c r="AY209" s="23" t="s">
        <v>135</v>
      </c>
      <c r="BE209" s="202">
        <f>IF(N209="základní",J209,0)</f>
        <v>0</v>
      </c>
      <c r="BF209" s="202">
        <f>IF(N209="snížená",J209,0)</f>
        <v>0</v>
      </c>
      <c r="BG209" s="202">
        <f>IF(N209="zákl. přenesená",J209,0)</f>
        <v>0</v>
      </c>
      <c r="BH209" s="202">
        <f>IF(N209="sníž. přenesená",J209,0)</f>
        <v>0</v>
      </c>
      <c r="BI209" s="202">
        <f>IF(N209="nulová",J209,0)</f>
        <v>0</v>
      </c>
      <c r="BJ209" s="23" t="s">
        <v>24</v>
      </c>
      <c r="BK209" s="202">
        <f>ROUND(I209*H209,2)</f>
        <v>0</v>
      </c>
      <c r="BL209" s="23" t="s">
        <v>142</v>
      </c>
      <c r="BM209" s="23" t="s">
        <v>1071</v>
      </c>
    </row>
    <row r="210" spans="2:65" s="1" customFormat="1" ht="67.5">
      <c r="B210" s="40"/>
      <c r="C210" s="62"/>
      <c r="D210" s="205" t="s">
        <v>922</v>
      </c>
      <c r="E210" s="62"/>
      <c r="F210" s="246" t="s">
        <v>1072</v>
      </c>
      <c r="G210" s="62"/>
      <c r="H210" s="62"/>
      <c r="I210" s="162"/>
      <c r="J210" s="62"/>
      <c r="K210" s="62"/>
      <c r="L210" s="60"/>
      <c r="M210" s="247"/>
      <c r="N210" s="41"/>
      <c r="O210" s="41"/>
      <c r="P210" s="41"/>
      <c r="Q210" s="41"/>
      <c r="R210" s="41"/>
      <c r="S210" s="41"/>
      <c r="T210" s="77"/>
      <c r="AT210" s="23" t="s">
        <v>922</v>
      </c>
      <c r="AU210" s="23" t="s">
        <v>86</v>
      </c>
    </row>
    <row r="211" spans="2:65" s="1" customFormat="1" ht="16.5" customHeight="1">
      <c r="B211" s="40"/>
      <c r="C211" s="191" t="s">
        <v>504</v>
      </c>
      <c r="D211" s="191" t="s">
        <v>137</v>
      </c>
      <c r="E211" s="192" t="s">
        <v>1073</v>
      </c>
      <c r="F211" s="193" t="s">
        <v>1074</v>
      </c>
      <c r="G211" s="194" t="s">
        <v>219</v>
      </c>
      <c r="H211" s="195">
        <v>48</v>
      </c>
      <c r="I211" s="196"/>
      <c r="J211" s="197">
        <f>ROUND(I211*H211,2)</f>
        <v>0</v>
      </c>
      <c r="K211" s="193" t="s">
        <v>22</v>
      </c>
      <c r="L211" s="60"/>
      <c r="M211" s="198" t="s">
        <v>22</v>
      </c>
      <c r="N211" s="199" t="s">
        <v>48</v>
      </c>
      <c r="O211" s="41"/>
      <c r="P211" s="200">
        <f>O211*H211</f>
        <v>0</v>
      </c>
      <c r="Q211" s="200">
        <v>1.995E-6</v>
      </c>
      <c r="R211" s="200">
        <f>Q211*H211</f>
        <v>9.5759999999999991E-5</v>
      </c>
      <c r="S211" s="200">
        <v>0</v>
      </c>
      <c r="T211" s="201">
        <f>S211*H211</f>
        <v>0</v>
      </c>
      <c r="AR211" s="23" t="s">
        <v>142</v>
      </c>
      <c r="AT211" s="23" t="s">
        <v>137</v>
      </c>
      <c r="AU211" s="23" t="s">
        <v>86</v>
      </c>
      <c r="AY211" s="23" t="s">
        <v>135</v>
      </c>
      <c r="BE211" s="202">
        <f>IF(N211="základní",J211,0)</f>
        <v>0</v>
      </c>
      <c r="BF211" s="202">
        <f>IF(N211="snížená",J211,0)</f>
        <v>0</v>
      </c>
      <c r="BG211" s="202">
        <f>IF(N211="zákl. přenesená",J211,0)</f>
        <v>0</v>
      </c>
      <c r="BH211" s="202">
        <f>IF(N211="sníž. přenesená",J211,0)</f>
        <v>0</v>
      </c>
      <c r="BI211" s="202">
        <f>IF(N211="nulová",J211,0)</f>
        <v>0</v>
      </c>
      <c r="BJ211" s="23" t="s">
        <v>24</v>
      </c>
      <c r="BK211" s="202">
        <f>ROUND(I211*H211,2)</f>
        <v>0</v>
      </c>
      <c r="BL211" s="23" t="s">
        <v>142</v>
      </c>
      <c r="BM211" s="23" t="s">
        <v>1075</v>
      </c>
    </row>
    <row r="212" spans="2:65" s="1" customFormat="1" ht="27">
      <c r="B212" s="40"/>
      <c r="C212" s="62"/>
      <c r="D212" s="205" t="s">
        <v>922</v>
      </c>
      <c r="E212" s="62"/>
      <c r="F212" s="246" t="s">
        <v>1076</v>
      </c>
      <c r="G212" s="62"/>
      <c r="H212" s="62"/>
      <c r="I212" s="162"/>
      <c r="J212" s="62"/>
      <c r="K212" s="62"/>
      <c r="L212" s="60"/>
      <c r="M212" s="247"/>
      <c r="N212" s="41"/>
      <c r="O212" s="41"/>
      <c r="P212" s="41"/>
      <c r="Q212" s="41"/>
      <c r="R212" s="41"/>
      <c r="S212" s="41"/>
      <c r="T212" s="77"/>
      <c r="AT212" s="23" t="s">
        <v>922</v>
      </c>
      <c r="AU212" s="23" t="s">
        <v>86</v>
      </c>
    </row>
    <row r="213" spans="2:65" s="1" customFormat="1" ht="25.5" customHeight="1">
      <c r="B213" s="40"/>
      <c r="C213" s="191" t="s">
        <v>513</v>
      </c>
      <c r="D213" s="191" t="s">
        <v>137</v>
      </c>
      <c r="E213" s="192" t="s">
        <v>1077</v>
      </c>
      <c r="F213" s="193" t="s">
        <v>1078</v>
      </c>
      <c r="G213" s="194" t="s">
        <v>140</v>
      </c>
      <c r="H213" s="195">
        <v>0.94499999999999995</v>
      </c>
      <c r="I213" s="196"/>
      <c r="J213" s="197">
        <f>ROUND(I213*H213,2)</f>
        <v>0</v>
      </c>
      <c r="K213" s="193" t="s">
        <v>22</v>
      </c>
      <c r="L213" s="60"/>
      <c r="M213" s="198" t="s">
        <v>22</v>
      </c>
      <c r="N213" s="199" t="s">
        <v>48</v>
      </c>
      <c r="O213" s="41"/>
      <c r="P213" s="200">
        <f>O213*H213</f>
        <v>0</v>
      </c>
      <c r="Q213" s="200">
        <v>6.3000000000000003E-4</v>
      </c>
      <c r="R213" s="200">
        <f>Q213*H213</f>
        <v>5.9535000000000002E-4</v>
      </c>
      <c r="S213" s="200">
        <v>0</v>
      </c>
      <c r="T213" s="201">
        <f>S213*H213</f>
        <v>0</v>
      </c>
      <c r="AR213" s="23" t="s">
        <v>142</v>
      </c>
      <c r="AT213" s="23" t="s">
        <v>137</v>
      </c>
      <c r="AU213" s="23" t="s">
        <v>86</v>
      </c>
      <c r="AY213" s="23" t="s">
        <v>135</v>
      </c>
      <c r="BE213" s="202">
        <f>IF(N213="základní",J213,0)</f>
        <v>0</v>
      </c>
      <c r="BF213" s="202">
        <f>IF(N213="snížená",J213,0)</f>
        <v>0</v>
      </c>
      <c r="BG213" s="202">
        <f>IF(N213="zákl. přenesená",J213,0)</f>
        <v>0</v>
      </c>
      <c r="BH213" s="202">
        <f>IF(N213="sníž. přenesená",J213,0)</f>
        <v>0</v>
      </c>
      <c r="BI213" s="202">
        <f>IF(N213="nulová",J213,0)</f>
        <v>0</v>
      </c>
      <c r="BJ213" s="23" t="s">
        <v>24</v>
      </c>
      <c r="BK213" s="202">
        <f>ROUND(I213*H213,2)</f>
        <v>0</v>
      </c>
      <c r="BL213" s="23" t="s">
        <v>142</v>
      </c>
      <c r="BM213" s="23" t="s">
        <v>1079</v>
      </c>
    </row>
    <row r="214" spans="2:65" s="12" customFormat="1" ht="13.5">
      <c r="B214" s="214"/>
      <c r="C214" s="215"/>
      <c r="D214" s="205" t="s">
        <v>144</v>
      </c>
      <c r="E214" s="216" t="s">
        <v>22</v>
      </c>
      <c r="F214" s="217" t="s">
        <v>1080</v>
      </c>
      <c r="G214" s="215"/>
      <c r="H214" s="218">
        <v>0.94499999999999995</v>
      </c>
      <c r="I214" s="219"/>
      <c r="J214" s="215"/>
      <c r="K214" s="215"/>
      <c r="L214" s="220"/>
      <c r="M214" s="221"/>
      <c r="N214" s="222"/>
      <c r="O214" s="222"/>
      <c r="P214" s="222"/>
      <c r="Q214" s="222"/>
      <c r="R214" s="222"/>
      <c r="S214" s="222"/>
      <c r="T214" s="223"/>
      <c r="AT214" s="224" t="s">
        <v>144</v>
      </c>
      <c r="AU214" s="224" t="s">
        <v>86</v>
      </c>
      <c r="AV214" s="12" t="s">
        <v>86</v>
      </c>
      <c r="AW214" s="12" t="s">
        <v>41</v>
      </c>
      <c r="AX214" s="12" t="s">
        <v>77</v>
      </c>
      <c r="AY214" s="224" t="s">
        <v>135</v>
      </c>
    </row>
    <row r="215" spans="2:65" s="13" customFormat="1" ht="13.5">
      <c r="B215" s="225"/>
      <c r="C215" s="226"/>
      <c r="D215" s="205" t="s">
        <v>144</v>
      </c>
      <c r="E215" s="227" t="s">
        <v>22</v>
      </c>
      <c r="F215" s="228" t="s">
        <v>173</v>
      </c>
      <c r="G215" s="226"/>
      <c r="H215" s="229">
        <v>0.94499999999999995</v>
      </c>
      <c r="I215" s="230"/>
      <c r="J215" s="226"/>
      <c r="K215" s="226"/>
      <c r="L215" s="231"/>
      <c r="M215" s="232"/>
      <c r="N215" s="233"/>
      <c r="O215" s="233"/>
      <c r="P215" s="233"/>
      <c r="Q215" s="233"/>
      <c r="R215" s="233"/>
      <c r="S215" s="233"/>
      <c r="T215" s="234"/>
      <c r="AT215" s="235" t="s">
        <v>144</v>
      </c>
      <c r="AU215" s="235" t="s">
        <v>86</v>
      </c>
      <c r="AV215" s="13" t="s">
        <v>142</v>
      </c>
      <c r="AW215" s="13" t="s">
        <v>6</v>
      </c>
      <c r="AX215" s="13" t="s">
        <v>24</v>
      </c>
      <c r="AY215" s="235" t="s">
        <v>135</v>
      </c>
    </row>
    <row r="216" spans="2:65" s="1" customFormat="1" ht="16.5" customHeight="1">
      <c r="B216" s="40"/>
      <c r="C216" s="191" t="s">
        <v>519</v>
      </c>
      <c r="D216" s="191" t="s">
        <v>137</v>
      </c>
      <c r="E216" s="192" t="s">
        <v>1081</v>
      </c>
      <c r="F216" s="193" t="s">
        <v>1082</v>
      </c>
      <c r="G216" s="194" t="s">
        <v>219</v>
      </c>
      <c r="H216" s="195">
        <v>44.87</v>
      </c>
      <c r="I216" s="196"/>
      <c r="J216" s="197">
        <f>ROUND(I216*H216,2)</f>
        <v>0</v>
      </c>
      <c r="K216" s="193" t="s">
        <v>22</v>
      </c>
      <c r="L216" s="60"/>
      <c r="M216" s="198" t="s">
        <v>22</v>
      </c>
      <c r="N216" s="199" t="s">
        <v>48</v>
      </c>
      <c r="O216" s="41"/>
      <c r="P216" s="200">
        <f>O216*H216</f>
        <v>0</v>
      </c>
      <c r="Q216" s="200">
        <v>8.3599999999999999E-5</v>
      </c>
      <c r="R216" s="200">
        <f>Q216*H216</f>
        <v>3.7511319999999999E-3</v>
      </c>
      <c r="S216" s="200">
        <v>1.7999999999999999E-2</v>
      </c>
      <c r="T216" s="201">
        <f>S216*H216</f>
        <v>0.80765999999999993</v>
      </c>
      <c r="AR216" s="23" t="s">
        <v>142</v>
      </c>
      <c r="AT216" s="23" t="s">
        <v>137</v>
      </c>
      <c r="AU216" s="23" t="s">
        <v>86</v>
      </c>
      <c r="AY216" s="23" t="s">
        <v>135</v>
      </c>
      <c r="BE216" s="202">
        <f>IF(N216="základní",J216,0)</f>
        <v>0</v>
      </c>
      <c r="BF216" s="202">
        <f>IF(N216="snížená",J216,0)</f>
        <v>0</v>
      </c>
      <c r="BG216" s="202">
        <f>IF(N216="zákl. přenesená",J216,0)</f>
        <v>0</v>
      </c>
      <c r="BH216" s="202">
        <f>IF(N216="sníž. přenesená",J216,0)</f>
        <v>0</v>
      </c>
      <c r="BI216" s="202">
        <f>IF(N216="nulová",J216,0)</f>
        <v>0</v>
      </c>
      <c r="BJ216" s="23" t="s">
        <v>24</v>
      </c>
      <c r="BK216" s="202">
        <f>ROUND(I216*H216,2)</f>
        <v>0</v>
      </c>
      <c r="BL216" s="23" t="s">
        <v>142</v>
      </c>
      <c r="BM216" s="23" t="s">
        <v>1083</v>
      </c>
    </row>
    <row r="217" spans="2:65" s="12" customFormat="1" ht="13.5">
      <c r="B217" s="214"/>
      <c r="C217" s="215"/>
      <c r="D217" s="205" t="s">
        <v>144</v>
      </c>
      <c r="E217" s="216" t="s">
        <v>22</v>
      </c>
      <c r="F217" s="217" t="s">
        <v>1084</v>
      </c>
      <c r="G217" s="215"/>
      <c r="H217" s="218">
        <v>44.87</v>
      </c>
      <c r="I217" s="219"/>
      <c r="J217" s="215"/>
      <c r="K217" s="215"/>
      <c r="L217" s="220"/>
      <c r="M217" s="221"/>
      <c r="N217" s="222"/>
      <c r="O217" s="222"/>
      <c r="P217" s="222"/>
      <c r="Q217" s="222"/>
      <c r="R217" s="222"/>
      <c r="S217" s="222"/>
      <c r="T217" s="223"/>
      <c r="AT217" s="224" t="s">
        <v>144</v>
      </c>
      <c r="AU217" s="224" t="s">
        <v>86</v>
      </c>
      <c r="AV217" s="12" t="s">
        <v>86</v>
      </c>
      <c r="AW217" s="12" t="s">
        <v>41</v>
      </c>
      <c r="AX217" s="12" t="s">
        <v>77</v>
      </c>
      <c r="AY217" s="224" t="s">
        <v>135</v>
      </c>
    </row>
    <row r="218" spans="2:65" s="13" customFormat="1" ht="13.5">
      <c r="B218" s="225"/>
      <c r="C218" s="226"/>
      <c r="D218" s="205" t="s">
        <v>144</v>
      </c>
      <c r="E218" s="227" t="s">
        <v>22</v>
      </c>
      <c r="F218" s="228" t="s">
        <v>173</v>
      </c>
      <c r="G218" s="226"/>
      <c r="H218" s="229">
        <v>44.87</v>
      </c>
      <c r="I218" s="230"/>
      <c r="J218" s="226"/>
      <c r="K218" s="226"/>
      <c r="L218" s="231"/>
      <c r="M218" s="232"/>
      <c r="N218" s="233"/>
      <c r="O218" s="233"/>
      <c r="P218" s="233"/>
      <c r="Q218" s="233"/>
      <c r="R218" s="233"/>
      <c r="S218" s="233"/>
      <c r="T218" s="234"/>
      <c r="AT218" s="235" t="s">
        <v>144</v>
      </c>
      <c r="AU218" s="235" t="s">
        <v>86</v>
      </c>
      <c r="AV218" s="13" t="s">
        <v>142</v>
      </c>
      <c r="AW218" s="13" t="s">
        <v>6</v>
      </c>
      <c r="AX218" s="13" t="s">
        <v>24</v>
      </c>
      <c r="AY218" s="235" t="s">
        <v>135</v>
      </c>
    </row>
    <row r="219" spans="2:65" s="1" customFormat="1" ht="16.5" customHeight="1">
      <c r="B219" s="40"/>
      <c r="C219" s="191" t="s">
        <v>523</v>
      </c>
      <c r="D219" s="191" t="s">
        <v>137</v>
      </c>
      <c r="E219" s="192" t="s">
        <v>1085</v>
      </c>
      <c r="F219" s="193" t="s">
        <v>1086</v>
      </c>
      <c r="G219" s="194" t="s">
        <v>140</v>
      </c>
      <c r="H219" s="195">
        <v>119.04</v>
      </c>
      <c r="I219" s="196"/>
      <c r="J219" s="197">
        <f>ROUND(I219*H219,2)</f>
        <v>0</v>
      </c>
      <c r="K219" s="193" t="s">
        <v>22</v>
      </c>
      <c r="L219" s="60"/>
      <c r="M219" s="198" t="s">
        <v>22</v>
      </c>
      <c r="N219" s="199" t="s">
        <v>48</v>
      </c>
      <c r="O219" s="41"/>
      <c r="P219" s="200">
        <f>O219*H219</f>
        <v>0</v>
      </c>
      <c r="Q219" s="200">
        <v>1.155E-3</v>
      </c>
      <c r="R219" s="200">
        <f>Q219*H219</f>
        <v>0.13749120000000001</v>
      </c>
      <c r="S219" s="200">
        <v>0</v>
      </c>
      <c r="T219" s="201">
        <f>S219*H219</f>
        <v>0</v>
      </c>
      <c r="AR219" s="23" t="s">
        <v>142</v>
      </c>
      <c r="AT219" s="23" t="s">
        <v>137</v>
      </c>
      <c r="AU219" s="23" t="s">
        <v>86</v>
      </c>
      <c r="AY219" s="23" t="s">
        <v>135</v>
      </c>
      <c r="BE219" s="202">
        <f>IF(N219="základní",J219,0)</f>
        <v>0</v>
      </c>
      <c r="BF219" s="202">
        <f>IF(N219="snížená",J219,0)</f>
        <v>0</v>
      </c>
      <c r="BG219" s="202">
        <f>IF(N219="zákl. přenesená",J219,0)</f>
        <v>0</v>
      </c>
      <c r="BH219" s="202">
        <f>IF(N219="sníž. přenesená",J219,0)</f>
        <v>0</v>
      </c>
      <c r="BI219" s="202">
        <f>IF(N219="nulová",J219,0)</f>
        <v>0</v>
      </c>
      <c r="BJ219" s="23" t="s">
        <v>24</v>
      </c>
      <c r="BK219" s="202">
        <f>ROUND(I219*H219,2)</f>
        <v>0</v>
      </c>
      <c r="BL219" s="23" t="s">
        <v>142</v>
      </c>
      <c r="BM219" s="23" t="s">
        <v>1087</v>
      </c>
    </row>
    <row r="220" spans="2:65" s="12" customFormat="1" ht="13.5">
      <c r="B220" s="214"/>
      <c r="C220" s="215"/>
      <c r="D220" s="205" t="s">
        <v>144</v>
      </c>
      <c r="E220" s="216" t="s">
        <v>22</v>
      </c>
      <c r="F220" s="217" t="s">
        <v>1088</v>
      </c>
      <c r="G220" s="215"/>
      <c r="H220" s="218">
        <v>118.04</v>
      </c>
      <c r="I220" s="219"/>
      <c r="J220" s="215"/>
      <c r="K220" s="215"/>
      <c r="L220" s="220"/>
      <c r="M220" s="221"/>
      <c r="N220" s="222"/>
      <c r="O220" s="222"/>
      <c r="P220" s="222"/>
      <c r="Q220" s="222"/>
      <c r="R220" s="222"/>
      <c r="S220" s="222"/>
      <c r="T220" s="223"/>
      <c r="AT220" s="224" t="s">
        <v>144</v>
      </c>
      <c r="AU220" s="224" t="s">
        <v>86</v>
      </c>
      <c r="AV220" s="12" t="s">
        <v>86</v>
      </c>
      <c r="AW220" s="12" t="s">
        <v>41</v>
      </c>
      <c r="AX220" s="12" t="s">
        <v>77</v>
      </c>
      <c r="AY220" s="224" t="s">
        <v>135</v>
      </c>
    </row>
    <row r="221" spans="2:65" s="12" customFormat="1" ht="13.5">
      <c r="B221" s="214"/>
      <c r="C221" s="215"/>
      <c r="D221" s="205" t="s">
        <v>144</v>
      </c>
      <c r="E221" s="216" t="s">
        <v>22</v>
      </c>
      <c r="F221" s="217" t="s">
        <v>1089</v>
      </c>
      <c r="G221" s="215"/>
      <c r="H221" s="218">
        <v>1</v>
      </c>
      <c r="I221" s="219"/>
      <c r="J221" s="215"/>
      <c r="K221" s="215"/>
      <c r="L221" s="220"/>
      <c r="M221" s="221"/>
      <c r="N221" s="222"/>
      <c r="O221" s="222"/>
      <c r="P221" s="222"/>
      <c r="Q221" s="222"/>
      <c r="R221" s="222"/>
      <c r="S221" s="222"/>
      <c r="T221" s="223"/>
      <c r="AT221" s="224" t="s">
        <v>144</v>
      </c>
      <c r="AU221" s="224" t="s">
        <v>86</v>
      </c>
      <c r="AV221" s="12" t="s">
        <v>86</v>
      </c>
      <c r="AW221" s="12" t="s">
        <v>41</v>
      </c>
      <c r="AX221" s="12" t="s">
        <v>77</v>
      </c>
      <c r="AY221" s="224" t="s">
        <v>135</v>
      </c>
    </row>
    <row r="222" spans="2:65" s="13" customFormat="1" ht="13.5">
      <c r="B222" s="225"/>
      <c r="C222" s="226"/>
      <c r="D222" s="205" t="s">
        <v>144</v>
      </c>
      <c r="E222" s="227" t="s">
        <v>22</v>
      </c>
      <c r="F222" s="228" t="s">
        <v>173</v>
      </c>
      <c r="G222" s="226"/>
      <c r="H222" s="229">
        <v>119.04</v>
      </c>
      <c r="I222" s="230"/>
      <c r="J222" s="226"/>
      <c r="K222" s="226"/>
      <c r="L222" s="231"/>
      <c r="M222" s="232"/>
      <c r="N222" s="233"/>
      <c r="O222" s="233"/>
      <c r="P222" s="233"/>
      <c r="Q222" s="233"/>
      <c r="R222" s="233"/>
      <c r="S222" s="233"/>
      <c r="T222" s="234"/>
      <c r="AT222" s="235" t="s">
        <v>144</v>
      </c>
      <c r="AU222" s="235" t="s">
        <v>86</v>
      </c>
      <c r="AV222" s="13" t="s">
        <v>142</v>
      </c>
      <c r="AW222" s="13" t="s">
        <v>6</v>
      </c>
      <c r="AX222" s="13" t="s">
        <v>24</v>
      </c>
      <c r="AY222" s="235" t="s">
        <v>135</v>
      </c>
    </row>
    <row r="223" spans="2:65" s="10" customFormat="1" ht="22.35" customHeight="1">
      <c r="B223" s="175"/>
      <c r="C223" s="176"/>
      <c r="D223" s="177" t="s">
        <v>76</v>
      </c>
      <c r="E223" s="189" t="s">
        <v>1090</v>
      </c>
      <c r="F223" s="189" t="s">
        <v>910</v>
      </c>
      <c r="G223" s="176"/>
      <c r="H223" s="176"/>
      <c r="I223" s="179"/>
      <c r="J223" s="190">
        <f>BK223</f>
        <v>0</v>
      </c>
      <c r="K223" s="176"/>
      <c r="L223" s="181"/>
      <c r="M223" s="182"/>
      <c r="N223" s="183"/>
      <c r="O223" s="183"/>
      <c r="P223" s="184">
        <f>SUM(P224:P233)</f>
        <v>0</v>
      </c>
      <c r="Q223" s="183"/>
      <c r="R223" s="184">
        <f>SUM(R224:R233)</f>
        <v>0</v>
      </c>
      <c r="S223" s="183"/>
      <c r="T223" s="185">
        <f>SUM(T224:T233)</f>
        <v>0</v>
      </c>
      <c r="AR223" s="186" t="s">
        <v>24</v>
      </c>
      <c r="AT223" s="187" t="s">
        <v>76</v>
      </c>
      <c r="AU223" s="187" t="s">
        <v>86</v>
      </c>
      <c r="AY223" s="186" t="s">
        <v>135</v>
      </c>
      <c r="BK223" s="188">
        <f>SUM(BK224:BK233)</f>
        <v>0</v>
      </c>
    </row>
    <row r="224" spans="2:65" s="1" customFormat="1" ht="25.5" customHeight="1">
      <c r="B224" s="40"/>
      <c r="C224" s="191" t="s">
        <v>528</v>
      </c>
      <c r="D224" s="191" t="s">
        <v>137</v>
      </c>
      <c r="E224" s="192" t="s">
        <v>1091</v>
      </c>
      <c r="F224" s="193" t="s">
        <v>1092</v>
      </c>
      <c r="G224" s="194" t="s">
        <v>351</v>
      </c>
      <c r="H224" s="195">
        <v>18.574000000000002</v>
      </c>
      <c r="I224" s="196"/>
      <c r="J224" s="197">
        <f>ROUND(I224*H224,2)</f>
        <v>0</v>
      </c>
      <c r="K224" s="193" t="s">
        <v>22</v>
      </c>
      <c r="L224" s="60"/>
      <c r="M224" s="198" t="s">
        <v>22</v>
      </c>
      <c r="N224" s="199" t="s">
        <v>48</v>
      </c>
      <c r="O224" s="41"/>
      <c r="P224" s="200">
        <f>O224*H224</f>
        <v>0</v>
      </c>
      <c r="Q224" s="200">
        <v>0</v>
      </c>
      <c r="R224" s="200">
        <f>Q224*H224</f>
        <v>0</v>
      </c>
      <c r="S224" s="200">
        <v>0</v>
      </c>
      <c r="T224" s="201">
        <f>S224*H224</f>
        <v>0</v>
      </c>
      <c r="AR224" s="23" t="s">
        <v>142</v>
      </c>
      <c r="AT224" s="23" t="s">
        <v>137</v>
      </c>
      <c r="AU224" s="23" t="s">
        <v>181</v>
      </c>
      <c r="AY224" s="23" t="s">
        <v>135</v>
      </c>
      <c r="BE224" s="202">
        <f>IF(N224="základní",J224,0)</f>
        <v>0</v>
      </c>
      <c r="BF224" s="202">
        <f>IF(N224="snížená",J224,0)</f>
        <v>0</v>
      </c>
      <c r="BG224" s="202">
        <f>IF(N224="zákl. přenesená",J224,0)</f>
        <v>0</v>
      </c>
      <c r="BH224" s="202">
        <f>IF(N224="sníž. přenesená",J224,0)</f>
        <v>0</v>
      </c>
      <c r="BI224" s="202">
        <f>IF(N224="nulová",J224,0)</f>
        <v>0</v>
      </c>
      <c r="BJ224" s="23" t="s">
        <v>24</v>
      </c>
      <c r="BK224" s="202">
        <f>ROUND(I224*H224,2)</f>
        <v>0</v>
      </c>
      <c r="BL224" s="23" t="s">
        <v>142</v>
      </c>
      <c r="BM224" s="23" t="s">
        <v>1093</v>
      </c>
    </row>
    <row r="225" spans="2:65" s="1" customFormat="1" ht="121.5">
      <c r="B225" s="40"/>
      <c r="C225" s="62"/>
      <c r="D225" s="205" t="s">
        <v>922</v>
      </c>
      <c r="E225" s="62"/>
      <c r="F225" s="246" t="s">
        <v>1094</v>
      </c>
      <c r="G225" s="62"/>
      <c r="H225" s="62"/>
      <c r="I225" s="162"/>
      <c r="J225" s="62"/>
      <c r="K225" s="62"/>
      <c r="L225" s="60"/>
      <c r="M225" s="247"/>
      <c r="N225" s="41"/>
      <c r="O225" s="41"/>
      <c r="P225" s="41"/>
      <c r="Q225" s="41"/>
      <c r="R225" s="41"/>
      <c r="S225" s="41"/>
      <c r="T225" s="77"/>
      <c r="AT225" s="23" t="s">
        <v>922</v>
      </c>
      <c r="AU225" s="23" t="s">
        <v>181</v>
      </c>
    </row>
    <row r="226" spans="2:65" s="1" customFormat="1" ht="25.5" customHeight="1">
      <c r="B226" s="40"/>
      <c r="C226" s="191" t="s">
        <v>532</v>
      </c>
      <c r="D226" s="191" t="s">
        <v>137</v>
      </c>
      <c r="E226" s="192" t="s">
        <v>1095</v>
      </c>
      <c r="F226" s="193" t="s">
        <v>1096</v>
      </c>
      <c r="G226" s="194" t="s">
        <v>351</v>
      </c>
      <c r="H226" s="195">
        <v>18.574000000000002</v>
      </c>
      <c r="I226" s="196"/>
      <c r="J226" s="197">
        <f>ROUND(I226*H226,2)</f>
        <v>0</v>
      </c>
      <c r="K226" s="193" t="s">
        <v>22</v>
      </c>
      <c r="L226" s="60"/>
      <c r="M226" s="198" t="s">
        <v>22</v>
      </c>
      <c r="N226" s="199" t="s">
        <v>48</v>
      </c>
      <c r="O226" s="41"/>
      <c r="P226" s="200">
        <f>O226*H226</f>
        <v>0</v>
      </c>
      <c r="Q226" s="200">
        <v>0</v>
      </c>
      <c r="R226" s="200">
        <f>Q226*H226</f>
        <v>0</v>
      </c>
      <c r="S226" s="200">
        <v>0</v>
      </c>
      <c r="T226" s="201">
        <f>S226*H226</f>
        <v>0</v>
      </c>
      <c r="AR226" s="23" t="s">
        <v>142</v>
      </c>
      <c r="AT226" s="23" t="s">
        <v>137</v>
      </c>
      <c r="AU226" s="23" t="s">
        <v>181</v>
      </c>
      <c r="AY226" s="23" t="s">
        <v>135</v>
      </c>
      <c r="BE226" s="202">
        <f>IF(N226="základní",J226,0)</f>
        <v>0</v>
      </c>
      <c r="BF226" s="202">
        <f>IF(N226="snížená",J226,0)</f>
        <v>0</v>
      </c>
      <c r="BG226" s="202">
        <f>IF(N226="zákl. přenesená",J226,0)</f>
        <v>0</v>
      </c>
      <c r="BH226" s="202">
        <f>IF(N226="sníž. přenesená",J226,0)</f>
        <v>0</v>
      </c>
      <c r="BI226" s="202">
        <f>IF(N226="nulová",J226,0)</f>
        <v>0</v>
      </c>
      <c r="BJ226" s="23" t="s">
        <v>24</v>
      </c>
      <c r="BK226" s="202">
        <f>ROUND(I226*H226,2)</f>
        <v>0</v>
      </c>
      <c r="BL226" s="23" t="s">
        <v>142</v>
      </c>
      <c r="BM226" s="23" t="s">
        <v>1097</v>
      </c>
    </row>
    <row r="227" spans="2:65" s="1" customFormat="1" ht="81">
      <c r="B227" s="40"/>
      <c r="C227" s="62"/>
      <c r="D227" s="205" t="s">
        <v>922</v>
      </c>
      <c r="E227" s="62"/>
      <c r="F227" s="246" t="s">
        <v>1098</v>
      </c>
      <c r="G227" s="62"/>
      <c r="H227" s="62"/>
      <c r="I227" s="162"/>
      <c r="J227" s="62"/>
      <c r="K227" s="62"/>
      <c r="L227" s="60"/>
      <c r="M227" s="247"/>
      <c r="N227" s="41"/>
      <c r="O227" s="41"/>
      <c r="P227" s="41"/>
      <c r="Q227" s="41"/>
      <c r="R227" s="41"/>
      <c r="S227" s="41"/>
      <c r="T227" s="77"/>
      <c r="AT227" s="23" t="s">
        <v>922</v>
      </c>
      <c r="AU227" s="23" t="s">
        <v>181</v>
      </c>
    </row>
    <row r="228" spans="2:65" s="1" customFormat="1" ht="25.5" customHeight="1">
      <c r="B228" s="40"/>
      <c r="C228" s="191" t="s">
        <v>544</v>
      </c>
      <c r="D228" s="191" t="s">
        <v>137</v>
      </c>
      <c r="E228" s="192" t="s">
        <v>1099</v>
      </c>
      <c r="F228" s="193" t="s">
        <v>1100</v>
      </c>
      <c r="G228" s="194" t="s">
        <v>351</v>
      </c>
      <c r="H228" s="195">
        <v>464.35</v>
      </c>
      <c r="I228" s="196"/>
      <c r="J228" s="197">
        <f>ROUND(I228*H228,2)</f>
        <v>0</v>
      </c>
      <c r="K228" s="193" t="s">
        <v>22</v>
      </c>
      <c r="L228" s="60"/>
      <c r="M228" s="198" t="s">
        <v>22</v>
      </c>
      <c r="N228" s="199" t="s">
        <v>48</v>
      </c>
      <c r="O228" s="41"/>
      <c r="P228" s="200">
        <f>O228*H228</f>
        <v>0</v>
      </c>
      <c r="Q228" s="200">
        <v>0</v>
      </c>
      <c r="R228" s="200">
        <f>Q228*H228</f>
        <v>0</v>
      </c>
      <c r="S228" s="200">
        <v>0</v>
      </c>
      <c r="T228" s="201">
        <f>S228*H228</f>
        <v>0</v>
      </c>
      <c r="AR228" s="23" t="s">
        <v>142</v>
      </c>
      <c r="AT228" s="23" t="s">
        <v>137</v>
      </c>
      <c r="AU228" s="23" t="s">
        <v>181</v>
      </c>
      <c r="AY228" s="23" t="s">
        <v>135</v>
      </c>
      <c r="BE228" s="202">
        <f>IF(N228="základní",J228,0)</f>
        <v>0</v>
      </c>
      <c r="BF228" s="202">
        <f>IF(N228="snížená",J228,0)</f>
        <v>0</v>
      </c>
      <c r="BG228" s="202">
        <f>IF(N228="zákl. přenesená",J228,0)</f>
        <v>0</v>
      </c>
      <c r="BH228" s="202">
        <f>IF(N228="sníž. přenesená",J228,0)</f>
        <v>0</v>
      </c>
      <c r="BI228" s="202">
        <f>IF(N228="nulová",J228,0)</f>
        <v>0</v>
      </c>
      <c r="BJ228" s="23" t="s">
        <v>24</v>
      </c>
      <c r="BK228" s="202">
        <f>ROUND(I228*H228,2)</f>
        <v>0</v>
      </c>
      <c r="BL228" s="23" t="s">
        <v>142</v>
      </c>
      <c r="BM228" s="23" t="s">
        <v>1101</v>
      </c>
    </row>
    <row r="229" spans="2:65" s="1" customFormat="1" ht="81">
      <c r="B229" s="40"/>
      <c r="C229" s="62"/>
      <c r="D229" s="205" t="s">
        <v>922</v>
      </c>
      <c r="E229" s="62"/>
      <c r="F229" s="246" t="s">
        <v>1098</v>
      </c>
      <c r="G229" s="62"/>
      <c r="H229" s="62"/>
      <c r="I229" s="162"/>
      <c r="J229" s="62"/>
      <c r="K229" s="62"/>
      <c r="L229" s="60"/>
      <c r="M229" s="247"/>
      <c r="N229" s="41"/>
      <c r="O229" s="41"/>
      <c r="P229" s="41"/>
      <c r="Q229" s="41"/>
      <c r="R229" s="41"/>
      <c r="S229" s="41"/>
      <c r="T229" s="77"/>
      <c r="AT229" s="23" t="s">
        <v>922</v>
      </c>
      <c r="AU229" s="23" t="s">
        <v>181</v>
      </c>
    </row>
    <row r="230" spans="2:65" s="12" customFormat="1" ht="13.5">
      <c r="B230" s="214"/>
      <c r="C230" s="215"/>
      <c r="D230" s="205" t="s">
        <v>144</v>
      </c>
      <c r="E230" s="216" t="s">
        <v>22</v>
      </c>
      <c r="F230" s="217" t="s">
        <v>1102</v>
      </c>
      <c r="G230" s="215"/>
      <c r="H230" s="218">
        <v>464.35</v>
      </c>
      <c r="I230" s="219"/>
      <c r="J230" s="215"/>
      <c r="K230" s="215"/>
      <c r="L230" s="220"/>
      <c r="M230" s="221"/>
      <c r="N230" s="222"/>
      <c r="O230" s="222"/>
      <c r="P230" s="222"/>
      <c r="Q230" s="222"/>
      <c r="R230" s="222"/>
      <c r="S230" s="222"/>
      <c r="T230" s="223"/>
      <c r="AT230" s="224" t="s">
        <v>144</v>
      </c>
      <c r="AU230" s="224" t="s">
        <v>181</v>
      </c>
      <c r="AV230" s="12" t="s">
        <v>86</v>
      </c>
      <c r="AW230" s="12" t="s">
        <v>41</v>
      </c>
      <c r="AX230" s="12" t="s">
        <v>24</v>
      </c>
      <c r="AY230" s="224" t="s">
        <v>135</v>
      </c>
    </row>
    <row r="231" spans="2:65" s="1" customFormat="1" ht="16.5" customHeight="1">
      <c r="B231" s="40"/>
      <c r="C231" s="191" t="s">
        <v>553</v>
      </c>
      <c r="D231" s="191" t="s">
        <v>137</v>
      </c>
      <c r="E231" s="192" t="s">
        <v>1103</v>
      </c>
      <c r="F231" s="193" t="s">
        <v>1104</v>
      </c>
      <c r="G231" s="194" t="s">
        <v>351</v>
      </c>
      <c r="H231" s="195">
        <v>18.574000000000002</v>
      </c>
      <c r="I231" s="196"/>
      <c r="J231" s="197">
        <f>ROUND(I231*H231,2)</f>
        <v>0</v>
      </c>
      <c r="K231" s="193" t="s">
        <v>22</v>
      </c>
      <c r="L231" s="60"/>
      <c r="M231" s="198" t="s">
        <v>22</v>
      </c>
      <c r="N231" s="199" t="s">
        <v>48</v>
      </c>
      <c r="O231" s="41"/>
      <c r="P231" s="200">
        <f>O231*H231</f>
        <v>0</v>
      </c>
      <c r="Q231" s="200">
        <v>0</v>
      </c>
      <c r="R231" s="200">
        <f>Q231*H231</f>
        <v>0</v>
      </c>
      <c r="S231" s="200">
        <v>0</v>
      </c>
      <c r="T231" s="201">
        <f>S231*H231</f>
        <v>0</v>
      </c>
      <c r="AR231" s="23" t="s">
        <v>142</v>
      </c>
      <c r="AT231" s="23" t="s">
        <v>137</v>
      </c>
      <c r="AU231" s="23" t="s">
        <v>181</v>
      </c>
      <c r="AY231" s="23" t="s">
        <v>135</v>
      </c>
      <c r="BE231" s="202">
        <f>IF(N231="základní",J231,0)</f>
        <v>0</v>
      </c>
      <c r="BF231" s="202">
        <f>IF(N231="snížená",J231,0)</f>
        <v>0</v>
      </c>
      <c r="BG231" s="202">
        <f>IF(N231="zákl. přenesená",J231,0)</f>
        <v>0</v>
      </c>
      <c r="BH231" s="202">
        <f>IF(N231="sníž. přenesená",J231,0)</f>
        <v>0</v>
      </c>
      <c r="BI231" s="202">
        <f>IF(N231="nulová",J231,0)</f>
        <v>0</v>
      </c>
      <c r="BJ231" s="23" t="s">
        <v>24</v>
      </c>
      <c r="BK231" s="202">
        <f>ROUND(I231*H231,2)</f>
        <v>0</v>
      </c>
      <c r="BL231" s="23" t="s">
        <v>142</v>
      </c>
      <c r="BM231" s="23" t="s">
        <v>1105</v>
      </c>
    </row>
    <row r="232" spans="2:65" s="1" customFormat="1" ht="67.5">
      <c r="B232" s="40"/>
      <c r="C232" s="62"/>
      <c r="D232" s="205" t="s">
        <v>922</v>
      </c>
      <c r="E232" s="62"/>
      <c r="F232" s="246" t="s">
        <v>1106</v>
      </c>
      <c r="G232" s="62"/>
      <c r="H232" s="62"/>
      <c r="I232" s="162"/>
      <c r="J232" s="62"/>
      <c r="K232" s="62"/>
      <c r="L232" s="60"/>
      <c r="M232" s="247"/>
      <c r="N232" s="41"/>
      <c r="O232" s="41"/>
      <c r="P232" s="41"/>
      <c r="Q232" s="41"/>
      <c r="R232" s="41"/>
      <c r="S232" s="41"/>
      <c r="T232" s="77"/>
      <c r="AT232" s="23" t="s">
        <v>922</v>
      </c>
      <c r="AU232" s="23" t="s">
        <v>181</v>
      </c>
    </row>
    <row r="233" spans="2:65" s="1" customFormat="1" ht="38.25" customHeight="1">
      <c r="B233" s="40"/>
      <c r="C233" s="191" t="s">
        <v>558</v>
      </c>
      <c r="D233" s="191" t="s">
        <v>137</v>
      </c>
      <c r="E233" s="192" t="s">
        <v>1107</v>
      </c>
      <c r="F233" s="193" t="s">
        <v>1108</v>
      </c>
      <c r="G233" s="194" t="s">
        <v>351</v>
      </c>
      <c r="H233" s="195">
        <v>132.96199999999999</v>
      </c>
      <c r="I233" s="196"/>
      <c r="J233" s="197">
        <f>ROUND(I233*H233,2)</f>
        <v>0</v>
      </c>
      <c r="K233" s="193" t="s">
        <v>22</v>
      </c>
      <c r="L233" s="60"/>
      <c r="M233" s="198" t="s">
        <v>22</v>
      </c>
      <c r="N233" s="248" t="s">
        <v>48</v>
      </c>
      <c r="O233" s="249"/>
      <c r="P233" s="250">
        <f>O233*H233</f>
        <v>0</v>
      </c>
      <c r="Q233" s="250">
        <v>0</v>
      </c>
      <c r="R233" s="250">
        <f>Q233*H233</f>
        <v>0</v>
      </c>
      <c r="S233" s="250">
        <v>0</v>
      </c>
      <c r="T233" s="251">
        <f>S233*H233</f>
        <v>0</v>
      </c>
      <c r="AR233" s="23" t="s">
        <v>142</v>
      </c>
      <c r="AT233" s="23" t="s">
        <v>137</v>
      </c>
      <c r="AU233" s="23" t="s">
        <v>181</v>
      </c>
      <c r="AY233" s="23" t="s">
        <v>135</v>
      </c>
      <c r="BE233" s="202">
        <f>IF(N233="základní",J233,0)</f>
        <v>0</v>
      </c>
      <c r="BF233" s="202">
        <f>IF(N233="snížená",J233,0)</f>
        <v>0</v>
      </c>
      <c r="BG233" s="202">
        <f>IF(N233="zákl. přenesená",J233,0)</f>
        <v>0</v>
      </c>
      <c r="BH233" s="202">
        <f>IF(N233="sníž. přenesená",J233,0)</f>
        <v>0</v>
      </c>
      <c r="BI233" s="202">
        <f>IF(N233="nulová",J233,0)</f>
        <v>0</v>
      </c>
      <c r="BJ233" s="23" t="s">
        <v>24</v>
      </c>
      <c r="BK233" s="202">
        <f>ROUND(I233*H233,2)</f>
        <v>0</v>
      </c>
      <c r="BL233" s="23" t="s">
        <v>142</v>
      </c>
      <c r="BM233" s="23" t="s">
        <v>1109</v>
      </c>
    </row>
    <row r="234" spans="2:65" s="1" customFormat="1" ht="6.95" customHeight="1">
      <c r="B234" s="55"/>
      <c r="C234" s="56"/>
      <c r="D234" s="56"/>
      <c r="E234" s="56"/>
      <c r="F234" s="56"/>
      <c r="G234" s="56"/>
      <c r="H234" s="56"/>
      <c r="I234" s="138"/>
      <c r="J234" s="56"/>
      <c r="K234" s="56"/>
      <c r="L234" s="60"/>
    </row>
  </sheetData>
  <sheetProtection algorithmName="SHA-512" hashValue="/14rohOtyQATKLadpYRazHtjbdPns8L29jPVaZlesj7oJrfChIGXM3BSpotNnlNSZToxPuDV/zOUYvpo8TF3og==" saltValue="EaNTU+En3KHo1kZF6JJprcwa5Oa8jsdm6TlOPgW23f7CH54Gu5SPR7z0wbC8hzr8r6DZiEspmyvfTVFEDqxh2g==" spinCount="100000" sheet="1" objects="1" scenarios="1" formatColumns="0" formatRows="0" autoFilter="0"/>
  <autoFilter ref="C82:K233"/>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BR12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96</v>
      </c>
      <c r="G1" s="379" t="s">
        <v>97</v>
      </c>
      <c r="H1" s="379"/>
      <c r="I1" s="114"/>
      <c r="J1" s="113" t="s">
        <v>98</v>
      </c>
      <c r="K1" s="112" t="s">
        <v>99</v>
      </c>
      <c r="L1" s="113" t="s">
        <v>100</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0"/>
      <c r="M2" s="370"/>
      <c r="N2" s="370"/>
      <c r="O2" s="370"/>
      <c r="P2" s="370"/>
      <c r="Q2" s="370"/>
      <c r="R2" s="370"/>
      <c r="S2" s="370"/>
      <c r="T2" s="370"/>
      <c r="U2" s="370"/>
      <c r="V2" s="370"/>
      <c r="AT2" s="23" t="s">
        <v>92</v>
      </c>
    </row>
    <row r="3" spans="1:70" ht="6.95" customHeight="1">
      <c r="B3" s="24"/>
      <c r="C3" s="25"/>
      <c r="D3" s="25"/>
      <c r="E3" s="25"/>
      <c r="F3" s="25"/>
      <c r="G3" s="25"/>
      <c r="H3" s="25"/>
      <c r="I3" s="115"/>
      <c r="J3" s="25"/>
      <c r="K3" s="26"/>
      <c r="AT3" s="23" t="s">
        <v>86</v>
      </c>
    </row>
    <row r="4" spans="1:70" ht="36.950000000000003" customHeight="1">
      <c r="B4" s="27"/>
      <c r="C4" s="28"/>
      <c r="D4" s="29" t="s">
        <v>101</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1" t="str">
        <f>'Rekapitulace stavby'!K6</f>
        <v>Karlovy Vary, Ondříčkova ulice - stavební úpravy místní komunikace</v>
      </c>
      <c r="F7" s="372"/>
      <c r="G7" s="372"/>
      <c r="H7" s="372"/>
      <c r="I7" s="116"/>
      <c r="J7" s="28"/>
      <c r="K7" s="30"/>
    </row>
    <row r="8" spans="1:70" s="1" customFormat="1">
      <c r="B8" s="40"/>
      <c r="C8" s="41"/>
      <c r="D8" s="36" t="s">
        <v>102</v>
      </c>
      <c r="E8" s="41"/>
      <c r="F8" s="41"/>
      <c r="G8" s="41"/>
      <c r="H8" s="41"/>
      <c r="I8" s="117"/>
      <c r="J8" s="41"/>
      <c r="K8" s="44"/>
    </row>
    <row r="9" spans="1:70" s="1" customFormat="1" ht="36.950000000000003" customHeight="1">
      <c r="B9" s="40"/>
      <c r="C9" s="41"/>
      <c r="D9" s="41"/>
      <c r="E9" s="373" t="s">
        <v>1110</v>
      </c>
      <c r="F9" s="374"/>
      <c r="G9" s="374"/>
      <c r="H9" s="374"/>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5. 1. 2017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33</v>
      </c>
      <c r="K14" s="44"/>
    </row>
    <row r="15" spans="1:70" s="1" customFormat="1" ht="18" customHeight="1">
      <c r="B15" s="40"/>
      <c r="C15" s="41"/>
      <c r="D15" s="41"/>
      <c r="E15" s="34" t="s">
        <v>34</v>
      </c>
      <c r="F15" s="41"/>
      <c r="G15" s="41"/>
      <c r="H15" s="41"/>
      <c r="I15" s="118" t="s">
        <v>35</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36</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35</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38</v>
      </c>
      <c r="E20" s="41"/>
      <c r="F20" s="41"/>
      <c r="G20" s="41"/>
      <c r="H20" s="41"/>
      <c r="I20" s="118" t="s">
        <v>32</v>
      </c>
      <c r="J20" s="34" t="s">
        <v>39</v>
      </c>
      <c r="K20" s="44"/>
    </row>
    <row r="21" spans="2:11" s="1" customFormat="1" ht="18" customHeight="1">
      <c r="B21" s="40"/>
      <c r="C21" s="41"/>
      <c r="D21" s="41"/>
      <c r="E21" s="34" t="s">
        <v>40</v>
      </c>
      <c r="F21" s="41"/>
      <c r="G21" s="41"/>
      <c r="H21" s="41"/>
      <c r="I21" s="118" t="s">
        <v>35</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40" t="s">
        <v>22</v>
      </c>
      <c r="F24" s="340"/>
      <c r="G24" s="340"/>
      <c r="H24" s="340"/>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ROUND(SUM(BE79:BE122), 2)</f>
        <v>0</v>
      </c>
      <c r="G30" s="41"/>
      <c r="H30" s="41"/>
      <c r="I30" s="130">
        <v>0.21</v>
      </c>
      <c r="J30" s="129">
        <f>ROUND(ROUND((SUM(BE79:BE122)), 2)*I30, 2)</f>
        <v>0</v>
      </c>
      <c r="K30" s="44"/>
    </row>
    <row r="31" spans="2:11" s="1" customFormat="1" ht="14.45" customHeight="1">
      <c r="B31" s="40"/>
      <c r="C31" s="41"/>
      <c r="D31" s="41"/>
      <c r="E31" s="48" t="s">
        <v>49</v>
      </c>
      <c r="F31" s="129">
        <f>ROUND(SUM(BF79:BF122), 2)</f>
        <v>0</v>
      </c>
      <c r="G31" s="41"/>
      <c r="H31" s="41"/>
      <c r="I31" s="130">
        <v>0.15</v>
      </c>
      <c r="J31" s="129">
        <f>ROUND(ROUND((SUM(BF79:BF122)), 2)*I31, 2)</f>
        <v>0</v>
      </c>
      <c r="K31" s="44"/>
    </row>
    <row r="32" spans="2:11" s="1" customFormat="1" ht="14.45" hidden="1" customHeight="1">
      <c r="B32" s="40"/>
      <c r="C32" s="41"/>
      <c r="D32" s="41"/>
      <c r="E32" s="48" t="s">
        <v>50</v>
      </c>
      <c r="F32" s="129">
        <f>ROUND(SUM(BG79:BG122), 2)</f>
        <v>0</v>
      </c>
      <c r="G32" s="41"/>
      <c r="H32" s="41"/>
      <c r="I32" s="130">
        <v>0.21</v>
      </c>
      <c r="J32" s="129">
        <v>0</v>
      </c>
      <c r="K32" s="44"/>
    </row>
    <row r="33" spans="2:11" s="1" customFormat="1" ht="14.45" hidden="1" customHeight="1">
      <c r="B33" s="40"/>
      <c r="C33" s="41"/>
      <c r="D33" s="41"/>
      <c r="E33" s="48" t="s">
        <v>51</v>
      </c>
      <c r="F33" s="129">
        <f>ROUND(SUM(BH79:BH122), 2)</f>
        <v>0</v>
      </c>
      <c r="G33" s="41"/>
      <c r="H33" s="41"/>
      <c r="I33" s="130">
        <v>0.15</v>
      </c>
      <c r="J33" s="129">
        <v>0</v>
      </c>
      <c r="K33" s="44"/>
    </row>
    <row r="34" spans="2:11" s="1" customFormat="1" ht="14.45" hidden="1" customHeight="1">
      <c r="B34" s="40"/>
      <c r="C34" s="41"/>
      <c r="D34" s="41"/>
      <c r="E34" s="48" t="s">
        <v>52</v>
      </c>
      <c r="F34" s="129">
        <f>ROUND(SUM(BI79:BI122),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104</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1" t="str">
        <f>E7</f>
        <v>Karlovy Vary, Ondříčkova ulice - stavební úpravy místní komunikace</v>
      </c>
      <c r="F45" s="372"/>
      <c r="G45" s="372"/>
      <c r="H45" s="372"/>
      <c r="I45" s="117"/>
      <c r="J45" s="41"/>
      <c r="K45" s="44"/>
    </row>
    <row r="46" spans="2:11" s="1" customFormat="1" ht="14.45" customHeight="1">
      <c r="B46" s="40"/>
      <c r="C46" s="36" t="s">
        <v>102</v>
      </c>
      <c r="D46" s="41"/>
      <c r="E46" s="41"/>
      <c r="F46" s="41"/>
      <c r="G46" s="41"/>
      <c r="H46" s="41"/>
      <c r="I46" s="117"/>
      <c r="J46" s="41"/>
      <c r="K46" s="44"/>
    </row>
    <row r="47" spans="2:11" s="1" customFormat="1" ht="17.25" customHeight="1">
      <c r="B47" s="40"/>
      <c r="C47" s="41"/>
      <c r="D47" s="41"/>
      <c r="E47" s="373" t="str">
        <f>E9</f>
        <v>SO 541 - Přeložka potrubní pošty KKN</v>
      </c>
      <c r="F47" s="374"/>
      <c r="G47" s="374"/>
      <c r="H47" s="374"/>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Karlovy Vary</v>
      </c>
      <c r="G49" s="41"/>
      <c r="H49" s="41"/>
      <c r="I49" s="118" t="s">
        <v>27</v>
      </c>
      <c r="J49" s="119" t="str">
        <f>IF(J12="","",J12)</f>
        <v>5. 1. 2017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Statutární město Karlovy Vary</v>
      </c>
      <c r="G51" s="41"/>
      <c r="H51" s="41"/>
      <c r="I51" s="118" t="s">
        <v>38</v>
      </c>
      <c r="J51" s="340" t="str">
        <f>E21</f>
        <v>Ing. Jaroslav Šípek - STAVplan</v>
      </c>
      <c r="K51" s="44"/>
    </row>
    <row r="52" spans="2:47" s="1" customFormat="1" ht="14.45" customHeight="1">
      <c r="B52" s="40"/>
      <c r="C52" s="36" t="s">
        <v>36</v>
      </c>
      <c r="D52" s="41"/>
      <c r="E52" s="41"/>
      <c r="F52" s="34" t="str">
        <f>IF(E18="","",E18)</f>
        <v/>
      </c>
      <c r="G52" s="41"/>
      <c r="H52" s="41"/>
      <c r="I52" s="117"/>
      <c r="J52" s="375"/>
      <c r="K52" s="44"/>
    </row>
    <row r="53" spans="2:47" s="1" customFormat="1" ht="10.35" customHeight="1">
      <c r="B53" s="40"/>
      <c r="C53" s="41"/>
      <c r="D53" s="41"/>
      <c r="E53" s="41"/>
      <c r="F53" s="41"/>
      <c r="G53" s="41"/>
      <c r="H53" s="41"/>
      <c r="I53" s="117"/>
      <c r="J53" s="41"/>
      <c r="K53" s="44"/>
    </row>
    <row r="54" spans="2:47" s="1" customFormat="1" ht="29.25" customHeight="1">
      <c r="B54" s="40"/>
      <c r="C54" s="143" t="s">
        <v>105</v>
      </c>
      <c r="D54" s="131"/>
      <c r="E54" s="131"/>
      <c r="F54" s="131"/>
      <c r="G54" s="131"/>
      <c r="H54" s="131"/>
      <c r="I54" s="144"/>
      <c r="J54" s="145" t="s">
        <v>106</v>
      </c>
      <c r="K54" s="146"/>
    </row>
    <row r="55" spans="2:47" s="1" customFormat="1" ht="10.35" customHeight="1">
      <c r="B55" s="40"/>
      <c r="C55" s="41"/>
      <c r="D55" s="41"/>
      <c r="E55" s="41"/>
      <c r="F55" s="41"/>
      <c r="G55" s="41"/>
      <c r="H55" s="41"/>
      <c r="I55" s="117"/>
      <c r="J55" s="41"/>
      <c r="K55" s="44"/>
    </row>
    <row r="56" spans="2:47" s="1" customFormat="1" ht="29.25" customHeight="1">
      <c r="B56" s="40"/>
      <c r="C56" s="147" t="s">
        <v>107</v>
      </c>
      <c r="D56" s="41"/>
      <c r="E56" s="41"/>
      <c r="F56" s="41"/>
      <c r="G56" s="41"/>
      <c r="H56" s="41"/>
      <c r="I56" s="117"/>
      <c r="J56" s="127">
        <f>J79</f>
        <v>0</v>
      </c>
      <c r="K56" s="44"/>
      <c r="AU56" s="23" t="s">
        <v>108</v>
      </c>
    </row>
    <row r="57" spans="2:47" s="7" customFormat="1" ht="24.95" customHeight="1">
      <c r="B57" s="148"/>
      <c r="C57" s="149"/>
      <c r="D57" s="150" t="s">
        <v>109</v>
      </c>
      <c r="E57" s="151"/>
      <c r="F57" s="151"/>
      <c r="G57" s="151"/>
      <c r="H57" s="151"/>
      <c r="I57" s="152"/>
      <c r="J57" s="153">
        <f>J80</f>
        <v>0</v>
      </c>
      <c r="K57" s="154"/>
    </row>
    <row r="58" spans="2:47" s="8" customFormat="1" ht="19.899999999999999" customHeight="1">
      <c r="B58" s="155"/>
      <c r="C58" s="156"/>
      <c r="D58" s="157" t="s">
        <v>110</v>
      </c>
      <c r="E58" s="158"/>
      <c r="F58" s="158"/>
      <c r="G58" s="158"/>
      <c r="H58" s="158"/>
      <c r="I58" s="159"/>
      <c r="J58" s="160">
        <f>J81</f>
        <v>0</v>
      </c>
      <c r="K58" s="161"/>
    </row>
    <row r="59" spans="2:47" s="8" customFormat="1" ht="19.899999999999999" customHeight="1">
      <c r="B59" s="155"/>
      <c r="C59" s="156"/>
      <c r="D59" s="157" t="s">
        <v>115</v>
      </c>
      <c r="E59" s="158"/>
      <c r="F59" s="158"/>
      <c r="G59" s="158"/>
      <c r="H59" s="158"/>
      <c r="I59" s="159"/>
      <c r="J59" s="160">
        <f>J112</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119</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16.5" customHeight="1">
      <c r="B69" s="40"/>
      <c r="C69" s="62"/>
      <c r="D69" s="62"/>
      <c r="E69" s="376" t="str">
        <f>E7</f>
        <v>Karlovy Vary, Ondříčkova ulice - stavební úpravy místní komunikace</v>
      </c>
      <c r="F69" s="377"/>
      <c r="G69" s="377"/>
      <c r="H69" s="377"/>
      <c r="I69" s="162"/>
      <c r="J69" s="62"/>
      <c r="K69" s="62"/>
      <c r="L69" s="60"/>
    </row>
    <row r="70" spans="2:63" s="1" customFormat="1" ht="14.45" customHeight="1">
      <c r="B70" s="40"/>
      <c r="C70" s="64" t="s">
        <v>102</v>
      </c>
      <c r="D70" s="62"/>
      <c r="E70" s="62"/>
      <c r="F70" s="62"/>
      <c r="G70" s="62"/>
      <c r="H70" s="62"/>
      <c r="I70" s="162"/>
      <c r="J70" s="62"/>
      <c r="K70" s="62"/>
      <c r="L70" s="60"/>
    </row>
    <row r="71" spans="2:63" s="1" customFormat="1" ht="17.25" customHeight="1">
      <c r="B71" s="40"/>
      <c r="C71" s="62"/>
      <c r="D71" s="62"/>
      <c r="E71" s="351" t="str">
        <f>E9</f>
        <v>SO 541 - Přeložka potrubní pošty KKN</v>
      </c>
      <c r="F71" s="378"/>
      <c r="G71" s="378"/>
      <c r="H71" s="378"/>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25</v>
      </c>
      <c r="D73" s="62"/>
      <c r="E73" s="62"/>
      <c r="F73" s="163" t="str">
        <f>F12</f>
        <v>Karlovy Vary</v>
      </c>
      <c r="G73" s="62"/>
      <c r="H73" s="62"/>
      <c r="I73" s="164" t="s">
        <v>27</v>
      </c>
      <c r="J73" s="72" t="str">
        <f>IF(J12="","",J12)</f>
        <v>5. 1. 2017</v>
      </c>
      <c r="K73" s="62"/>
      <c r="L73" s="60"/>
    </row>
    <row r="74" spans="2:63" s="1" customFormat="1" ht="6.95" customHeight="1">
      <c r="B74" s="40"/>
      <c r="C74" s="62"/>
      <c r="D74" s="62"/>
      <c r="E74" s="62"/>
      <c r="F74" s="62"/>
      <c r="G74" s="62"/>
      <c r="H74" s="62"/>
      <c r="I74" s="162"/>
      <c r="J74" s="62"/>
      <c r="K74" s="62"/>
      <c r="L74" s="60"/>
    </row>
    <row r="75" spans="2:63" s="1" customFormat="1">
      <c r="B75" s="40"/>
      <c r="C75" s="64" t="s">
        <v>31</v>
      </c>
      <c r="D75" s="62"/>
      <c r="E75" s="62"/>
      <c r="F75" s="163" t="str">
        <f>E15</f>
        <v>Statutární město Karlovy Vary</v>
      </c>
      <c r="G75" s="62"/>
      <c r="H75" s="62"/>
      <c r="I75" s="164" t="s">
        <v>38</v>
      </c>
      <c r="J75" s="163" t="str">
        <f>E21</f>
        <v>Ing. Jaroslav Šípek - STAVplan</v>
      </c>
      <c r="K75" s="62"/>
      <c r="L75" s="60"/>
    </row>
    <row r="76" spans="2:63" s="1" customFormat="1" ht="14.45" customHeight="1">
      <c r="B76" s="40"/>
      <c r="C76" s="64" t="s">
        <v>36</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120</v>
      </c>
      <c r="D78" s="167" t="s">
        <v>62</v>
      </c>
      <c r="E78" s="167" t="s">
        <v>58</v>
      </c>
      <c r="F78" s="167" t="s">
        <v>121</v>
      </c>
      <c r="G78" s="167" t="s">
        <v>122</v>
      </c>
      <c r="H78" s="167" t="s">
        <v>123</v>
      </c>
      <c r="I78" s="168" t="s">
        <v>124</v>
      </c>
      <c r="J78" s="167" t="s">
        <v>106</v>
      </c>
      <c r="K78" s="169" t="s">
        <v>125</v>
      </c>
      <c r="L78" s="170"/>
      <c r="M78" s="80" t="s">
        <v>126</v>
      </c>
      <c r="N78" s="81" t="s">
        <v>47</v>
      </c>
      <c r="O78" s="81" t="s">
        <v>127</v>
      </c>
      <c r="P78" s="81" t="s">
        <v>128</v>
      </c>
      <c r="Q78" s="81" t="s">
        <v>129</v>
      </c>
      <c r="R78" s="81" t="s">
        <v>130</v>
      </c>
      <c r="S78" s="81" t="s">
        <v>131</v>
      </c>
      <c r="T78" s="82" t="s">
        <v>132</v>
      </c>
    </row>
    <row r="79" spans="2:63" s="1" customFormat="1" ht="29.25" customHeight="1">
      <c r="B79" s="40"/>
      <c r="C79" s="86" t="s">
        <v>107</v>
      </c>
      <c r="D79" s="62"/>
      <c r="E79" s="62"/>
      <c r="F79" s="62"/>
      <c r="G79" s="62"/>
      <c r="H79" s="62"/>
      <c r="I79" s="162"/>
      <c r="J79" s="171">
        <f>BK79</f>
        <v>0</v>
      </c>
      <c r="K79" s="62"/>
      <c r="L79" s="60"/>
      <c r="M79" s="83"/>
      <c r="N79" s="84"/>
      <c r="O79" s="84"/>
      <c r="P79" s="172">
        <f>P80</f>
        <v>0</v>
      </c>
      <c r="Q79" s="84"/>
      <c r="R79" s="172">
        <f>R80</f>
        <v>7.6810399999999994</v>
      </c>
      <c r="S79" s="84"/>
      <c r="T79" s="173">
        <f>T80</f>
        <v>0</v>
      </c>
      <c r="AT79" s="23" t="s">
        <v>76</v>
      </c>
      <c r="AU79" s="23" t="s">
        <v>108</v>
      </c>
      <c r="BK79" s="174">
        <f>BK80</f>
        <v>0</v>
      </c>
    </row>
    <row r="80" spans="2:63" s="10" customFormat="1" ht="37.35" customHeight="1">
      <c r="B80" s="175"/>
      <c r="C80" s="176"/>
      <c r="D80" s="177" t="s">
        <v>76</v>
      </c>
      <c r="E80" s="178" t="s">
        <v>133</v>
      </c>
      <c r="F80" s="178" t="s">
        <v>134</v>
      </c>
      <c r="G80" s="176"/>
      <c r="H80" s="176"/>
      <c r="I80" s="179"/>
      <c r="J80" s="180">
        <f>BK80</f>
        <v>0</v>
      </c>
      <c r="K80" s="176"/>
      <c r="L80" s="181"/>
      <c r="M80" s="182"/>
      <c r="N80" s="183"/>
      <c r="O80" s="183"/>
      <c r="P80" s="184">
        <f>P81+P112</f>
        <v>0</v>
      </c>
      <c r="Q80" s="183"/>
      <c r="R80" s="184">
        <f>R81+R112</f>
        <v>7.6810399999999994</v>
      </c>
      <c r="S80" s="183"/>
      <c r="T80" s="185">
        <f>T81+T112</f>
        <v>0</v>
      </c>
      <c r="AR80" s="186" t="s">
        <v>24</v>
      </c>
      <c r="AT80" s="187" t="s">
        <v>76</v>
      </c>
      <c r="AU80" s="187" t="s">
        <v>77</v>
      </c>
      <c r="AY80" s="186" t="s">
        <v>135</v>
      </c>
      <c r="BK80" s="188">
        <f>BK81+BK112</f>
        <v>0</v>
      </c>
    </row>
    <row r="81" spans="2:65" s="10" customFormat="1" ht="19.899999999999999" customHeight="1">
      <c r="B81" s="175"/>
      <c r="C81" s="176"/>
      <c r="D81" s="177" t="s">
        <v>76</v>
      </c>
      <c r="E81" s="189" t="s">
        <v>24</v>
      </c>
      <c r="F81" s="189" t="s">
        <v>136</v>
      </c>
      <c r="G81" s="176"/>
      <c r="H81" s="176"/>
      <c r="I81" s="179"/>
      <c r="J81" s="190">
        <f>BK81</f>
        <v>0</v>
      </c>
      <c r="K81" s="176"/>
      <c r="L81" s="181"/>
      <c r="M81" s="182"/>
      <c r="N81" s="183"/>
      <c r="O81" s="183"/>
      <c r="P81" s="184">
        <f>SUM(P82:P111)</f>
        <v>0</v>
      </c>
      <c r="Q81" s="183"/>
      <c r="R81" s="184">
        <f>SUM(R82:R111)</f>
        <v>7.68</v>
      </c>
      <c r="S81" s="183"/>
      <c r="T81" s="185">
        <f>SUM(T82:T111)</f>
        <v>0</v>
      </c>
      <c r="AR81" s="186" t="s">
        <v>24</v>
      </c>
      <c r="AT81" s="187" t="s">
        <v>76</v>
      </c>
      <c r="AU81" s="187" t="s">
        <v>24</v>
      </c>
      <c r="AY81" s="186" t="s">
        <v>135</v>
      </c>
      <c r="BK81" s="188">
        <f>SUM(BK82:BK111)</f>
        <v>0</v>
      </c>
    </row>
    <row r="82" spans="2:65" s="1" customFormat="1" ht="25.5" customHeight="1">
      <c r="B82" s="40"/>
      <c r="C82" s="191" t="s">
        <v>24</v>
      </c>
      <c r="D82" s="191" t="s">
        <v>137</v>
      </c>
      <c r="E82" s="192" t="s">
        <v>311</v>
      </c>
      <c r="F82" s="193" t="s">
        <v>1111</v>
      </c>
      <c r="G82" s="194" t="s">
        <v>229</v>
      </c>
      <c r="H82" s="195">
        <v>11.36</v>
      </c>
      <c r="I82" s="196"/>
      <c r="J82" s="197">
        <f>ROUND(I82*H82,2)</f>
        <v>0</v>
      </c>
      <c r="K82" s="193" t="s">
        <v>1112</v>
      </c>
      <c r="L82" s="60"/>
      <c r="M82" s="198" t="s">
        <v>22</v>
      </c>
      <c r="N82" s="199" t="s">
        <v>48</v>
      </c>
      <c r="O82" s="41"/>
      <c r="P82" s="200">
        <f>O82*H82</f>
        <v>0</v>
      </c>
      <c r="Q82" s="200">
        <v>0</v>
      </c>
      <c r="R82" s="200">
        <f>Q82*H82</f>
        <v>0</v>
      </c>
      <c r="S82" s="200">
        <v>0</v>
      </c>
      <c r="T82" s="201">
        <f>S82*H82</f>
        <v>0</v>
      </c>
      <c r="AR82" s="23" t="s">
        <v>142</v>
      </c>
      <c r="AT82" s="23" t="s">
        <v>137</v>
      </c>
      <c r="AU82" s="23" t="s">
        <v>86</v>
      </c>
      <c r="AY82" s="23" t="s">
        <v>135</v>
      </c>
      <c r="BE82" s="202">
        <f>IF(N82="základní",J82,0)</f>
        <v>0</v>
      </c>
      <c r="BF82" s="202">
        <f>IF(N82="snížená",J82,0)</f>
        <v>0</v>
      </c>
      <c r="BG82" s="202">
        <f>IF(N82="zákl. přenesená",J82,0)</f>
        <v>0</v>
      </c>
      <c r="BH82" s="202">
        <f>IF(N82="sníž. přenesená",J82,0)</f>
        <v>0</v>
      </c>
      <c r="BI82" s="202">
        <f>IF(N82="nulová",J82,0)</f>
        <v>0</v>
      </c>
      <c r="BJ82" s="23" t="s">
        <v>24</v>
      </c>
      <c r="BK82" s="202">
        <f>ROUND(I82*H82,2)</f>
        <v>0</v>
      </c>
      <c r="BL82" s="23" t="s">
        <v>142</v>
      </c>
      <c r="BM82" s="23" t="s">
        <v>1113</v>
      </c>
    </row>
    <row r="83" spans="2:65" s="1" customFormat="1" ht="175.5">
      <c r="B83" s="40"/>
      <c r="C83" s="62"/>
      <c r="D83" s="205" t="s">
        <v>922</v>
      </c>
      <c r="E83" s="62"/>
      <c r="F83" s="246" t="s">
        <v>935</v>
      </c>
      <c r="G83" s="62"/>
      <c r="H83" s="62"/>
      <c r="I83" s="162"/>
      <c r="J83" s="62"/>
      <c r="K83" s="62"/>
      <c r="L83" s="60"/>
      <c r="M83" s="247"/>
      <c r="N83" s="41"/>
      <c r="O83" s="41"/>
      <c r="P83" s="41"/>
      <c r="Q83" s="41"/>
      <c r="R83" s="41"/>
      <c r="S83" s="41"/>
      <c r="T83" s="77"/>
      <c r="AT83" s="23" t="s">
        <v>922</v>
      </c>
      <c r="AU83" s="23" t="s">
        <v>86</v>
      </c>
    </row>
    <row r="84" spans="2:65" s="11" customFormat="1" ht="13.5">
      <c r="B84" s="203"/>
      <c r="C84" s="204"/>
      <c r="D84" s="205" t="s">
        <v>144</v>
      </c>
      <c r="E84" s="206" t="s">
        <v>22</v>
      </c>
      <c r="F84" s="207" t="s">
        <v>1114</v>
      </c>
      <c r="G84" s="204"/>
      <c r="H84" s="206" t="s">
        <v>22</v>
      </c>
      <c r="I84" s="208"/>
      <c r="J84" s="204"/>
      <c r="K84" s="204"/>
      <c r="L84" s="209"/>
      <c r="M84" s="210"/>
      <c r="N84" s="211"/>
      <c r="O84" s="211"/>
      <c r="P84" s="211"/>
      <c r="Q84" s="211"/>
      <c r="R84" s="211"/>
      <c r="S84" s="211"/>
      <c r="T84" s="212"/>
      <c r="AT84" s="213" t="s">
        <v>144</v>
      </c>
      <c r="AU84" s="213" t="s">
        <v>86</v>
      </c>
      <c r="AV84" s="11" t="s">
        <v>24</v>
      </c>
      <c r="AW84" s="11" t="s">
        <v>41</v>
      </c>
      <c r="AX84" s="11" t="s">
        <v>77</v>
      </c>
      <c r="AY84" s="213" t="s">
        <v>135</v>
      </c>
    </row>
    <row r="85" spans="2:65" s="11" customFormat="1" ht="13.5">
      <c r="B85" s="203"/>
      <c r="C85" s="204"/>
      <c r="D85" s="205" t="s">
        <v>144</v>
      </c>
      <c r="E85" s="206" t="s">
        <v>22</v>
      </c>
      <c r="F85" s="207" t="s">
        <v>1115</v>
      </c>
      <c r="G85" s="204"/>
      <c r="H85" s="206" t="s">
        <v>22</v>
      </c>
      <c r="I85" s="208"/>
      <c r="J85" s="204"/>
      <c r="K85" s="204"/>
      <c r="L85" s="209"/>
      <c r="M85" s="210"/>
      <c r="N85" s="211"/>
      <c r="O85" s="211"/>
      <c r="P85" s="211"/>
      <c r="Q85" s="211"/>
      <c r="R85" s="211"/>
      <c r="S85" s="211"/>
      <c r="T85" s="212"/>
      <c r="AT85" s="213" t="s">
        <v>144</v>
      </c>
      <c r="AU85" s="213" t="s">
        <v>86</v>
      </c>
      <c r="AV85" s="11" t="s">
        <v>24</v>
      </c>
      <c r="AW85" s="11" t="s">
        <v>41</v>
      </c>
      <c r="AX85" s="11" t="s">
        <v>77</v>
      </c>
      <c r="AY85" s="213" t="s">
        <v>135</v>
      </c>
    </row>
    <row r="86" spans="2:65" s="12" customFormat="1" ht="13.5">
      <c r="B86" s="214"/>
      <c r="C86" s="215"/>
      <c r="D86" s="205" t="s">
        <v>144</v>
      </c>
      <c r="E86" s="216" t="s">
        <v>22</v>
      </c>
      <c r="F86" s="217" t="s">
        <v>1116</v>
      </c>
      <c r="G86" s="215"/>
      <c r="H86" s="218">
        <v>11.36</v>
      </c>
      <c r="I86" s="219"/>
      <c r="J86" s="215"/>
      <c r="K86" s="215"/>
      <c r="L86" s="220"/>
      <c r="M86" s="221"/>
      <c r="N86" s="222"/>
      <c r="O86" s="222"/>
      <c r="P86" s="222"/>
      <c r="Q86" s="222"/>
      <c r="R86" s="222"/>
      <c r="S86" s="222"/>
      <c r="T86" s="223"/>
      <c r="AT86" s="224" t="s">
        <v>144</v>
      </c>
      <c r="AU86" s="224" t="s">
        <v>86</v>
      </c>
      <c r="AV86" s="12" t="s">
        <v>86</v>
      </c>
      <c r="AW86" s="12" t="s">
        <v>41</v>
      </c>
      <c r="AX86" s="12" t="s">
        <v>77</v>
      </c>
      <c r="AY86" s="224" t="s">
        <v>135</v>
      </c>
    </row>
    <row r="87" spans="2:65" s="13" customFormat="1" ht="13.5">
      <c r="B87" s="225"/>
      <c r="C87" s="226"/>
      <c r="D87" s="205" t="s">
        <v>144</v>
      </c>
      <c r="E87" s="227" t="s">
        <v>22</v>
      </c>
      <c r="F87" s="228" t="s">
        <v>173</v>
      </c>
      <c r="G87" s="226"/>
      <c r="H87" s="229">
        <v>11.36</v>
      </c>
      <c r="I87" s="230"/>
      <c r="J87" s="226"/>
      <c r="K87" s="226"/>
      <c r="L87" s="231"/>
      <c r="M87" s="232"/>
      <c r="N87" s="233"/>
      <c r="O87" s="233"/>
      <c r="P87" s="233"/>
      <c r="Q87" s="233"/>
      <c r="R87" s="233"/>
      <c r="S87" s="233"/>
      <c r="T87" s="234"/>
      <c r="AT87" s="235" t="s">
        <v>144</v>
      </c>
      <c r="AU87" s="235" t="s">
        <v>86</v>
      </c>
      <c r="AV87" s="13" t="s">
        <v>142</v>
      </c>
      <c r="AW87" s="13" t="s">
        <v>41</v>
      </c>
      <c r="AX87" s="13" t="s">
        <v>24</v>
      </c>
      <c r="AY87" s="235" t="s">
        <v>135</v>
      </c>
    </row>
    <row r="88" spans="2:65" s="1" customFormat="1" ht="38.25" customHeight="1">
      <c r="B88" s="40"/>
      <c r="C88" s="191" t="s">
        <v>86</v>
      </c>
      <c r="D88" s="191" t="s">
        <v>137</v>
      </c>
      <c r="E88" s="192" t="s">
        <v>333</v>
      </c>
      <c r="F88" s="193" t="s">
        <v>334</v>
      </c>
      <c r="G88" s="194" t="s">
        <v>229</v>
      </c>
      <c r="H88" s="195">
        <v>3.84</v>
      </c>
      <c r="I88" s="196"/>
      <c r="J88" s="197">
        <f>ROUND(I88*H88,2)</f>
        <v>0</v>
      </c>
      <c r="K88" s="193" t="s">
        <v>141</v>
      </c>
      <c r="L88" s="60"/>
      <c r="M88" s="198" t="s">
        <v>22</v>
      </c>
      <c r="N88" s="199" t="s">
        <v>48</v>
      </c>
      <c r="O88" s="41"/>
      <c r="P88" s="200">
        <f>O88*H88</f>
        <v>0</v>
      </c>
      <c r="Q88" s="200">
        <v>0</v>
      </c>
      <c r="R88" s="200">
        <f>Q88*H88</f>
        <v>0</v>
      </c>
      <c r="S88" s="200">
        <v>0</v>
      </c>
      <c r="T88" s="201">
        <f>S88*H88</f>
        <v>0</v>
      </c>
      <c r="AR88" s="23" t="s">
        <v>142</v>
      </c>
      <c r="AT88" s="23" t="s">
        <v>137</v>
      </c>
      <c r="AU88" s="23" t="s">
        <v>86</v>
      </c>
      <c r="AY88" s="23" t="s">
        <v>135</v>
      </c>
      <c r="BE88" s="202">
        <f>IF(N88="základní",J88,0)</f>
        <v>0</v>
      </c>
      <c r="BF88" s="202">
        <f>IF(N88="snížená",J88,0)</f>
        <v>0</v>
      </c>
      <c r="BG88" s="202">
        <f>IF(N88="zákl. přenesená",J88,0)</f>
        <v>0</v>
      </c>
      <c r="BH88" s="202">
        <f>IF(N88="sníž. přenesená",J88,0)</f>
        <v>0</v>
      </c>
      <c r="BI88" s="202">
        <f>IF(N88="nulová",J88,0)</f>
        <v>0</v>
      </c>
      <c r="BJ88" s="23" t="s">
        <v>24</v>
      </c>
      <c r="BK88" s="202">
        <f>ROUND(I88*H88,2)</f>
        <v>0</v>
      </c>
      <c r="BL88" s="23" t="s">
        <v>142</v>
      </c>
      <c r="BM88" s="23" t="s">
        <v>1117</v>
      </c>
    </row>
    <row r="89" spans="2:65" s="11" customFormat="1" ht="13.5">
      <c r="B89" s="203"/>
      <c r="C89" s="204"/>
      <c r="D89" s="205" t="s">
        <v>144</v>
      </c>
      <c r="E89" s="206" t="s">
        <v>22</v>
      </c>
      <c r="F89" s="207" t="s">
        <v>1118</v>
      </c>
      <c r="G89" s="204"/>
      <c r="H89" s="206" t="s">
        <v>22</v>
      </c>
      <c r="I89" s="208"/>
      <c r="J89" s="204"/>
      <c r="K89" s="204"/>
      <c r="L89" s="209"/>
      <c r="M89" s="210"/>
      <c r="N89" s="211"/>
      <c r="O89" s="211"/>
      <c r="P89" s="211"/>
      <c r="Q89" s="211"/>
      <c r="R89" s="211"/>
      <c r="S89" s="211"/>
      <c r="T89" s="212"/>
      <c r="AT89" s="213" t="s">
        <v>144</v>
      </c>
      <c r="AU89" s="213" t="s">
        <v>86</v>
      </c>
      <c r="AV89" s="11" t="s">
        <v>24</v>
      </c>
      <c r="AW89" s="11" t="s">
        <v>41</v>
      </c>
      <c r="AX89" s="11" t="s">
        <v>77</v>
      </c>
      <c r="AY89" s="213" t="s">
        <v>135</v>
      </c>
    </row>
    <row r="90" spans="2:65" s="11" customFormat="1" ht="13.5">
      <c r="B90" s="203"/>
      <c r="C90" s="204"/>
      <c r="D90" s="205" t="s">
        <v>144</v>
      </c>
      <c r="E90" s="206" t="s">
        <v>22</v>
      </c>
      <c r="F90" s="207" t="s">
        <v>1119</v>
      </c>
      <c r="G90" s="204"/>
      <c r="H90" s="206" t="s">
        <v>22</v>
      </c>
      <c r="I90" s="208"/>
      <c r="J90" s="204"/>
      <c r="K90" s="204"/>
      <c r="L90" s="209"/>
      <c r="M90" s="210"/>
      <c r="N90" s="211"/>
      <c r="O90" s="211"/>
      <c r="P90" s="211"/>
      <c r="Q90" s="211"/>
      <c r="R90" s="211"/>
      <c r="S90" s="211"/>
      <c r="T90" s="212"/>
      <c r="AT90" s="213" t="s">
        <v>144</v>
      </c>
      <c r="AU90" s="213" t="s">
        <v>86</v>
      </c>
      <c r="AV90" s="11" t="s">
        <v>24</v>
      </c>
      <c r="AW90" s="11" t="s">
        <v>41</v>
      </c>
      <c r="AX90" s="11" t="s">
        <v>77</v>
      </c>
      <c r="AY90" s="213" t="s">
        <v>135</v>
      </c>
    </row>
    <row r="91" spans="2:65" s="12" customFormat="1" ht="13.5">
      <c r="B91" s="214"/>
      <c r="C91" s="215"/>
      <c r="D91" s="205" t="s">
        <v>144</v>
      </c>
      <c r="E91" s="216" t="s">
        <v>22</v>
      </c>
      <c r="F91" s="217" t="s">
        <v>1120</v>
      </c>
      <c r="G91" s="215"/>
      <c r="H91" s="218">
        <v>3.84</v>
      </c>
      <c r="I91" s="219"/>
      <c r="J91" s="215"/>
      <c r="K91" s="215"/>
      <c r="L91" s="220"/>
      <c r="M91" s="221"/>
      <c r="N91" s="222"/>
      <c r="O91" s="222"/>
      <c r="P91" s="222"/>
      <c r="Q91" s="222"/>
      <c r="R91" s="222"/>
      <c r="S91" s="222"/>
      <c r="T91" s="223"/>
      <c r="AT91" s="224" t="s">
        <v>144</v>
      </c>
      <c r="AU91" s="224" t="s">
        <v>86</v>
      </c>
      <c r="AV91" s="12" t="s">
        <v>86</v>
      </c>
      <c r="AW91" s="12" t="s">
        <v>41</v>
      </c>
      <c r="AX91" s="12" t="s">
        <v>77</v>
      </c>
      <c r="AY91" s="224" t="s">
        <v>135</v>
      </c>
    </row>
    <row r="92" spans="2:65" s="13" customFormat="1" ht="13.5">
      <c r="B92" s="225"/>
      <c r="C92" s="226"/>
      <c r="D92" s="205" t="s">
        <v>144</v>
      </c>
      <c r="E92" s="227" t="s">
        <v>22</v>
      </c>
      <c r="F92" s="228" t="s">
        <v>173</v>
      </c>
      <c r="G92" s="226"/>
      <c r="H92" s="229">
        <v>3.84</v>
      </c>
      <c r="I92" s="230"/>
      <c r="J92" s="226"/>
      <c r="K92" s="226"/>
      <c r="L92" s="231"/>
      <c r="M92" s="232"/>
      <c r="N92" s="233"/>
      <c r="O92" s="233"/>
      <c r="P92" s="233"/>
      <c r="Q92" s="233"/>
      <c r="R92" s="233"/>
      <c r="S92" s="233"/>
      <c r="T92" s="234"/>
      <c r="AT92" s="235" t="s">
        <v>144</v>
      </c>
      <c r="AU92" s="235" t="s">
        <v>86</v>
      </c>
      <c r="AV92" s="13" t="s">
        <v>142</v>
      </c>
      <c r="AW92" s="13" t="s">
        <v>41</v>
      </c>
      <c r="AX92" s="13" t="s">
        <v>24</v>
      </c>
      <c r="AY92" s="235" t="s">
        <v>135</v>
      </c>
    </row>
    <row r="93" spans="2:65" s="1" customFormat="1" ht="16.5" customHeight="1">
      <c r="B93" s="40"/>
      <c r="C93" s="191" t="s">
        <v>181</v>
      </c>
      <c r="D93" s="191" t="s">
        <v>137</v>
      </c>
      <c r="E93" s="192" t="s">
        <v>349</v>
      </c>
      <c r="F93" s="193" t="s">
        <v>350</v>
      </c>
      <c r="G93" s="194" t="s">
        <v>351</v>
      </c>
      <c r="H93" s="195">
        <v>6.9119999999999999</v>
      </c>
      <c r="I93" s="196"/>
      <c r="J93" s="197">
        <f>ROUND(I93*H93,2)</f>
        <v>0</v>
      </c>
      <c r="K93" s="193" t="s">
        <v>141</v>
      </c>
      <c r="L93" s="60"/>
      <c r="M93" s="198" t="s">
        <v>22</v>
      </c>
      <c r="N93" s="199" t="s">
        <v>48</v>
      </c>
      <c r="O93" s="41"/>
      <c r="P93" s="200">
        <f>O93*H93</f>
        <v>0</v>
      </c>
      <c r="Q93" s="200">
        <v>0</v>
      </c>
      <c r="R93" s="200">
        <f>Q93*H93</f>
        <v>0</v>
      </c>
      <c r="S93" s="200">
        <v>0</v>
      </c>
      <c r="T93" s="201">
        <f>S93*H93</f>
        <v>0</v>
      </c>
      <c r="AR93" s="23" t="s">
        <v>142</v>
      </c>
      <c r="AT93" s="23" t="s">
        <v>137</v>
      </c>
      <c r="AU93" s="23" t="s">
        <v>86</v>
      </c>
      <c r="AY93" s="23" t="s">
        <v>135</v>
      </c>
      <c r="BE93" s="202">
        <f>IF(N93="základní",J93,0)</f>
        <v>0</v>
      </c>
      <c r="BF93" s="202">
        <f>IF(N93="snížená",J93,0)</f>
        <v>0</v>
      </c>
      <c r="BG93" s="202">
        <f>IF(N93="zákl. přenesená",J93,0)</f>
        <v>0</v>
      </c>
      <c r="BH93" s="202">
        <f>IF(N93="sníž. přenesená",J93,0)</f>
        <v>0</v>
      </c>
      <c r="BI93" s="202">
        <f>IF(N93="nulová",J93,0)</f>
        <v>0</v>
      </c>
      <c r="BJ93" s="23" t="s">
        <v>24</v>
      </c>
      <c r="BK93" s="202">
        <f>ROUND(I93*H93,2)</f>
        <v>0</v>
      </c>
      <c r="BL93" s="23" t="s">
        <v>142</v>
      </c>
      <c r="BM93" s="23" t="s">
        <v>1121</v>
      </c>
    </row>
    <row r="94" spans="2:65" s="11" customFormat="1" ht="13.5">
      <c r="B94" s="203"/>
      <c r="C94" s="204"/>
      <c r="D94" s="205" t="s">
        <v>144</v>
      </c>
      <c r="E94" s="206" t="s">
        <v>22</v>
      </c>
      <c r="F94" s="207" t="s">
        <v>353</v>
      </c>
      <c r="G94" s="204"/>
      <c r="H94" s="206" t="s">
        <v>22</v>
      </c>
      <c r="I94" s="208"/>
      <c r="J94" s="204"/>
      <c r="K94" s="204"/>
      <c r="L94" s="209"/>
      <c r="M94" s="210"/>
      <c r="N94" s="211"/>
      <c r="O94" s="211"/>
      <c r="P94" s="211"/>
      <c r="Q94" s="211"/>
      <c r="R94" s="211"/>
      <c r="S94" s="211"/>
      <c r="T94" s="212"/>
      <c r="AT94" s="213" t="s">
        <v>144</v>
      </c>
      <c r="AU94" s="213" t="s">
        <v>86</v>
      </c>
      <c r="AV94" s="11" t="s">
        <v>24</v>
      </c>
      <c r="AW94" s="11" t="s">
        <v>41</v>
      </c>
      <c r="AX94" s="11" t="s">
        <v>77</v>
      </c>
      <c r="AY94" s="213" t="s">
        <v>135</v>
      </c>
    </row>
    <row r="95" spans="2:65" s="11" customFormat="1" ht="13.5">
      <c r="B95" s="203"/>
      <c r="C95" s="204"/>
      <c r="D95" s="205" t="s">
        <v>144</v>
      </c>
      <c r="E95" s="206" t="s">
        <v>22</v>
      </c>
      <c r="F95" s="207" t="s">
        <v>1122</v>
      </c>
      <c r="G95" s="204"/>
      <c r="H95" s="206" t="s">
        <v>22</v>
      </c>
      <c r="I95" s="208"/>
      <c r="J95" s="204"/>
      <c r="K95" s="204"/>
      <c r="L95" s="209"/>
      <c r="M95" s="210"/>
      <c r="N95" s="211"/>
      <c r="O95" s="211"/>
      <c r="P95" s="211"/>
      <c r="Q95" s="211"/>
      <c r="R95" s="211"/>
      <c r="S95" s="211"/>
      <c r="T95" s="212"/>
      <c r="AT95" s="213" t="s">
        <v>144</v>
      </c>
      <c r="AU95" s="213" t="s">
        <v>86</v>
      </c>
      <c r="AV95" s="11" t="s">
        <v>24</v>
      </c>
      <c r="AW95" s="11" t="s">
        <v>41</v>
      </c>
      <c r="AX95" s="11" t="s">
        <v>77</v>
      </c>
      <c r="AY95" s="213" t="s">
        <v>135</v>
      </c>
    </row>
    <row r="96" spans="2:65" s="12" customFormat="1" ht="13.5">
      <c r="B96" s="214"/>
      <c r="C96" s="215"/>
      <c r="D96" s="205" t="s">
        <v>144</v>
      </c>
      <c r="E96" s="216" t="s">
        <v>22</v>
      </c>
      <c r="F96" s="217" t="s">
        <v>1123</v>
      </c>
      <c r="G96" s="215"/>
      <c r="H96" s="218">
        <v>6.9119999999999999</v>
      </c>
      <c r="I96" s="219"/>
      <c r="J96" s="215"/>
      <c r="K96" s="215"/>
      <c r="L96" s="220"/>
      <c r="M96" s="221"/>
      <c r="N96" s="222"/>
      <c r="O96" s="222"/>
      <c r="P96" s="222"/>
      <c r="Q96" s="222"/>
      <c r="R96" s="222"/>
      <c r="S96" s="222"/>
      <c r="T96" s="223"/>
      <c r="AT96" s="224" t="s">
        <v>144</v>
      </c>
      <c r="AU96" s="224" t="s">
        <v>86</v>
      </c>
      <c r="AV96" s="12" t="s">
        <v>86</v>
      </c>
      <c r="AW96" s="12" t="s">
        <v>41</v>
      </c>
      <c r="AX96" s="12" t="s">
        <v>77</v>
      </c>
      <c r="AY96" s="224" t="s">
        <v>135</v>
      </c>
    </row>
    <row r="97" spans="2:65" s="13" customFormat="1" ht="13.5">
      <c r="B97" s="225"/>
      <c r="C97" s="226"/>
      <c r="D97" s="205" t="s">
        <v>144</v>
      </c>
      <c r="E97" s="227" t="s">
        <v>22</v>
      </c>
      <c r="F97" s="228" t="s">
        <v>173</v>
      </c>
      <c r="G97" s="226"/>
      <c r="H97" s="229">
        <v>6.9119999999999999</v>
      </c>
      <c r="I97" s="230"/>
      <c r="J97" s="226"/>
      <c r="K97" s="226"/>
      <c r="L97" s="231"/>
      <c r="M97" s="232"/>
      <c r="N97" s="233"/>
      <c r="O97" s="233"/>
      <c r="P97" s="233"/>
      <c r="Q97" s="233"/>
      <c r="R97" s="233"/>
      <c r="S97" s="233"/>
      <c r="T97" s="234"/>
      <c r="AT97" s="235" t="s">
        <v>144</v>
      </c>
      <c r="AU97" s="235" t="s">
        <v>86</v>
      </c>
      <c r="AV97" s="13" t="s">
        <v>142</v>
      </c>
      <c r="AW97" s="13" t="s">
        <v>41</v>
      </c>
      <c r="AX97" s="13" t="s">
        <v>24</v>
      </c>
      <c r="AY97" s="235" t="s">
        <v>135</v>
      </c>
    </row>
    <row r="98" spans="2:65" s="1" customFormat="1" ht="38.25" customHeight="1">
      <c r="B98" s="40"/>
      <c r="C98" s="191" t="s">
        <v>142</v>
      </c>
      <c r="D98" s="191" t="s">
        <v>137</v>
      </c>
      <c r="E98" s="192" t="s">
        <v>364</v>
      </c>
      <c r="F98" s="193" t="s">
        <v>365</v>
      </c>
      <c r="G98" s="194" t="s">
        <v>229</v>
      </c>
      <c r="H98" s="195">
        <v>7.52</v>
      </c>
      <c r="I98" s="196"/>
      <c r="J98" s="197">
        <f>ROUND(I98*H98,2)</f>
        <v>0</v>
      </c>
      <c r="K98" s="193" t="s">
        <v>1112</v>
      </c>
      <c r="L98" s="60"/>
      <c r="M98" s="198" t="s">
        <v>22</v>
      </c>
      <c r="N98" s="199" t="s">
        <v>48</v>
      </c>
      <c r="O98" s="41"/>
      <c r="P98" s="200">
        <f>O98*H98</f>
        <v>0</v>
      </c>
      <c r="Q98" s="200">
        <v>0</v>
      </c>
      <c r="R98" s="200">
        <f>Q98*H98</f>
        <v>0</v>
      </c>
      <c r="S98" s="200">
        <v>0</v>
      </c>
      <c r="T98" s="201">
        <f>S98*H98</f>
        <v>0</v>
      </c>
      <c r="AR98" s="23" t="s">
        <v>142</v>
      </c>
      <c r="AT98" s="23" t="s">
        <v>137</v>
      </c>
      <c r="AU98" s="23" t="s">
        <v>86</v>
      </c>
      <c r="AY98" s="23" t="s">
        <v>135</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142</v>
      </c>
      <c r="BM98" s="23" t="s">
        <v>1124</v>
      </c>
    </row>
    <row r="99" spans="2:65" s="1" customFormat="1" ht="175.5">
      <c r="B99" s="40"/>
      <c r="C99" s="62"/>
      <c r="D99" s="205" t="s">
        <v>922</v>
      </c>
      <c r="E99" s="62"/>
      <c r="F99" s="246" t="s">
        <v>1125</v>
      </c>
      <c r="G99" s="62"/>
      <c r="H99" s="62"/>
      <c r="I99" s="162"/>
      <c r="J99" s="62"/>
      <c r="K99" s="62"/>
      <c r="L99" s="60"/>
      <c r="M99" s="247"/>
      <c r="N99" s="41"/>
      <c r="O99" s="41"/>
      <c r="P99" s="41"/>
      <c r="Q99" s="41"/>
      <c r="R99" s="41"/>
      <c r="S99" s="41"/>
      <c r="T99" s="77"/>
      <c r="AT99" s="23" t="s">
        <v>922</v>
      </c>
      <c r="AU99" s="23" t="s">
        <v>86</v>
      </c>
    </row>
    <row r="100" spans="2:65" s="11" customFormat="1" ht="13.5">
      <c r="B100" s="203"/>
      <c r="C100" s="204"/>
      <c r="D100" s="205" t="s">
        <v>144</v>
      </c>
      <c r="E100" s="206" t="s">
        <v>22</v>
      </c>
      <c r="F100" s="207" t="s">
        <v>1126</v>
      </c>
      <c r="G100" s="204"/>
      <c r="H100" s="206" t="s">
        <v>22</v>
      </c>
      <c r="I100" s="208"/>
      <c r="J100" s="204"/>
      <c r="K100" s="204"/>
      <c r="L100" s="209"/>
      <c r="M100" s="210"/>
      <c r="N100" s="211"/>
      <c r="O100" s="211"/>
      <c r="P100" s="211"/>
      <c r="Q100" s="211"/>
      <c r="R100" s="211"/>
      <c r="S100" s="211"/>
      <c r="T100" s="212"/>
      <c r="AT100" s="213" t="s">
        <v>144</v>
      </c>
      <c r="AU100" s="213" t="s">
        <v>86</v>
      </c>
      <c r="AV100" s="11" t="s">
        <v>24</v>
      </c>
      <c r="AW100" s="11" t="s">
        <v>41</v>
      </c>
      <c r="AX100" s="11" t="s">
        <v>77</v>
      </c>
      <c r="AY100" s="213" t="s">
        <v>135</v>
      </c>
    </row>
    <row r="101" spans="2:65" s="11" customFormat="1" ht="13.5">
      <c r="B101" s="203"/>
      <c r="C101" s="204"/>
      <c r="D101" s="205" t="s">
        <v>144</v>
      </c>
      <c r="E101" s="206" t="s">
        <v>22</v>
      </c>
      <c r="F101" s="207" t="s">
        <v>1127</v>
      </c>
      <c r="G101" s="204"/>
      <c r="H101" s="206" t="s">
        <v>22</v>
      </c>
      <c r="I101" s="208"/>
      <c r="J101" s="204"/>
      <c r="K101" s="204"/>
      <c r="L101" s="209"/>
      <c r="M101" s="210"/>
      <c r="N101" s="211"/>
      <c r="O101" s="211"/>
      <c r="P101" s="211"/>
      <c r="Q101" s="211"/>
      <c r="R101" s="211"/>
      <c r="S101" s="211"/>
      <c r="T101" s="212"/>
      <c r="AT101" s="213" t="s">
        <v>144</v>
      </c>
      <c r="AU101" s="213" t="s">
        <v>86</v>
      </c>
      <c r="AV101" s="11" t="s">
        <v>24</v>
      </c>
      <c r="AW101" s="11" t="s">
        <v>41</v>
      </c>
      <c r="AX101" s="11" t="s">
        <v>77</v>
      </c>
      <c r="AY101" s="213" t="s">
        <v>135</v>
      </c>
    </row>
    <row r="102" spans="2:65" s="12" customFormat="1" ht="13.5">
      <c r="B102" s="214"/>
      <c r="C102" s="215"/>
      <c r="D102" s="205" t="s">
        <v>144</v>
      </c>
      <c r="E102" s="216" t="s">
        <v>22</v>
      </c>
      <c r="F102" s="217" t="s">
        <v>1128</v>
      </c>
      <c r="G102" s="215"/>
      <c r="H102" s="218">
        <v>7.52</v>
      </c>
      <c r="I102" s="219"/>
      <c r="J102" s="215"/>
      <c r="K102" s="215"/>
      <c r="L102" s="220"/>
      <c r="M102" s="221"/>
      <c r="N102" s="222"/>
      <c r="O102" s="222"/>
      <c r="P102" s="222"/>
      <c r="Q102" s="222"/>
      <c r="R102" s="222"/>
      <c r="S102" s="222"/>
      <c r="T102" s="223"/>
      <c r="AT102" s="224" t="s">
        <v>144</v>
      </c>
      <c r="AU102" s="224" t="s">
        <v>86</v>
      </c>
      <c r="AV102" s="12" t="s">
        <v>86</v>
      </c>
      <c r="AW102" s="12" t="s">
        <v>41</v>
      </c>
      <c r="AX102" s="12" t="s">
        <v>77</v>
      </c>
      <c r="AY102" s="224" t="s">
        <v>135</v>
      </c>
    </row>
    <row r="103" spans="2:65" s="13" customFormat="1" ht="13.5">
      <c r="B103" s="225"/>
      <c r="C103" s="226"/>
      <c r="D103" s="205" t="s">
        <v>144</v>
      </c>
      <c r="E103" s="227" t="s">
        <v>22</v>
      </c>
      <c r="F103" s="228" t="s">
        <v>173</v>
      </c>
      <c r="G103" s="226"/>
      <c r="H103" s="229">
        <v>7.52</v>
      </c>
      <c r="I103" s="230"/>
      <c r="J103" s="226"/>
      <c r="K103" s="226"/>
      <c r="L103" s="231"/>
      <c r="M103" s="232"/>
      <c r="N103" s="233"/>
      <c r="O103" s="233"/>
      <c r="P103" s="233"/>
      <c r="Q103" s="233"/>
      <c r="R103" s="233"/>
      <c r="S103" s="233"/>
      <c r="T103" s="234"/>
      <c r="AT103" s="235" t="s">
        <v>144</v>
      </c>
      <c r="AU103" s="235" t="s">
        <v>86</v>
      </c>
      <c r="AV103" s="13" t="s">
        <v>142</v>
      </c>
      <c r="AW103" s="13" t="s">
        <v>41</v>
      </c>
      <c r="AX103" s="13" t="s">
        <v>24</v>
      </c>
      <c r="AY103" s="235" t="s">
        <v>135</v>
      </c>
    </row>
    <row r="104" spans="2:65" s="1" customFormat="1" ht="38.25" customHeight="1">
      <c r="B104" s="40"/>
      <c r="C104" s="191" t="s">
        <v>211</v>
      </c>
      <c r="D104" s="191" t="s">
        <v>137</v>
      </c>
      <c r="E104" s="192" t="s">
        <v>1129</v>
      </c>
      <c r="F104" s="193" t="s">
        <v>1130</v>
      </c>
      <c r="G104" s="194" t="s">
        <v>229</v>
      </c>
      <c r="H104" s="195">
        <v>3.84</v>
      </c>
      <c r="I104" s="196"/>
      <c r="J104" s="197">
        <f>ROUND(I104*H104,2)</f>
        <v>0</v>
      </c>
      <c r="K104" s="193" t="s">
        <v>1112</v>
      </c>
      <c r="L104" s="60"/>
      <c r="M104" s="198" t="s">
        <v>22</v>
      </c>
      <c r="N104" s="199" t="s">
        <v>48</v>
      </c>
      <c r="O104" s="41"/>
      <c r="P104" s="200">
        <f>O104*H104</f>
        <v>0</v>
      </c>
      <c r="Q104" s="200">
        <v>0</v>
      </c>
      <c r="R104" s="200">
        <f>Q104*H104</f>
        <v>0</v>
      </c>
      <c r="S104" s="200">
        <v>0</v>
      </c>
      <c r="T104" s="201">
        <f>S104*H104</f>
        <v>0</v>
      </c>
      <c r="AR104" s="23" t="s">
        <v>142</v>
      </c>
      <c r="AT104" s="23" t="s">
        <v>137</v>
      </c>
      <c r="AU104" s="23" t="s">
        <v>86</v>
      </c>
      <c r="AY104" s="23" t="s">
        <v>135</v>
      </c>
      <c r="BE104" s="202">
        <f>IF(N104="základní",J104,0)</f>
        <v>0</v>
      </c>
      <c r="BF104" s="202">
        <f>IF(N104="snížená",J104,0)</f>
        <v>0</v>
      </c>
      <c r="BG104" s="202">
        <f>IF(N104="zákl. přenesená",J104,0)</f>
        <v>0</v>
      </c>
      <c r="BH104" s="202">
        <f>IF(N104="sníž. přenesená",J104,0)</f>
        <v>0</v>
      </c>
      <c r="BI104" s="202">
        <f>IF(N104="nulová",J104,0)</f>
        <v>0</v>
      </c>
      <c r="BJ104" s="23" t="s">
        <v>24</v>
      </c>
      <c r="BK104" s="202">
        <f>ROUND(I104*H104,2)</f>
        <v>0</v>
      </c>
      <c r="BL104" s="23" t="s">
        <v>142</v>
      </c>
      <c r="BM104" s="23" t="s">
        <v>1131</v>
      </c>
    </row>
    <row r="105" spans="2:65" s="1" customFormat="1" ht="108">
      <c r="B105" s="40"/>
      <c r="C105" s="62"/>
      <c r="D105" s="205" t="s">
        <v>922</v>
      </c>
      <c r="E105" s="62"/>
      <c r="F105" s="246" t="s">
        <v>1132</v>
      </c>
      <c r="G105" s="62"/>
      <c r="H105" s="62"/>
      <c r="I105" s="162"/>
      <c r="J105" s="62"/>
      <c r="K105" s="62"/>
      <c r="L105" s="60"/>
      <c r="M105" s="247"/>
      <c r="N105" s="41"/>
      <c r="O105" s="41"/>
      <c r="P105" s="41"/>
      <c r="Q105" s="41"/>
      <c r="R105" s="41"/>
      <c r="S105" s="41"/>
      <c r="T105" s="77"/>
      <c r="AT105" s="23" t="s">
        <v>922</v>
      </c>
      <c r="AU105" s="23" t="s">
        <v>86</v>
      </c>
    </row>
    <row r="106" spans="2:65" s="11" customFormat="1" ht="27">
      <c r="B106" s="203"/>
      <c r="C106" s="204"/>
      <c r="D106" s="205" t="s">
        <v>144</v>
      </c>
      <c r="E106" s="206" t="s">
        <v>22</v>
      </c>
      <c r="F106" s="207" t="s">
        <v>1133</v>
      </c>
      <c r="G106" s="204"/>
      <c r="H106" s="206" t="s">
        <v>22</v>
      </c>
      <c r="I106" s="208"/>
      <c r="J106" s="204"/>
      <c r="K106" s="204"/>
      <c r="L106" s="209"/>
      <c r="M106" s="210"/>
      <c r="N106" s="211"/>
      <c r="O106" s="211"/>
      <c r="P106" s="211"/>
      <c r="Q106" s="211"/>
      <c r="R106" s="211"/>
      <c r="S106" s="211"/>
      <c r="T106" s="212"/>
      <c r="AT106" s="213" t="s">
        <v>144</v>
      </c>
      <c r="AU106" s="213" t="s">
        <v>86</v>
      </c>
      <c r="AV106" s="11" t="s">
        <v>24</v>
      </c>
      <c r="AW106" s="11" t="s">
        <v>41</v>
      </c>
      <c r="AX106" s="11" t="s">
        <v>77</v>
      </c>
      <c r="AY106" s="213" t="s">
        <v>135</v>
      </c>
    </row>
    <row r="107" spans="2:65" s="11" customFormat="1" ht="13.5">
      <c r="B107" s="203"/>
      <c r="C107" s="204"/>
      <c r="D107" s="205" t="s">
        <v>144</v>
      </c>
      <c r="E107" s="206" t="s">
        <v>22</v>
      </c>
      <c r="F107" s="207" t="s">
        <v>1115</v>
      </c>
      <c r="G107" s="204"/>
      <c r="H107" s="206" t="s">
        <v>22</v>
      </c>
      <c r="I107" s="208"/>
      <c r="J107" s="204"/>
      <c r="K107" s="204"/>
      <c r="L107" s="209"/>
      <c r="M107" s="210"/>
      <c r="N107" s="211"/>
      <c r="O107" s="211"/>
      <c r="P107" s="211"/>
      <c r="Q107" s="211"/>
      <c r="R107" s="211"/>
      <c r="S107" s="211"/>
      <c r="T107" s="212"/>
      <c r="AT107" s="213" t="s">
        <v>144</v>
      </c>
      <c r="AU107" s="213" t="s">
        <v>86</v>
      </c>
      <c r="AV107" s="11" t="s">
        <v>24</v>
      </c>
      <c r="AW107" s="11" t="s">
        <v>41</v>
      </c>
      <c r="AX107" s="11" t="s">
        <v>77</v>
      </c>
      <c r="AY107" s="213" t="s">
        <v>135</v>
      </c>
    </row>
    <row r="108" spans="2:65" s="12" customFormat="1" ht="13.5">
      <c r="B108" s="214"/>
      <c r="C108" s="215"/>
      <c r="D108" s="205" t="s">
        <v>144</v>
      </c>
      <c r="E108" s="216" t="s">
        <v>22</v>
      </c>
      <c r="F108" s="217" t="s">
        <v>1134</v>
      </c>
      <c r="G108" s="215"/>
      <c r="H108" s="218">
        <v>3.84</v>
      </c>
      <c r="I108" s="219"/>
      <c r="J108" s="215"/>
      <c r="K108" s="215"/>
      <c r="L108" s="220"/>
      <c r="M108" s="221"/>
      <c r="N108" s="222"/>
      <c r="O108" s="222"/>
      <c r="P108" s="222"/>
      <c r="Q108" s="222"/>
      <c r="R108" s="222"/>
      <c r="S108" s="222"/>
      <c r="T108" s="223"/>
      <c r="AT108" s="224" t="s">
        <v>144</v>
      </c>
      <c r="AU108" s="224" t="s">
        <v>86</v>
      </c>
      <c r="AV108" s="12" t="s">
        <v>86</v>
      </c>
      <c r="AW108" s="12" t="s">
        <v>41</v>
      </c>
      <c r="AX108" s="12" t="s">
        <v>77</v>
      </c>
      <c r="AY108" s="224" t="s">
        <v>135</v>
      </c>
    </row>
    <row r="109" spans="2:65" s="13" customFormat="1" ht="13.5">
      <c r="B109" s="225"/>
      <c r="C109" s="226"/>
      <c r="D109" s="205" t="s">
        <v>144</v>
      </c>
      <c r="E109" s="227" t="s">
        <v>22</v>
      </c>
      <c r="F109" s="228" t="s">
        <v>173</v>
      </c>
      <c r="G109" s="226"/>
      <c r="H109" s="229">
        <v>3.84</v>
      </c>
      <c r="I109" s="230"/>
      <c r="J109" s="226"/>
      <c r="K109" s="226"/>
      <c r="L109" s="231"/>
      <c r="M109" s="232"/>
      <c r="N109" s="233"/>
      <c r="O109" s="233"/>
      <c r="P109" s="233"/>
      <c r="Q109" s="233"/>
      <c r="R109" s="233"/>
      <c r="S109" s="233"/>
      <c r="T109" s="234"/>
      <c r="AT109" s="235" t="s">
        <v>144</v>
      </c>
      <c r="AU109" s="235" t="s">
        <v>86</v>
      </c>
      <c r="AV109" s="13" t="s">
        <v>142</v>
      </c>
      <c r="AW109" s="13" t="s">
        <v>41</v>
      </c>
      <c r="AX109" s="13" t="s">
        <v>24</v>
      </c>
      <c r="AY109" s="235" t="s">
        <v>135</v>
      </c>
    </row>
    <row r="110" spans="2:65" s="1" customFormat="1" ht="16.5" customHeight="1">
      <c r="B110" s="40"/>
      <c r="C110" s="236" t="s">
        <v>216</v>
      </c>
      <c r="D110" s="236" t="s">
        <v>427</v>
      </c>
      <c r="E110" s="237" t="s">
        <v>1135</v>
      </c>
      <c r="F110" s="238" t="s">
        <v>1136</v>
      </c>
      <c r="G110" s="239" t="s">
        <v>351</v>
      </c>
      <c r="H110" s="240">
        <v>7.68</v>
      </c>
      <c r="I110" s="241"/>
      <c r="J110" s="242">
        <f>ROUND(I110*H110,2)</f>
        <v>0</v>
      </c>
      <c r="K110" s="238" t="s">
        <v>1112</v>
      </c>
      <c r="L110" s="243"/>
      <c r="M110" s="244" t="s">
        <v>22</v>
      </c>
      <c r="N110" s="245" t="s">
        <v>48</v>
      </c>
      <c r="O110" s="41"/>
      <c r="P110" s="200">
        <f>O110*H110</f>
        <v>0</v>
      </c>
      <c r="Q110" s="200">
        <v>1</v>
      </c>
      <c r="R110" s="200">
        <f>Q110*H110</f>
        <v>7.68</v>
      </c>
      <c r="S110" s="200">
        <v>0</v>
      </c>
      <c r="T110" s="201">
        <f>S110*H110</f>
        <v>0</v>
      </c>
      <c r="AR110" s="23" t="s">
        <v>259</v>
      </c>
      <c r="AT110" s="23" t="s">
        <v>427</v>
      </c>
      <c r="AU110" s="23" t="s">
        <v>86</v>
      </c>
      <c r="AY110" s="23" t="s">
        <v>135</v>
      </c>
      <c r="BE110" s="202">
        <f>IF(N110="základní",J110,0)</f>
        <v>0</v>
      </c>
      <c r="BF110" s="202">
        <f>IF(N110="snížená",J110,0)</f>
        <v>0</v>
      </c>
      <c r="BG110" s="202">
        <f>IF(N110="zákl. přenesená",J110,0)</f>
        <v>0</v>
      </c>
      <c r="BH110" s="202">
        <f>IF(N110="sníž. přenesená",J110,0)</f>
        <v>0</v>
      </c>
      <c r="BI110" s="202">
        <f>IF(N110="nulová",J110,0)</f>
        <v>0</v>
      </c>
      <c r="BJ110" s="23" t="s">
        <v>24</v>
      </c>
      <c r="BK110" s="202">
        <f>ROUND(I110*H110,2)</f>
        <v>0</v>
      </c>
      <c r="BL110" s="23" t="s">
        <v>142</v>
      </c>
      <c r="BM110" s="23" t="s">
        <v>1137</v>
      </c>
    </row>
    <row r="111" spans="2:65" s="12" customFormat="1" ht="13.5">
      <c r="B111" s="214"/>
      <c r="C111" s="215"/>
      <c r="D111" s="205" t="s">
        <v>144</v>
      </c>
      <c r="E111" s="215"/>
      <c r="F111" s="217" t="s">
        <v>1138</v>
      </c>
      <c r="G111" s="215"/>
      <c r="H111" s="218">
        <v>7.68</v>
      </c>
      <c r="I111" s="219"/>
      <c r="J111" s="215"/>
      <c r="K111" s="215"/>
      <c r="L111" s="220"/>
      <c r="M111" s="221"/>
      <c r="N111" s="222"/>
      <c r="O111" s="222"/>
      <c r="P111" s="222"/>
      <c r="Q111" s="222"/>
      <c r="R111" s="222"/>
      <c r="S111" s="222"/>
      <c r="T111" s="223"/>
      <c r="AT111" s="224" t="s">
        <v>144</v>
      </c>
      <c r="AU111" s="224" t="s">
        <v>86</v>
      </c>
      <c r="AV111" s="12" t="s">
        <v>86</v>
      </c>
      <c r="AW111" s="12" t="s">
        <v>6</v>
      </c>
      <c r="AX111" s="12" t="s">
        <v>24</v>
      </c>
      <c r="AY111" s="224" t="s">
        <v>135</v>
      </c>
    </row>
    <row r="112" spans="2:65" s="10" customFormat="1" ht="29.85" customHeight="1">
      <c r="B112" s="175"/>
      <c r="C112" s="176"/>
      <c r="D112" s="177" t="s">
        <v>76</v>
      </c>
      <c r="E112" s="189" t="s">
        <v>259</v>
      </c>
      <c r="F112" s="189" t="s">
        <v>606</v>
      </c>
      <c r="G112" s="176"/>
      <c r="H112" s="176"/>
      <c r="I112" s="179"/>
      <c r="J112" s="190">
        <f>BK112</f>
        <v>0</v>
      </c>
      <c r="K112" s="176"/>
      <c r="L112" s="181"/>
      <c r="M112" s="182"/>
      <c r="N112" s="183"/>
      <c r="O112" s="183"/>
      <c r="P112" s="184">
        <f>SUM(P113:P122)</f>
        <v>0</v>
      </c>
      <c r="Q112" s="183"/>
      <c r="R112" s="184">
        <f>SUM(R113:R122)</f>
        <v>1.0399999999999999E-3</v>
      </c>
      <c r="S112" s="183"/>
      <c r="T112" s="185">
        <f>SUM(T113:T122)</f>
        <v>0</v>
      </c>
      <c r="AR112" s="186" t="s">
        <v>24</v>
      </c>
      <c r="AT112" s="187" t="s">
        <v>76</v>
      </c>
      <c r="AU112" s="187" t="s">
        <v>24</v>
      </c>
      <c r="AY112" s="186" t="s">
        <v>135</v>
      </c>
      <c r="BK112" s="188">
        <f>SUM(BK113:BK122)</f>
        <v>0</v>
      </c>
    </row>
    <row r="113" spans="2:65" s="1" customFormat="1" ht="16.5" customHeight="1">
      <c r="B113" s="40"/>
      <c r="C113" s="191" t="s">
        <v>226</v>
      </c>
      <c r="D113" s="191" t="s">
        <v>137</v>
      </c>
      <c r="E113" s="192" t="s">
        <v>1139</v>
      </c>
      <c r="F113" s="193" t="s">
        <v>1140</v>
      </c>
      <c r="G113" s="194" t="s">
        <v>22</v>
      </c>
      <c r="H113" s="195">
        <v>8</v>
      </c>
      <c r="I113" s="196"/>
      <c r="J113" s="197">
        <f>ROUND(I113*H113,2)</f>
        <v>0</v>
      </c>
      <c r="K113" s="193" t="s">
        <v>22</v>
      </c>
      <c r="L113" s="60"/>
      <c r="M113" s="198" t="s">
        <v>22</v>
      </c>
      <c r="N113" s="199" t="s">
        <v>48</v>
      </c>
      <c r="O113" s="41"/>
      <c r="P113" s="200">
        <f>O113*H113</f>
        <v>0</v>
      </c>
      <c r="Q113" s="200">
        <v>0</v>
      </c>
      <c r="R113" s="200">
        <f>Q113*H113</f>
        <v>0</v>
      </c>
      <c r="S113" s="200">
        <v>0</v>
      </c>
      <c r="T113" s="201">
        <f>S113*H113</f>
        <v>0</v>
      </c>
      <c r="AR113" s="23" t="s">
        <v>142</v>
      </c>
      <c r="AT113" s="23" t="s">
        <v>137</v>
      </c>
      <c r="AU113" s="23" t="s">
        <v>86</v>
      </c>
      <c r="AY113" s="23" t="s">
        <v>135</v>
      </c>
      <c r="BE113" s="202">
        <f>IF(N113="základní",J113,0)</f>
        <v>0</v>
      </c>
      <c r="BF113" s="202">
        <f>IF(N113="snížená",J113,0)</f>
        <v>0</v>
      </c>
      <c r="BG113" s="202">
        <f>IF(N113="zákl. přenesená",J113,0)</f>
        <v>0</v>
      </c>
      <c r="BH113" s="202">
        <f>IF(N113="sníž. přenesená",J113,0)</f>
        <v>0</v>
      </c>
      <c r="BI113" s="202">
        <f>IF(N113="nulová",J113,0)</f>
        <v>0</v>
      </c>
      <c r="BJ113" s="23" t="s">
        <v>24</v>
      </c>
      <c r="BK113" s="202">
        <f>ROUND(I113*H113,2)</f>
        <v>0</v>
      </c>
      <c r="BL113" s="23" t="s">
        <v>142</v>
      </c>
      <c r="BM113" s="23" t="s">
        <v>1141</v>
      </c>
    </row>
    <row r="114" spans="2:65" s="11" customFormat="1" ht="27">
      <c r="B114" s="203"/>
      <c r="C114" s="204"/>
      <c r="D114" s="205" t="s">
        <v>144</v>
      </c>
      <c r="E114" s="206" t="s">
        <v>22</v>
      </c>
      <c r="F114" s="207" t="s">
        <v>1142</v>
      </c>
      <c r="G114" s="204"/>
      <c r="H114" s="206" t="s">
        <v>22</v>
      </c>
      <c r="I114" s="208"/>
      <c r="J114" s="204"/>
      <c r="K114" s="204"/>
      <c r="L114" s="209"/>
      <c r="M114" s="210"/>
      <c r="N114" s="211"/>
      <c r="O114" s="211"/>
      <c r="P114" s="211"/>
      <c r="Q114" s="211"/>
      <c r="R114" s="211"/>
      <c r="S114" s="211"/>
      <c r="T114" s="212"/>
      <c r="AT114" s="213" t="s">
        <v>144</v>
      </c>
      <c r="AU114" s="213" t="s">
        <v>86</v>
      </c>
      <c r="AV114" s="11" t="s">
        <v>24</v>
      </c>
      <c r="AW114" s="11" t="s">
        <v>41</v>
      </c>
      <c r="AX114" s="11" t="s">
        <v>77</v>
      </c>
      <c r="AY114" s="213" t="s">
        <v>135</v>
      </c>
    </row>
    <row r="115" spans="2:65" s="11" customFormat="1" ht="13.5">
      <c r="B115" s="203"/>
      <c r="C115" s="204"/>
      <c r="D115" s="205" t="s">
        <v>144</v>
      </c>
      <c r="E115" s="206" t="s">
        <v>22</v>
      </c>
      <c r="F115" s="207" t="s">
        <v>1143</v>
      </c>
      <c r="G115" s="204"/>
      <c r="H115" s="206" t="s">
        <v>22</v>
      </c>
      <c r="I115" s="208"/>
      <c r="J115" s="204"/>
      <c r="K115" s="204"/>
      <c r="L115" s="209"/>
      <c r="M115" s="210"/>
      <c r="N115" s="211"/>
      <c r="O115" s="211"/>
      <c r="P115" s="211"/>
      <c r="Q115" s="211"/>
      <c r="R115" s="211"/>
      <c r="S115" s="211"/>
      <c r="T115" s="212"/>
      <c r="AT115" s="213" t="s">
        <v>144</v>
      </c>
      <c r="AU115" s="213" t="s">
        <v>86</v>
      </c>
      <c r="AV115" s="11" t="s">
        <v>24</v>
      </c>
      <c r="AW115" s="11" t="s">
        <v>41</v>
      </c>
      <c r="AX115" s="11" t="s">
        <v>77</v>
      </c>
      <c r="AY115" s="213" t="s">
        <v>135</v>
      </c>
    </row>
    <row r="116" spans="2:65" s="12" customFormat="1" ht="13.5">
      <c r="B116" s="214"/>
      <c r="C116" s="215"/>
      <c r="D116" s="205" t="s">
        <v>144</v>
      </c>
      <c r="E116" s="216" t="s">
        <v>22</v>
      </c>
      <c r="F116" s="217" t="s">
        <v>1144</v>
      </c>
      <c r="G116" s="215"/>
      <c r="H116" s="218">
        <v>8</v>
      </c>
      <c r="I116" s="219"/>
      <c r="J116" s="215"/>
      <c r="K116" s="215"/>
      <c r="L116" s="220"/>
      <c r="M116" s="221"/>
      <c r="N116" s="222"/>
      <c r="O116" s="222"/>
      <c r="P116" s="222"/>
      <c r="Q116" s="222"/>
      <c r="R116" s="222"/>
      <c r="S116" s="222"/>
      <c r="T116" s="223"/>
      <c r="AT116" s="224" t="s">
        <v>144</v>
      </c>
      <c r="AU116" s="224" t="s">
        <v>86</v>
      </c>
      <c r="AV116" s="12" t="s">
        <v>86</v>
      </c>
      <c r="AW116" s="12" t="s">
        <v>41</v>
      </c>
      <c r="AX116" s="12" t="s">
        <v>77</v>
      </c>
      <c r="AY116" s="224" t="s">
        <v>135</v>
      </c>
    </row>
    <row r="117" spans="2:65" s="13" customFormat="1" ht="13.5">
      <c r="B117" s="225"/>
      <c r="C117" s="226"/>
      <c r="D117" s="205" t="s">
        <v>144</v>
      </c>
      <c r="E117" s="227" t="s">
        <v>22</v>
      </c>
      <c r="F117" s="228" t="s">
        <v>173</v>
      </c>
      <c r="G117" s="226"/>
      <c r="H117" s="229">
        <v>8</v>
      </c>
      <c r="I117" s="230"/>
      <c r="J117" s="226"/>
      <c r="K117" s="226"/>
      <c r="L117" s="231"/>
      <c r="M117" s="232"/>
      <c r="N117" s="233"/>
      <c r="O117" s="233"/>
      <c r="P117" s="233"/>
      <c r="Q117" s="233"/>
      <c r="R117" s="233"/>
      <c r="S117" s="233"/>
      <c r="T117" s="234"/>
      <c r="AT117" s="235" t="s">
        <v>144</v>
      </c>
      <c r="AU117" s="235" t="s">
        <v>86</v>
      </c>
      <c r="AV117" s="13" t="s">
        <v>142</v>
      </c>
      <c r="AW117" s="13" t="s">
        <v>41</v>
      </c>
      <c r="AX117" s="13" t="s">
        <v>24</v>
      </c>
      <c r="AY117" s="235" t="s">
        <v>135</v>
      </c>
    </row>
    <row r="118" spans="2:65" s="1" customFormat="1" ht="16.5" customHeight="1">
      <c r="B118" s="40"/>
      <c r="C118" s="191" t="s">
        <v>259</v>
      </c>
      <c r="D118" s="191" t="s">
        <v>137</v>
      </c>
      <c r="E118" s="192" t="s">
        <v>1145</v>
      </c>
      <c r="F118" s="193" t="s">
        <v>1146</v>
      </c>
      <c r="G118" s="194" t="s">
        <v>219</v>
      </c>
      <c r="H118" s="195">
        <v>8</v>
      </c>
      <c r="I118" s="196"/>
      <c r="J118" s="197">
        <f>ROUND(I118*H118,2)</f>
        <v>0</v>
      </c>
      <c r="K118" s="193" t="s">
        <v>1112</v>
      </c>
      <c r="L118" s="60"/>
      <c r="M118" s="198" t="s">
        <v>22</v>
      </c>
      <c r="N118" s="199" t="s">
        <v>48</v>
      </c>
      <c r="O118" s="41"/>
      <c r="P118" s="200">
        <f>O118*H118</f>
        <v>0</v>
      </c>
      <c r="Q118" s="200">
        <v>1.2999999999999999E-4</v>
      </c>
      <c r="R118" s="200">
        <f>Q118*H118</f>
        <v>1.0399999999999999E-3</v>
      </c>
      <c r="S118" s="200">
        <v>0</v>
      </c>
      <c r="T118" s="201">
        <f>S118*H118</f>
        <v>0</v>
      </c>
      <c r="AR118" s="23" t="s">
        <v>142</v>
      </c>
      <c r="AT118" s="23" t="s">
        <v>137</v>
      </c>
      <c r="AU118" s="23" t="s">
        <v>86</v>
      </c>
      <c r="AY118" s="23" t="s">
        <v>135</v>
      </c>
      <c r="BE118" s="202">
        <f>IF(N118="základní",J118,0)</f>
        <v>0</v>
      </c>
      <c r="BF118" s="202">
        <f>IF(N118="snížená",J118,0)</f>
        <v>0</v>
      </c>
      <c r="BG118" s="202">
        <f>IF(N118="zákl. přenesená",J118,0)</f>
        <v>0</v>
      </c>
      <c r="BH118" s="202">
        <f>IF(N118="sníž. přenesená",J118,0)</f>
        <v>0</v>
      </c>
      <c r="BI118" s="202">
        <f>IF(N118="nulová",J118,0)</f>
        <v>0</v>
      </c>
      <c r="BJ118" s="23" t="s">
        <v>24</v>
      </c>
      <c r="BK118" s="202">
        <f>ROUND(I118*H118,2)</f>
        <v>0</v>
      </c>
      <c r="BL118" s="23" t="s">
        <v>142</v>
      </c>
      <c r="BM118" s="23" t="s">
        <v>1147</v>
      </c>
    </row>
    <row r="119" spans="2:65" s="11" customFormat="1" ht="13.5">
      <c r="B119" s="203"/>
      <c r="C119" s="204"/>
      <c r="D119" s="205" t="s">
        <v>144</v>
      </c>
      <c r="E119" s="206" t="s">
        <v>22</v>
      </c>
      <c r="F119" s="207" t="s">
        <v>1148</v>
      </c>
      <c r="G119" s="204"/>
      <c r="H119" s="206" t="s">
        <v>22</v>
      </c>
      <c r="I119" s="208"/>
      <c r="J119" s="204"/>
      <c r="K119" s="204"/>
      <c r="L119" s="209"/>
      <c r="M119" s="210"/>
      <c r="N119" s="211"/>
      <c r="O119" s="211"/>
      <c r="P119" s="211"/>
      <c r="Q119" s="211"/>
      <c r="R119" s="211"/>
      <c r="S119" s="211"/>
      <c r="T119" s="212"/>
      <c r="AT119" s="213" t="s">
        <v>144</v>
      </c>
      <c r="AU119" s="213" t="s">
        <v>86</v>
      </c>
      <c r="AV119" s="11" t="s">
        <v>24</v>
      </c>
      <c r="AW119" s="11" t="s">
        <v>41</v>
      </c>
      <c r="AX119" s="11" t="s">
        <v>77</v>
      </c>
      <c r="AY119" s="213" t="s">
        <v>135</v>
      </c>
    </row>
    <row r="120" spans="2:65" s="11" customFormat="1" ht="13.5">
      <c r="B120" s="203"/>
      <c r="C120" s="204"/>
      <c r="D120" s="205" t="s">
        <v>144</v>
      </c>
      <c r="E120" s="206" t="s">
        <v>22</v>
      </c>
      <c r="F120" s="207" t="s">
        <v>1149</v>
      </c>
      <c r="G120" s="204"/>
      <c r="H120" s="206" t="s">
        <v>22</v>
      </c>
      <c r="I120" s="208"/>
      <c r="J120" s="204"/>
      <c r="K120" s="204"/>
      <c r="L120" s="209"/>
      <c r="M120" s="210"/>
      <c r="N120" s="211"/>
      <c r="O120" s="211"/>
      <c r="P120" s="211"/>
      <c r="Q120" s="211"/>
      <c r="R120" s="211"/>
      <c r="S120" s="211"/>
      <c r="T120" s="212"/>
      <c r="AT120" s="213" t="s">
        <v>144</v>
      </c>
      <c r="AU120" s="213" t="s">
        <v>86</v>
      </c>
      <c r="AV120" s="11" t="s">
        <v>24</v>
      </c>
      <c r="AW120" s="11" t="s">
        <v>41</v>
      </c>
      <c r="AX120" s="11" t="s">
        <v>77</v>
      </c>
      <c r="AY120" s="213" t="s">
        <v>135</v>
      </c>
    </row>
    <row r="121" spans="2:65" s="12" customFormat="1" ht="13.5">
      <c r="B121" s="214"/>
      <c r="C121" s="215"/>
      <c r="D121" s="205" t="s">
        <v>144</v>
      </c>
      <c r="E121" s="216" t="s">
        <v>22</v>
      </c>
      <c r="F121" s="217" t="s">
        <v>1144</v>
      </c>
      <c r="G121" s="215"/>
      <c r="H121" s="218">
        <v>8</v>
      </c>
      <c r="I121" s="219"/>
      <c r="J121" s="215"/>
      <c r="K121" s="215"/>
      <c r="L121" s="220"/>
      <c r="M121" s="221"/>
      <c r="N121" s="222"/>
      <c r="O121" s="222"/>
      <c r="P121" s="222"/>
      <c r="Q121" s="222"/>
      <c r="R121" s="222"/>
      <c r="S121" s="222"/>
      <c r="T121" s="223"/>
      <c r="AT121" s="224" t="s">
        <v>144</v>
      </c>
      <c r="AU121" s="224" t="s">
        <v>86</v>
      </c>
      <c r="AV121" s="12" t="s">
        <v>86</v>
      </c>
      <c r="AW121" s="12" t="s">
        <v>41</v>
      </c>
      <c r="AX121" s="12" t="s">
        <v>77</v>
      </c>
      <c r="AY121" s="224" t="s">
        <v>135</v>
      </c>
    </row>
    <row r="122" spans="2:65" s="13" customFormat="1" ht="13.5">
      <c r="B122" s="225"/>
      <c r="C122" s="226"/>
      <c r="D122" s="205" t="s">
        <v>144</v>
      </c>
      <c r="E122" s="227" t="s">
        <v>22</v>
      </c>
      <c r="F122" s="228" t="s">
        <v>173</v>
      </c>
      <c r="G122" s="226"/>
      <c r="H122" s="229">
        <v>8</v>
      </c>
      <c r="I122" s="230"/>
      <c r="J122" s="226"/>
      <c r="K122" s="226"/>
      <c r="L122" s="231"/>
      <c r="M122" s="252"/>
      <c r="N122" s="253"/>
      <c r="O122" s="253"/>
      <c r="P122" s="253"/>
      <c r="Q122" s="253"/>
      <c r="R122" s="253"/>
      <c r="S122" s="253"/>
      <c r="T122" s="254"/>
      <c r="AT122" s="235" t="s">
        <v>144</v>
      </c>
      <c r="AU122" s="235" t="s">
        <v>86</v>
      </c>
      <c r="AV122" s="13" t="s">
        <v>142</v>
      </c>
      <c r="AW122" s="13" t="s">
        <v>41</v>
      </c>
      <c r="AX122" s="13" t="s">
        <v>24</v>
      </c>
      <c r="AY122" s="235" t="s">
        <v>135</v>
      </c>
    </row>
    <row r="123" spans="2:65" s="1" customFormat="1" ht="6.95" customHeight="1">
      <c r="B123" s="55"/>
      <c r="C123" s="56"/>
      <c r="D123" s="56"/>
      <c r="E123" s="56"/>
      <c r="F123" s="56"/>
      <c r="G123" s="56"/>
      <c r="H123" s="56"/>
      <c r="I123" s="138"/>
      <c r="J123" s="56"/>
      <c r="K123" s="56"/>
      <c r="L123" s="60"/>
    </row>
  </sheetData>
  <sheetProtection algorithmName="SHA-512" hashValue="cznNlqVpi+r38d89DwwbwU8texNTVf9o4xUfn6KFSOveghfCP0YIhpT/o0reJfvrS0tOq4MSXCBZliTZyDErfQ==" saltValue="kQHL9uqSXjrIyI398H/Kfu+uKmFEpBThxcfKL+qHSeXMmpJajGVJz/qZ/Cr2qWtfQj6C0iFpHsLbM/XLLXAKcQ==" spinCount="100000" sheet="1" objects="1" scenarios="1" formatColumns="0" formatRows="0" autoFilter="0"/>
  <autoFilter ref="C78:K122"/>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1:BR11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96</v>
      </c>
      <c r="G1" s="379" t="s">
        <v>97</v>
      </c>
      <c r="H1" s="379"/>
      <c r="I1" s="114"/>
      <c r="J1" s="113" t="s">
        <v>98</v>
      </c>
      <c r="K1" s="112" t="s">
        <v>99</v>
      </c>
      <c r="L1" s="113" t="s">
        <v>100</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0"/>
      <c r="M2" s="370"/>
      <c r="N2" s="370"/>
      <c r="O2" s="370"/>
      <c r="P2" s="370"/>
      <c r="Q2" s="370"/>
      <c r="R2" s="370"/>
      <c r="S2" s="370"/>
      <c r="T2" s="370"/>
      <c r="U2" s="370"/>
      <c r="V2" s="370"/>
      <c r="AT2" s="23" t="s">
        <v>95</v>
      </c>
    </row>
    <row r="3" spans="1:70" ht="6.95" customHeight="1">
      <c r="B3" s="24"/>
      <c r="C3" s="25"/>
      <c r="D3" s="25"/>
      <c r="E3" s="25"/>
      <c r="F3" s="25"/>
      <c r="G3" s="25"/>
      <c r="H3" s="25"/>
      <c r="I3" s="115"/>
      <c r="J3" s="25"/>
      <c r="K3" s="26"/>
      <c r="AT3" s="23" t="s">
        <v>86</v>
      </c>
    </row>
    <row r="4" spans="1:70" ht="36.950000000000003" customHeight="1">
      <c r="B4" s="27"/>
      <c r="C4" s="28"/>
      <c r="D4" s="29" t="s">
        <v>101</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1" t="str">
        <f>'Rekapitulace stavby'!K6</f>
        <v>Karlovy Vary, Ondříčkova ulice - stavební úpravy místní komunikace</v>
      </c>
      <c r="F7" s="372"/>
      <c r="G7" s="372"/>
      <c r="H7" s="372"/>
      <c r="I7" s="116"/>
      <c r="J7" s="28"/>
      <c r="K7" s="30"/>
    </row>
    <row r="8" spans="1:70" s="1" customFormat="1">
      <c r="B8" s="40"/>
      <c r="C8" s="41"/>
      <c r="D8" s="36" t="s">
        <v>102</v>
      </c>
      <c r="E8" s="41"/>
      <c r="F8" s="41"/>
      <c r="G8" s="41"/>
      <c r="H8" s="41"/>
      <c r="I8" s="117"/>
      <c r="J8" s="41"/>
      <c r="K8" s="44"/>
    </row>
    <row r="9" spans="1:70" s="1" customFormat="1" ht="36.950000000000003" customHeight="1">
      <c r="B9" s="40"/>
      <c r="C9" s="41"/>
      <c r="D9" s="41"/>
      <c r="E9" s="373" t="s">
        <v>1150</v>
      </c>
      <c r="F9" s="374"/>
      <c r="G9" s="374"/>
      <c r="H9" s="374"/>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5. 1. 2017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33</v>
      </c>
      <c r="K14" s="44"/>
    </row>
    <row r="15" spans="1:70" s="1" customFormat="1" ht="18" customHeight="1">
      <c r="B15" s="40"/>
      <c r="C15" s="41"/>
      <c r="D15" s="41"/>
      <c r="E15" s="34" t="s">
        <v>34</v>
      </c>
      <c r="F15" s="41"/>
      <c r="G15" s="41"/>
      <c r="H15" s="41"/>
      <c r="I15" s="118" t="s">
        <v>35</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36</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35</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38</v>
      </c>
      <c r="E20" s="41"/>
      <c r="F20" s="41"/>
      <c r="G20" s="41"/>
      <c r="H20" s="41"/>
      <c r="I20" s="118" t="s">
        <v>32</v>
      </c>
      <c r="J20" s="34" t="s">
        <v>39</v>
      </c>
      <c r="K20" s="44"/>
    </row>
    <row r="21" spans="2:11" s="1" customFormat="1" ht="18" customHeight="1">
      <c r="B21" s="40"/>
      <c r="C21" s="41"/>
      <c r="D21" s="41"/>
      <c r="E21" s="34" t="s">
        <v>40</v>
      </c>
      <c r="F21" s="41"/>
      <c r="G21" s="41"/>
      <c r="H21" s="41"/>
      <c r="I21" s="118" t="s">
        <v>35</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40" t="s">
        <v>22</v>
      </c>
      <c r="F24" s="340"/>
      <c r="G24" s="340"/>
      <c r="H24" s="340"/>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ROUND(SUM(BE81:BE118), 2)</f>
        <v>0</v>
      </c>
      <c r="G30" s="41"/>
      <c r="H30" s="41"/>
      <c r="I30" s="130">
        <v>0.21</v>
      </c>
      <c r="J30" s="129">
        <f>ROUND(ROUND((SUM(BE81:BE118)), 2)*I30, 2)</f>
        <v>0</v>
      </c>
      <c r="K30" s="44"/>
    </row>
    <row r="31" spans="2:11" s="1" customFormat="1" ht="14.45" customHeight="1">
      <c r="B31" s="40"/>
      <c r="C31" s="41"/>
      <c r="D31" s="41"/>
      <c r="E31" s="48" t="s">
        <v>49</v>
      </c>
      <c r="F31" s="129">
        <f>ROUND(SUM(BF81:BF118), 2)</f>
        <v>0</v>
      </c>
      <c r="G31" s="41"/>
      <c r="H31" s="41"/>
      <c r="I31" s="130">
        <v>0.15</v>
      </c>
      <c r="J31" s="129">
        <f>ROUND(ROUND((SUM(BF81:BF118)), 2)*I31, 2)</f>
        <v>0</v>
      </c>
      <c r="K31" s="44"/>
    </row>
    <row r="32" spans="2:11" s="1" customFormat="1" ht="14.45" hidden="1" customHeight="1">
      <c r="B32" s="40"/>
      <c r="C32" s="41"/>
      <c r="D32" s="41"/>
      <c r="E32" s="48" t="s">
        <v>50</v>
      </c>
      <c r="F32" s="129">
        <f>ROUND(SUM(BG81:BG118), 2)</f>
        <v>0</v>
      </c>
      <c r="G32" s="41"/>
      <c r="H32" s="41"/>
      <c r="I32" s="130">
        <v>0.21</v>
      </c>
      <c r="J32" s="129">
        <v>0</v>
      </c>
      <c r="K32" s="44"/>
    </row>
    <row r="33" spans="2:11" s="1" customFormat="1" ht="14.45" hidden="1" customHeight="1">
      <c r="B33" s="40"/>
      <c r="C33" s="41"/>
      <c r="D33" s="41"/>
      <c r="E33" s="48" t="s">
        <v>51</v>
      </c>
      <c r="F33" s="129">
        <f>ROUND(SUM(BH81:BH118), 2)</f>
        <v>0</v>
      </c>
      <c r="G33" s="41"/>
      <c r="H33" s="41"/>
      <c r="I33" s="130">
        <v>0.15</v>
      </c>
      <c r="J33" s="129">
        <v>0</v>
      </c>
      <c r="K33" s="44"/>
    </row>
    <row r="34" spans="2:11" s="1" customFormat="1" ht="14.45" hidden="1" customHeight="1">
      <c r="B34" s="40"/>
      <c r="C34" s="41"/>
      <c r="D34" s="41"/>
      <c r="E34" s="48" t="s">
        <v>52</v>
      </c>
      <c r="F34" s="129">
        <f>ROUND(SUM(BI81:BI118),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104</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1" t="str">
        <f>E7</f>
        <v>Karlovy Vary, Ondříčkova ulice - stavební úpravy místní komunikace</v>
      </c>
      <c r="F45" s="372"/>
      <c r="G45" s="372"/>
      <c r="H45" s="372"/>
      <c r="I45" s="117"/>
      <c r="J45" s="41"/>
      <c r="K45" s="44"/>
    </row>
    <row r="46" spans="2:11" s="1" customFormat="1" ht="14.45" customHeight="1">
      <c r="B46" s="40"/>
      <c r="C46" s="36" t="s">
        <v>102</v>
      </c>
      <c r="D46" s="41"/>
      <c r="E46" s="41"/>
      <c r="F46" s="41"/>
      <c r="G46" s="41"/>
      <c r="H46" s="41"/>
      <c r="I46" s="117"/>
      <c r="J46" s="41"/>
      <c r="K46" s="44"/>
    </row>
    <row r="47" spans="2:11" s="1" customFormat="1" ht="17.25" customHeight="1">
      <c r="B47" s="40"/>
      <c r="C47" s="41"/>
      <c r="D47" s="41"/>
      <c r="E47" s="373" t="str">
        <f>E9</f>
        <v>SO 000 - Vedlejší rozpočtové náklady</v>
      </c>
      <c r="F47" s="374"/>
      <c r="G47" s="374"/>
      <c r="H47" s="374"/>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Karlovy Vary</v>
      </c>
      <c r="G49" s="41"/>
      <c r="H49" s="41"/>
      <c r="I49" s="118" t="s">
        <v>27</v>
      </c>
      <c r="J49" s="119" t="str">
        <f>IF(J12="","",J12)</f>
        <v>5. 1. 2017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Statutární město Karlovy Vary</v>
      </c>
      <c r="G51" s="41"/>
      <c r="H51" s="41"/>
      <c r="I51" s="118" t="s">
        <v>38</v>
      </c>
      <c r="J51" s="340" t="str">
        <f>E21</f>
        <v>Ing. Jaroslav Šípek - STAVplan</v>
      </c>
      <c r="K51" s="44"/>
    </row>
    <row r="52" spans="2:47" s="1" customFormat="1" ht="14.45" customHeight="1">
      <c r="B52" s="40"/>
      <c r="C52" s="36" t="s">
        <v>36</v>
      </c>
      <c r="D52" s="41"/>
      <c r="E52" s="41"/>
      <c r="F52" s="34" t="str">
        <f>IF(E18="","",E18)</f>
        <v/>
      </c>
      <c r="G52" s="41"/>
      <c r="H52" s="41"/>
      <c r="I52" s="117"/>
      <c r="J52" s="375"/>
      <c r="K52" s="44"/>
    </row>
    <row r="53" spans="2:47" s="1" customFormat="1" ht="10.35" customHeight="1">
      <c r="B53" s="40"/>
      <c r="C53" s="41"/>
      <c r="D53" s="41"/>
      <c r="E53" s="41"/>
      <c r="F53" s="41"/>
      <c r="G53" s="41"/>
      <c r="H53" s="41"/>
      <c r="I53" s="117"/>
      <c r="J53" s="41"/>
      <c r="K53" s="44"/>
    </row>
    <row r="54" spans="2:47" s="1" customFormat="1" ht="29.25" customHeight="1">
      <c r="B54" s="40"/>
      <c r="C54" s="143" t="s">
        <v>105</v>
      </c>
      <c r="D54" s="131"/>
      <c r="E54" s="131"/>
      <c r="F54" s="131"/>
      <c r="G54" s="131"/>
      <c r="H54" s="131"/>
      <c r="I54" s="144"/>
      <c r="J54" s="145" t="s">
        <v>106</v>
      </c>
      <c r="K54" s="146"/>
    </row>
    <row r="55" spans="2:47" s="1" customFormat="1" ht="10.35" customHeight="1">
      <c r="B55" s="40"/>
      <c r="C55" s="41"/>
      <c r="D55" s="41"/>
      <c r="E55" s="41"/>
      <c r="F55" s="41"/>
      <c r="G55" s="41"/>
      <c r="H55" s="41"/>
      <c r="I55" s="117"/>
      <c r="J55" s="41"/>
      <c r="K55" s="44"/>
    </row>
    <row r="56" spans="2:47" s="1" customFormat="1" ht="29.25" customHeight="1">
      <c r="B56" s="40"/>
      <c r="C56" s="147" t="s">
        <v>107</v>
      </c>
      <c r="D56" s="41"/>
      <c r="E56" s="41"/>
      <c r="F56" s="41"/>
      <c r="G56" s="41"/>
      <c r="H56" s="41"/>
      <c r="I56" s="117"/>
      <c r="J56" s="127">
        <f>J81</f>
        <v>0</v>
      </c>
      <c r="K56" s="44"/>
      <c r="AU56" s="23" t="s">
        <v>108</v>
      </c>
    </row>
    <row r="57" spans="2:47" s="7" customFormat="1" ht="24.95" customHeight="1">
      <c r="B57" s="148"/>
      <c r="C57" s="149"/>
      <c r="D57" s="150" t="s">
        <v>1151</v>
      </c>
      <c r="E57" s="151"/>
      <c r="F57" s="151"/>
      <c r="G57" s="151"/>
      <c r="H57" s="151"/>
      <c r="I57" s="152"/>
      <c r="J57" s="153">
        <f>J82</f>
        <v>0</v>
      </c>
      <c r="K57" s="154"/>
    </row>
    <row r="58" spans="2:47" s="8" customFormat="1" ht="19.899999999999999" customHeight="1">
      <c r="B58" s="155"/>
      <c r="C58" s="156"/>
      <c r="D58" s="157" t="s">
        <v>1152</v>
      </c>
      <c r="E58" s="158"/>
      <c r="F58" s="158"/>
      <c r="G58" s="158"/>
      <c r="H58" s="158"/>
      <c r="I58" s="159"/>
      <c r="J58" s="160">
        <f>J83</f>
        <v>0</v>
      </c>
      <c r="K58" s="161"/>
    </row>
    <row r="59" spans="2:47" s="8" customFormat="1" ht="19.899999999999999" customHeight="1">
      <c r="B59" s="155"/>
      <c r="C59" s="156"/>
      <c r="D59" s="157" t="s">
        <v>1153</v>
      </c>
      <c r="E59" s="158"/>
      <c r="F59" s="158"/>
      <c r="G59" s="158"/>
      <c r="H59" s="158"/>
      <c r="I59" s="159"/>
      <c r="J59" s="160">
        <f>J95</f>
        <v>0</v>
      </c>
      <c r="K59" s="161"/>
    </row>
    <row r="60" spans="2:47" s="8" customFormat="1" ht="19.899999999999999" customHeight="1">
      <c r="B60" s="155"/>
      <c r="C60" s="156"/>
      <c r="D60" s="157" t="s">
        <v>1154</v>
      </c>
      <c r="E60" s="158"/>
      <c r="F60" s="158"/>
      <c r="G60" s="158"/>
      <c r="H60" s="158"/>
      <c r="I60" s="159"/>
      <c r="J60" s="160">
        <f>J108</f>
        <v>0</v>
      </c>
      <c r="K60" s="161"/>
    </row>
    <row r="61" spans="2:47" s="8" customFormat="1" ht="19.899999999999999" customHeight="1">
      <c r="B61" s="155"/>
      <c r="C61" s="156"/>
      <c r="D61" s="157" t="s">
        <v>1155</v>
      </c>
      <c r="E61" s="158"/>
      <c r="F61" s="158"/>
      <c r="G61" s="158"/>
      <c r="H61" s="158"/>
      <c r="I61" s="159"/>
      <c r="J61" s="160">
        <f>J112</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119</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16.5" customHeight="1">
      <c r="B71" s="40"/>
      <c r="C71" s="62"/>
      <c r="D71" s="62"/>
      <c r="E71" s="376" t="str">
        <f>E7</f>
        <v>Karlovy Vary, Ondříčkova ulice - stavební úpravy místní komunikace</v>
      </c>
      <c r="F71" s="377"/>
      <c r="G71" s="377"/>
      <c r="H71" s="377"/>
      <c r="I71" s="162"/>
      <c r="J71" s="62"/>
      <c r="K71" s="62"/>
      <c r="L71" s="60"/>
    </row>
    <row r="72" spans="2:20" s="1" customFormat="1" ht="14.45" customHeight="1">
      <c r="B72" s="40"/>
      <c r="C72" s="64" t="s">
        <v>102</v>
      </c>
      <c r="D72" s="62"/>
      <c r="E72" s="62"/>
      <c r="F72" s="62"/>
      <c r="G72" s="62"/>
      <c r="H72" s="62"/>
      <c r="I72" s="162"/>
      <c r="J72" s="62"/>
      <c r="K72" s="62"/>
      <c r="L72" s="60"/>
    </row>
    <row r="73" spans="2:20" s="1" customFormat="1" ht="17.25" customHeight="1">
      <c r="B73" s="40"/>
      <c r="C73" s="62"/>
      <c r="D73" s="62"/>
      <c r="E73" s="351" t="str">
        <f>E9</f>
        <v>SO 000 - Vedlejší rozpočtové náklady</v>
      </c>
      <c r="F73" s="378"/>
      <c r="G73" s="378"/>
      <c r="H73" s="378"/>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25</v>
      </c>
      <c r="D75" s="62"/>
      <c r="E75" s="62"/>
      <c r="F75" s="163" t="str">
        <f>F12</f>
        <v>Karlovy Vary</v>
      </c>
      <c r="G75" s="62"/>
      <c r="H75" s="62"/>
      <c r="I75" s="164" t="s">
        <v>27</v>
      </c>
      <c r="J75" s="72" t="str">
        <f>IF(J12="","",J12)</f>
        <v>5. 1. 2017</v>
      </c>
      <c r="K75" s="62"/>
      <c r="L75" s="60"/>
    </row>
    <row r="76" spans="2:20" s="1" customFormat="1" ht="6.95" customHeight="1">
      <c r="B76" s="40"/>
      <c r="C76" s="62"/>
      <c r="D76" s="62"/>
      <c r="E76" s="62"/>
      <c r="F76" s="62"/>
      <c r="G76" s="62"/>
      <c r="H76" s="62"/>
      <c r="I76" s="162"/>
      <c r="J76" s="62"/>
      <c r="K76" s="62"/>
      <c r="L76" s="60"/>
    </row>
    <row r="77" spans="2:20" s="1" customFormat="1">
      <c r="B77" s="40"/>
      <c r="C77" s="64" t="s">
        <v>31</v>
      </c>
      <c r="D77" s="62"/>
      <c r="E77" s="62"/>
      <c r="F77" s="163" t="str">
        <f>E15</f>
        <v>Statutární město Karlovy Vary</v>
      </c>
      <c r="G77" s="62"/>
      <c r="H77" s="62"/>
      <c r="I77" s="164" t="s">
        <v>38</v>
      </c>
      <c r="J77" s="163" t="str">
        <f>E21</f>
        <v>Ing. Jaroslav Šípek - STAVplan</v>
      </c>
      <c r="K77" s="62"/>
      <c r="L77" s="60"/>
    </row>
    <row r="78" spans="2:20" s="1" customFormat="1" ht="14.45" customHeight="1">
      <c r="B78" s="40"/>
      <c r="C78" s="64" t="s">
        <v>36</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120</v>
      </c>
      <c r="D80" s="167" t="s">
        <v>62</v>
      </c>
      <c r="E80" s="167" t="s">
        <v>58</v>
      </c>
      <c r="F80" s="167" t="s">
        <v>121</v>
      </c>
      <c r="G80" s="167" t="s">
        <v>122</v>
      </c>
      <c r="H80" s="167" t="s">
        <v>123</v>
      </c>
      <c r="I80" s="168" t="s">
        <v>124</v>
      </c>
      <c r="J80" s="167" t="s">
        <v>106</v>
      </c>
      <c r="K80" s="169" t="s">
        <v>125</v>
      </c>
      <c r="L80" s="170"/>
      <c r="M80" s="80" t="s">
        <v>126</v>
      </c>
      <c r="N80" s="81" t="s">
        <v>47</v>
      </c>
      <c r="O80" s="81" t="s">
        <v>127</v>
      </c>
      <c r="P80" s="81" t="s">
        <v>128</v>
      </c>
      <c r="Q80" s="81" t="s">
        <v>129</v>
      </c>
      <c r="R80" s="81" t="s">
        <v>130</v>
      </c>
      <c r="S80" s="81" t="s">
        <v>131</v>
      </c>
      <c r="T80" s="82" t="s">
        <v>132</v>
      </c>
    </row>
    <row r="81" spans="2:65" s="1" customFormat="1" ht="29.25" customHeight="1">
      <c r="B81" s="40"/>
      <c r="C81" s="86" t="s">
        <v>107</v>
      </c>
      <c r="D81" s="62"/>
      <c r="E81" s="62"/>
      <c r="F81" s="62"/>
      <c r="G81" s="62"/>
      <c r="H81" s="62"/>
      <c r="I81" s="162"/>
      <c r="J81" s="171">
        <f>BK81</f>
        <v>0</v>
      </c>
      <c r="K81" s="62"/>
      <c r="L81" s="60"/>
      <c r="M81" s="83"/>
      <c r="N81" s="84"/>
      <c r="O81" s="84"/>
      <c r="P81" s="172">
        <f>P82</f>
        <v>0</v>
      </c>
      <c r="Q81" s="84"/>
      <c r="R81" s="172">
        <f>R82</f>
        <v>0</v>
      </c>
      <c r="S81" s="84"/>
      <c r="T81" s="173">
        <f>T82</f>
        <v>0</v>
      </c>
      <c r="AT81" s="23" t="s">
        <v>76</v>
      </c>
      <c r="AU81" s="23" t="s">
        <v>108</v>
      </c>
      <c r="BK81" s="174">
        <f>BK82</f>
        <v>0</v>
      </c>
    </row>
    <row r="82" spans="2:65" s="10" customFormat="1" ht="37.35" customHeight="1">
      <c r="B82" s="175"/>
      <c r="C82" s="176"/>
      <c r="D82" s="177" t="s">
        <v>76</v>
      </c>
      <c r="E82" s="178" t="s">
        <v>1156</v>
      </c>
      <c r="F82" s="178" t="s">
        <v>94</v>
      </c>
      <c r="G82" s="176"/>
      <c r="H82" s="176"/>
      <c r="I82" s="179"/>
      <c r="J82" s="180">
        <f>BK82</f>
        <v>0</v>
      </c>
      <c r="K82" s="176"/>
      <c r="L82" s="181"/>
      <c r="M82" s="182"/>
      <c r="N82" s="183"/>
      <c r="O82" s="183"/>
      <c r="P82" s="184">
        <f>P83+P95+P108+P112</f>
        <v>0</v>
      </c>
      <c r="Q82" s="183"/>
      <c r="R82" s="184">
        <f>R83+R95+R108+R112</f>
        <v>0</v>
      </c>
      <c r="S82" s="183"/>
      <c r="T82" s="185">
        <f>T83+T95+T108+T112</f>
        <v>0</v>
      </c>
      <c r="AR82" s="186" t="s">
        <v>211</v>
      </c>
      <c r="AT82" s="187" t="s">
        <v>76</v>
      </c>
      <c r="AU82" s="187" t="s">
        <v>77</v>
      </c>
      <c r="AY82" s="186" t="s">
        <v>135</v>
      </c>
      <c r="BK82" s="188">
        <f>BK83+BK95+BK108+BK112</f>
        <v>0</v>
      </c>
    </row>
    <row r="83" spans="2:65" s="10" customFormat="1" ht="19.899999999999999" customHeight="1">
      <c r="B83" s="175"/>
      <c r="C83" s="176"/>
      <c r="D83" s="177" t="s">
        <v>76</v>
      </c>
      <c r="E83" s="189" t="s">
        <v>1157</v>
      </c>
      <c r="F83" s="189" t="s">
        <v>1158</v>
      </c>
      <c r="G83" s="176"/>
      <c r="H83" s="176"/>
      <c r="I83" s="179"/>
      <c r="J83" s="190">
        <f>BK83</f>
        <v>0</v>
      </c>
      <c r="K83" s="176"/>
      <c r="L83" s="181"/>
      <c r="M83" s="182"/>
      <c r="N83" s="183"/>
      <c r="O83" s="183"/>
      <c r="P83" s="184">
        <f>SUM(P84:P94)</f>
        <v>0</v>
      </c>
      <c r="Q83" s="183"/>
      <c r="R83" s="184">
        <f>SUM(R84:R94)</f>
        <v>0</v>
      </c>
      <c r="S83" s="183"/>
      <c r="T83" s="185">
        <f>SUM(T84:T94)</f>
        <v>0</v>
      </c>
      <c r="AR83" s="186" t="s">
        <v>211</v>
      </c>
      <c r="AT83" s="187" t="s">
        <v>76</v>
      </c>
      <c r="AU83" s="187" t="s">
        <v>24</v>
      </c>
      <c r="AY83" s="186" t="s">
        <v>135</v>
      </c>
      <c r="BK83" s="188">
        <f>SUM(BK84:BK94)</f>
        <v>0</v>
      </c>
    </row>
    <row r="84" spans="2:65" s="1" customFormat="1" ht="25.5" customHeight="1">
      <c r="B84" s="40"/>
      <c r="C84" s="191" t="s">
        <v>24</v>
      </c>
      <c r="D84" s="191" t="s">
        <v>137</v>
      </c>
      <c r="E84" s="192" t="s">
        <v>1159</v>
      </c>
      <c r="F84" s="193" t="s">
        <v>1160</v>
      </c>
      <c r="G84" s="194" t="s">
        <v>1161</v>
      </c>
      <c r="H84" s="195">
        <v>1</v>
      </c>
      <c r="I84" s="196"/>
      <c r="J84" s="197">
        <f>ROUND(I84*H84,2)</f>
        <v>0</v>
      </c>
      <c r="K84" s="193" t="s">
        <v>141</v>
      </c>
      <c r="L84" s="60"/>
      <c r="M84" s="198" t="s">
        <v>22</v>
      </c>
      <c r="N84" s="199" t="s">
        <v>48</v>
      </c>
      <c r="O84" s="41"/>
      <c r="P84" s="200">
        <f>O84*H84</f>
        <v>0</v>
      </c>
      <c r="Q84" s="200">
        <v>0</v>
      </c>
      <c r="R84" s="200">
        <f>Q84*H84</f>
        <v>0</v>
      </c>
      <c r="S84" s="200">
        <v>0</v>
      </c>
      <c r="T84" s="201">
        <f>S84*H84</f>
        <v>0</v>
      </c>
      <c r="AR84" s="23" t="s">
        <v>1162</v>
      </c>
      <c r="AT84" s="23" t="s">
        <v>137</v>
      </c>
      <c r="AU84" s="23" t="s">
        <v>86</v>
      </c>
      <c r="AY84" s="23" t="s">
        <v>135</v>
      </c>
      <c r="BE84" s="202">
        <f>IF(N84="základní",J84,0)</f>
        <v>0</v>
      </c>
      <c r="BF84" s="202">
        <f>IF(N84="snížená",J84,0)</f>
        <v>0</v>
      </c>
      <c r="BG84" s="202">
        <f>IF(N84="zákl. přenesená",J84,0)</f>
        <v>0</v>
      </c>
      <c r="BH84" s="202">
        <f>IF(N84="sníž. přenesená",J84,0)</f>
        <v>0</v>
      </c>
      <c r="BI84" s="202">
        <f>IF(N84="nulová",J84,0)</f>
        <v>0</v>
      </c>
      <c r="BJ84" s="23" t="s">
        <v>24</v>
      </c>
      <c r="BK84" s="202">
        <f>ROUND(I84*H84,2)</f>
        <v>0</v>
      </c>
      <c r="BL84" s="23" t="s">
        <v>1162</v>
      </c>
      <c r="BM84" s="23" t="s">
        <v>1163</v>
      </c>
    </row>
    <row r="85" spans="2:65" s="11" customFormat="1" ht="13.5">
      <c r="B85" s="203"/>
      <c r="C85" s="204"/>
      <c r="D85" s="205" t="s">
        <v>144</v>
      </c>
      <c r="E85" s="206" t="s">
        <v>22</v>
      </c>
      <c r="F85" s="207" t="s">
        <v>1164</v>
      </c>
      <c r="G85" s="204"/>
      <c r="H85" s="206" t="s">
        <v>22</v>
      </c>
      <c r="I85" s="208"/>
      <c r="J85" s="204"/>
      <c r="K85" s="204"/>
      <c r="L85" s="209"/>
      <c r="M85" s="210"/>
      <c r="N85" s="211"/>
      <c r="O85" s="211"/>
      <c r="P85" s="211"/>
      <c r="Q85" s="211"/>
      <c r="R85" s="211"/>
      <c r="S85" s="211"/>
      <c r="T85" s="212"/>
      <c r="AT85" s="213" t="s">
        <v>144</v>
      </c>
      <c r="AU85" s="213" t="s">
        <v>86</v>
      </c>
      <c r="AV85" s="11" t="s">
        <v>24</v>
      </c>
      <c r="AW85" s="11" t="s">
        <v>41</v>
      </c>
      <c r="AX85" s="11" t="s">
        <v>77</v>
      </c>
      <c r="AY85" s="213" t="s">
        <v>135</v>
      </c>
    </row>
    <row r="86" spans="2:65" s="11" customFormat="1" ht="13.5">
      <c r="B86" s="203"/>
      <c r="C86" s="204"/>
      <c r="D86" s="205" t="s">
        <v>144</v>
      </c>
      <c r="E86" s="206" t="s">
        <v>22</v>
      </c>
      <c r="F86" s="207" t="s">
        <v>1165</v>
      </c>
      <c r="G86" s="204"/>
      <c r="H86" s="206" t="s">
        <v>22</v>
      </c>
      <c r="I86" s="208"/>
      <c r="J86" s="204"/>
      <c r="K86" s="204"/>
      <c r="L86" s="209"/>
      <c r="M86" s="210"/>
      <c r="N86" s="211"/>
      <c r="O86" s="211"/>
      <c r="P86" s="211"/>
      <c r="Q86" s="211"/>
      <c r="R86" s="211"/>
      <c r="S86" s="211"/>
      <c r="T86" s="212"/>
      <c r="AT86" s="213" t="s">
        <v>144</v>
      </c>
      <c r="AU86" s="213" t="s">
        <v>86</v>
      </c>
      <c r="AV86" s="11" t="s">
        <v>24</v>
      </c>
      <c r="AW86" s="11" t="s">
        <v>41</v>
      </c>
      <c r="AX86" s="11" t="s">
        <v>77</v>
      </c>
      <c r="AY86" s="213" t="s">
        <v>135</v>
      </c>
    </row>
    <row r="87" spans="2:65" s="11" customFormat="1" ht="13.5">
      <c r="B87" s="203"/>
      <c r="C87" s="204"/>
      <c r="D87" s="205" t="s">
        <v>144</v>
      </c>
      <c r="E87" s="206" t="s">
        <v>22</v>
      </c>
      <c r="F87" s="207" t="s">
        <v>1166</v>
      </c>
      <c r="G87" s="204"/>
      <c r="H87" s="206" t="s">
        <v>22</v>
      </c>
      <c r="I87" s="208"/>
      <c r="J87" s="204"/>
      <c r="K87" s="204"/>
      <c r="L87" s="209"/>
      <c r="M87" s="210"/>
      <c r="N87" s="211"/>
      <c r="O87" s="211"/>
      <c r="P87" s="211"/>
      <c r="Q87" s="211"/>
      <c r="R87" s="211"/>
      <c r="S87" s="211"/>
      <c r="T87" s="212"/>
      <c r="AT87" s="213" t="s">
        <v>144</v>
      </c>
      <c r="AU87" s="213" t="s">
        <v>86</v>
      </c>
      <c r="AV87" s="11" t="s">
        <v>24</v>
      </c>
      <c r="AW87" s="11" t="s">
        <v>41</v>
      </c>
      <c r="AX87" s="11" t="s">
        <v>77</v>
      </c>
      <c r="AY87" s="213" t="s">
        <v>135</v>
      </c>
    </row>
    <row r="88" spans="2:65" s="11" customFormat="1" ht="13.5">
      <c r="B88" s="203"/>
      <c r="C88" s="204"/>
      <c r="D88" s="205" t="s">
        <v>144</v>
      </c>
      <c r="E88" s="206" t="s">
        <v>22</v>
      </c>
      <c r="F88" s="207" t="s">
        <v>1167</v>
      </c>
      <c r="G88" s="204"/>
      <c r="H88" s="206" t="s">
        <v>22</v>
      </c>
      <c r="I88" s="208"/>
      <c r="J88" s="204"/>
      <c r="K88" s="204"/>
      <c r="L88" s="209"/>
      <c r="M88" s="210"/>
      <c r="N88" s="211"/>
      <c r="O88" s="211"/>
      <c r="P88" s="211"/>
      <c r="Q88" s="211"/>
      <c r="R88" s="211"/>
      <c r="S88" s="211"/>
      <c r="T88" s="212"/>
      <c r="AT88" s="213" t="s">
        <v>144</v>
      </c>
      <c r="AU88" s="213" t="s">
        <v>86</v>
      </c>
      <c r="AV88" s="11" t="s">
        <v>24</v>
      </c>
      <c r="AW88" s="11" t="s">
        <v>41</v>
      </c>
      <c r="AX88" s="11" t="s">
        <v>77</v>
      </c>
      <c r="AY88" s="213" t="s">
        <v>135</v>
      </c>
    </row>
    <row r="89" spans="2:65" s="12" customFormat="1" ht="13.5">
      <c r="B89" s="214"/>
      <c r="C89" s="215"/>
      <c r="D89" s="205" t="s">
        <v>144</v>
      </c>
      <c r="E89" s="216" t="s">
        <v>22</v>
      </c>
      <c r="F89" s="217" t="s">
        <v>24</v>
      </c>
      <c r="G89" s="215"/>
      <c r="H89" s="218">
        <v>1</v>
      </c>
      <c r="I89" s="219"/>
      <c r="J89" s="215"/>
      <c r="K89" s="215"/>
      <c r="L89" s="220"/>
      <c r="M89" s="221"/>
      <c r="N89" s="222"/>
      <c r="O89" s="222"/>
      <c r="P89" s="222"/>
      <c r="Q89" s="222"/>
      <c r="R89" s="222"/>
      <c r="S89" s="222"/>
      <c r="T89" s="223"/>
      <c r="AT89" s="224" t="s">
        <v>144</v>
      </c>
      <c r="AU89" s="224" t="s">
        <v>86</v>
      </c>
      <c r="AV89" s="12" t="s">
        <v>86</v>
      </c>
      <c r="AW89" s="12" t="s">
        <v>41</v>
      </c>
      <c r="AX89" s="12" t="s">
        <v>24</v>
      </c>
      <c r="AY89" s="224" t="s">
        <v>135</v>
      </c>
    </row>
    <row r="90" spans="2:65" s="1" customFormat="1" ht="16.5" customHeight="1">
      <c r="B90" s="40"/>
      <c r="C90" s="191" t="s">
        <v>86</v>
      </c>
      <c r="D90" s="191" t="s">
        <v>137</v>
      </c>
      <c r="E90" s="192" t="s">
        <v>1168</v>
      </c>
      <c r="F90" s="193" t="s">
        <v>1169</v>
      </c>
      <c r="G90" s="194" t="s">
        <v>1170</v>
      </c>
      <c r="H90" s="195">
        <v>1</v>
      </c>
      <c r="I90" s="196"/>
      <c r="J90" s="197">
        <f>ROUND(I90*H90,2)</f>
        <v>0</v>
      </c>
      <c r="K90" s="193" t="s">
        <v>22</v>
      </c>
      <c r="L90" s="60"/>
      <c r="M90" s="198" t="s">
        <v>22</v>
      </c>
      <c r="N90" s="199" t="s">
        <v>48</v>
      </c>
      <c r="O90" s="41"/>
      <c r="P90" s="200">
        <f>O90*H90</f>
        <v>0</v>
      </c>
      <c r="Q90" s="200">
        <v>0</v>
      </c>
      <c r="R90" s="200">
        <f>Q90*H90</f>
        <v>0</v>
      </c>
      <c r="S90" s="200">
        <v>0</v>
      </c>
      <c r="T90" s="201">
        <f>S90*H90</f>
        <v>0</v>
      </c>
      <c r="AR90" s="23" t="s">
        <v>1162</v>
      </c>
      <c r="AT90" s="23" t="s">
        <v>137</v>
      </c>
      <c r="AU90" s="23" t="s">
        <v>86</v>
      </c>
      <c r="AY90" s="23" t="s">
        <v>135</v>
      </c>
      <c r="BE90" s="202">
        <f>IF(N90="základní",J90,0)</f>
        <v>0</v>
      </c>
      <c r="BF90" s="202">
        <f>IF(N90="snížená",J90,0)</f>
        <v>0</v>
      </c>
      <c r="BG90" s="202">
        <f>IF(N90="zákl. přenesená",J90,0)</f>
        <v>0</v>
      </c>
      <c r="BH90" s="202">
        <f>IF(N90="sníž. přenesená",J90,0)</f>
        <v>0</v>
      </c>
      <c r="BI90" s="202">
        <f>IF(N90="nulová",J90,0)</f>
        <v>0</v>
      </c>
      <c r="BJ90" s="23" t="s">
        <v>24</v>
      </c>
      <c r="BK90" s="202">
        <f>ROUND(I90*H90,2)</f>
        <v>0</v>
      </c>
      <c r="BL90" s="23" t="s">
        <v>1162</v>
      </c>
      <c r="BM90" s="23" t="s">
        <v>1171</v>
      </c>
    </row>
    <row r="91" spans="2:65" s="11" customFormat="1" ht="13.5">
      <c r="B91" s="203"/>
      <c r="C91" s="204"/>
      <c r="D91" s="205" t="s">
        <v>144</v>
      </c>
      <c r="E91" s="206" t="s">
        <v>22</v>
      </c>
      <c r="F91" s="207" t="s">
        <v>1172</v>
      </c>
      <c r="G91" s="204"/>
      <c r="H91" s="206" t="s">
        <v>22</v>
      </c>
      <c r="I91" s="208"/>
      <c r="J91" s="204"/>
      <c r="K91" s="204"/>
      <c r="L91" s="209"/>
      <c r="M91" s="210"/>
      <c r="N91" s="211"/>
      <c r="O91" s="211"/>
      <c r="P91" s="211"/>
      <c r="Q91" s="211"/>
      <c r="R91" s="211"/>
      <c r="S91" s="211"/>
      <c r="T91" s="212"/>
      <c r="AT91" s="213" t="s">
        <v>144</v>
      </c>
      <c r="AU91" s="213" t="s">
        <v>86</v>
      </c>
      <c r="AV91" s="11" t="s">
        <v>24</v>
      </c>
      <c r="AW91" s="11" t="s">
        <v>41</v>
      </c>
      <c r="AX91" s="11" t="s">
        <v>77</v>
      </c>
      <c r="AY91" s="213" t="s">
        <v>135</v>
      </c>
    </row>
    <row r="92" spans="2:65" s="12" customFormat="1" ht="13.5">
      <c r="B92" s="214"/>
      <c r="C92" s="215"/>
      <c r="D92" s="205" t="s">
        <v>144</v>
      </c>
      <c r="E92" s="216" t="s">
        <v>22</v>
      </c>
      <c r="F92" s="217" t="s">
        <v>24</v>
      </c>
      <c r="G92" s="215"/>
      <c r="H92" s="218">
        <v>1</v>
      </c>
      <c r="I92" s="219"/>
      <c r="J92" s="215"/>
      <c r="K92" s="215"/>
      <c r="L92" s="220"/>
      <c r="M92" s="221"/>
      <c r="N92" s="222"/>
      <c r="O92" s="222"/>
      <c r="P92" s="222"/>
      <c r="Q92" s="222"/>
      <c r="R92" s="222"/>
      <c r="S92" s="222"/>
      <c r="T92" s="223"/>
      <c r="AT92" s="224" t="s">
        <v>144</v>
      </c>
      <c r="AU92" s="224" t="s">
        <v>86</v>
      </c>
      <c r="AV92" s="12" t="s">
        <v>86</v>
      </c>
      <c r="AW92" s="12" t="s">
        <v>41</v>
      </c>
      <c r="AX92" s="12" t="s">
        <v>77</v>
      </c>
      <c r="AY92" s="224" t="s">
        <v>135</v>
      </c>
    </row>
    <row r="93" spans="2:65" s="13" customFormat="1" ht="13.5">
      <c r="B93" s="225"/>
      <c r="C93" s="226"/>
      <c r="D93" s="205" t="s">
        <v>144</v>
      </c>
      <c r="E93" s="227" t="s">
        <v>22</v>
      </c>
      <c r="F93" s="228" t="s">
        <v>173</v>
      </c>
      <c r="G93" s="226"/>
      <c r="H93" s="229">
        <v>1</v>
      </c>
      <c r="I93" s="230"/>
      <c r="J93" s="226"/>
      <c r="K93" s="226"/>
      <c r="L93" s="231"/>
      <c r="M93" s="232"/>
      <c r="N93" s="233"/>
      <c r="O93" s="233"/>
      <c r="P93" s="233"/>
      <c r="Q93" s="233"/>
      <c r="R93" s="233"/>
      <c r="S93" s="233"/>
      <c r="T93" s="234"/>
      <c r="AT93" s="235" t="s">
        <v>144</v>
      </c>
      <c r="AU93" s="235" t="s">
        <v>86</v>
      </c>
      <c r="AV93" s="13" t="s">
        <v>142</v>
      </c>
      <c r="AW93" s="13" t="s">
        <v>6</v>
      </c>
      <c r="AX93" s="13" t="s">
        <v>24</v>
      </c>
      <c r="AY93" s="235" t="s">
        <v>135</v>
      </c>
    </row>
    <row r="94" spans="2:65" s="1" customFormat="1" ht="16.5" customHeight="1">
      <c r="B94" s="40"/>
      <c r="C94" s="191" t="s">
        <v>181</v>
      </c>
      <c r="D94" s="191" t="s">
        <v>137</v>
      </c>
      <c r="E94" s="192" t="s">
        <v>1173</v>
      </c>
      <c r="F94" s="193" t="s">
        <v>1174</v>
      </c>
      <c r="G94" s="194" t="s">
        <v>1170</v>
      </c>
      <c r="H94" s="195">
        <v>1</v>
      </c>
      <c r="I94" s="196"/>
      <c r="J94" s="197">
        <f>ROUND(I94*H94,2)</f>
        <v>0</v>
      </c>
      <c r="K94" s="193" t="s">
        <v>22</v>
      </c>
      <c r="L94" s="60"/>
      <c r="M94" s="198" t="s">
        <v>22</v>
      </c>
      <c r="N94" s="199" t="s">
        <v>48</v>
      </c>
      <c r="O94" s="41"/>
      <c r="P94" s="200">
        <f>O94*H94</f>
        <v>0</v>
      </c>
      <c r="Q94" s="200">
        <v>0</v>
      </c>
      <c r="R94" s="200">
        <f>Q94*H94</f>
        <v>0</v>
      </c>
      <c r="S94" s="200">
        <v>0</v>
      </c>
      <c r="T94" s="201">
        <f>S94*H94</f>
        <v>0</v>
      </c>
      <c r="AR94" s="23" t="s">
        <v>1162</v>
      </c>
      <c r="AT94" s="23" t="s">
        <v>137</v>
      </c>
      <c r="AU94" s="23" t="s">
        <v>86</v>
      </c>
      <c r="AY94" s="23" t="s">
        <v>135</v>
      </c>
      <c r="BE94" s="202">
        <f>IF(N94="základní",J94,0)</f>
        <v>0</v>
      </c>
      <c r="BF94" s="202">
        <f>IF(N94="snížená",J94,0)</f>
        <v>0</v>
      </c>
      <c r="BG94" s="202">
        <f>IF(N94="zákl. přenesená",J94,0)</f>
        <v>0</v>
      </c>
      <c r="BH94" s="202">
        <f>IF(N94="sníž. přenesená",J94,0)</f>
        <v>0</v>
      </c>
      <c r="BI94" s="202">
        <f>IF(N94="nulová",J94,0)</f>
        <v>0</v>
      </c>
      <c r="BJ94" s="23" t="s">
        <v>24</v>
      </c>
      <c r="BK94" s="202">
        <f>ROUND(I94*H94,2)</f>
        <v>0</v>
      </c>
      <c r="BL94" s="23" t="s">
        <v>1162</v>
      </c>
      <c r="BM94" s="23" t="s">
        <v>1175</v>
      </c>
    </row>
    <row r="95" spans="2:65" s="10" customFormat="1" ht="29.85" customHeight="1">
      <c r="B95" s="175"/>
      <c r="C95" s="176"/>
      <c r="D95" s="177" t="s">
        <v>76</v>
      </c>
      <c r="E95" s="189" t="s">
        <v>1176</v>
      </c>
      <c r="F95" s="189" t="s">
        <v>1177</v>
      </c>
      <c r="G95" s="176"/>
      <c r="H95" s="176"/>
      <c r="I95" s="179"/>
      <c r="J95" s="190">
        <f>BK95</f>
        <v>0</v>
      </c>
      <c r="K95" s="176"/>
      <c r="L95" s="181"/>
      <c r="M95" s="182"/>
      <c r="N95" s="183"/>
      <c r="O95" s="183"/>
      <c r="P95" s="184">
        <f>SUM(P96:P107)</f>
        <v>0</v>
      </c>
      <c r="Q95" s="183"/>
      <c r="R95" s="184">
        <f>SUM(R96:R107)</f>
        <v>0</v>
      </c>
      <c r="S95" s="183"/>
      <c r="T95" s="185">
        <f>SUM(T96:T107)</f>
        <v>0</v>
      </c>
      <c r="AR95" s="186" t="s">
        <v>211</v>
      </c>
      <c r="AT95" s="187" t="s">
        <v>76</v>
      </c>
      <c r="AU95" s="187" t="s">
        <v>24</v>
      </c>
      <c r="AY95" s="186" t="s">
        <v>135</v>
      </c>
      <c r="BK95" s="188">
        <f>SUM(BK96:BK107)</f>
        <v>0</v>
      </c>
    </row>
    <row r="96" spans="2:65" s="1" customFormat="1" ht="16.5" customHeight="1">
      <c r="B96" s="40"/>
      <c r="C96" s="191" t="s">
        <v>142</v>
      </c>
      <c r="D96" s="191" t="s">
        <v>137</v>
      </c>
      <c r="E96" s="192" t="s">
        <v>1178</v>
      </c>
      <c r="F96" s="193" t="s">
        <v>1179</v>
      </c>
      <c r="G96" s="194" t="s">
        <v>1161</v>
      </c>
      <c r="H96" s="195">
        <v>1</v>
      </c>
      <c r="I96" s="196"/>
      <c r="J96" s="197">
        <f>ROUND(I96*H96,2)</f>
        <v>0</v>
      </c>
      <c r="K96" s="193" t="s">
        <v>141</v>
      </c>
      <c r="L96" s="60"/>
      <c r="M96" s="198" t="s">
        <v>22</v>
      </c>
      <c r="N96" s="199" t="s">
        <v>48</v>
      </c>
      <c r="O96" s="41"/>
      <c r="P96" s="200">
        <f>O96*H96</f>
        <v>0</v>
      </c>
      <c r="Q96" s="200">
        <v>0</v>
      </c>
      <c r="R96" s="200">
        <f>Q96*H96</f>
        <v>0</v>
      </c>
      <c r="S96" s="200">
        <v>0</v>
      </c>
      <c r="T96" s="201">
        <f>S96*H96</f>
        <v>0</v>
      </c>
      <c r="AR96" s="23" t="s">
        <v>1162</v>
      </c>
      <c r="AT96" s="23" t="s">
        <v>137</v>
      </c>
      <c r="AU96" s="23" t="s">
        <v>86</v>
      </c>
      <c r="AY96" s="23" t="s">
        <v>135</v>
      </c>
      <c r="BE96" s="202">
        <f>IF(N96="základní",J96,0)</f>
        <v>0</v>
      </c>
      <c r="BF96" s="202">
        <f>IF(N96="snížená",J96,0)</f>
        <v>0</v>
      </c>
      <c r="BG96" s="202">
        <f>IF(N96="zákl. přenesená",J96,0)</f>
        <v>0</v>
      </c>
      <c r="BH96" s="202">
        <f>IF(N96="sníž. přenesená",J96,0)</f>
        <v>0</v>
      </c>
      <c r="BI96" s="202">
        <f>IF(N96="nulová",J96,0)</f>
        <v>0</v>
      </c>
      <c r="BJ96" s="23" t="s">
        <v>24</v>
      </c>
      <c r="BK96" s="202">
        <f>ROUND(I96*H96,2)</f>
        <v>0</v>
      </c>
      <c r="BL96" s="23" t="s">
        <v>1162</v>
      </c>
      <c r="BM96" s="23" t="s">
        <v>1180</v>
      </c>
    </row>
    <row r="97" spans="2:65" s="11" customFormat="1" ht="13.5">
      <c r="B97" s="203"/>
      <c r="C97" s="204"/>
      <c r="D97" s="205" t="s">
        <v>144</v>
      </c>
      <c r="E97" s="206" t="s">
        <v>22</v>
      </c>
      <c r="F97" s="207" t="s">
        <v>1181</v>
      </c>
      <c r="G97" s="204"/>
      <c r="H97" s="206" t="s">
        <v>22</v>
      </c>
      <c r="I97" s="208"/>
      <c r="J97" s="204"/>
      <c r="K97" s="204"/>
      <c r="L97" s="209"/>
      <c r="M97" s="210"/>
      <c r="N97" s="211"/>
      <c r="O97" s="211"/>
      <c r="P97" s="211"/>
      <c r="Q97" s="211"/>
      <c r="R97" s="211"/>
      <c r="S97" s="211"/>
      <c r="T97" s="212"/>
      <c r="AT97" s="213" t="s">
        <v>144</v>
      </c>
      <c r="AU97" s="213" t="s">
        <v>86</v>
      </c>
      <c r="AV97" s="11" t="s">
        <v>24</v>
      </c>
      <c r="AW97" s="11" t="s">
        <v>41</v>
      </c>
      <c r="AX97" s="11" t="s">
        <v>77</v>
      </c>
      <c r="AY97" s="213" t="s">
        <v>135</v>
      </c>
    </row>
    <row r="98" spans="2:65" s="11" customFormat="1" ht="13.5">
      <c r="B98" s="203"/>
      <c r="C98" s="204"/>
      <c r="D98" s="205" t="s">
        <v>144</v>
      </c>
      <c r="E98" s="206" t="s">
        <v>22</v>
      </c>
      <c r="F98" s="207" t="s">
        <v>1182</v>
      </c>
      <c r="G98" s="204"/>
      <c r="H98" s="206" t="s">
        <v>22</v>
      </c>
      <c r="I98" s="208"/>
      <c r="J98" s="204"/>
      <c r="K98" s="204"/>
      <c r="L98" s="209"/>
      <c r="M98" s="210"/>
      <c r="N98" s="211"/>
      <c r="O98" s="211"/>
      <c r="P98" s="211"/>
      <c r="Q98" s="211"/>
      <c r="R98" s="211"/>
      <c r="S98" s="211"/>
      <c r="T98" s="212"/>
      <c r="AT98" s="213" t="s">
        <v>144</v>
      </c>
      <c r="AU98" s="213" t="s">
        <v>86</v>
      </c>
      <c r="AV98" s="11" t="s">
        <v>24</v>
      </c>
      <c r="AW98" s="11" t="s">
        <v>41</v>
      </c>
      <c r="AX98" s="11" t="s">
        <v>77</v>
      </c>
      <c r="AY98" s="213" t="s">
        <v>135</v>
      </c>
    </row>
    <row r="99" spans="2:65" s="11" customFormat="1" ht="13.5">
      <c r="B99" s="203"/>
      <c r="C99" s="204"/>
      <c r="D99" s="205" t="s">
        <v>144</v>
      </c>
      <c r="E99" s="206" t="s">
        <v>22</v>
      </c>
      <c r="F99" s="207" t="s">
        <v>1183</v>
      </c>
      <c r="G99" s="204"/>
      <c r="H99" s="206" t="s">
        <v>22</v>
      </c>
      <c r="I99" s="208"/>
      <c r="J99" s="204"/>
      <c r="K99" s="204"/>
      <c r="L99" s="209"/>
      <c r="M99" s="210"/>
      <c r="N99" s="211"/>
      <c r="O99" s="211"/>
      <c r="P99" s="211"/>
      <c r="Q99" s="211"/>
      <c r="R99" s="211"/>
      <c r="S99" s="211"/>
      <c r="T99" s="212"/>
      <c r="AT99" s="213" t="s">
        <v>144</v>
      </c>
      <c r="AU99" s="213" t="s">
        <v>86</v>
      </c>
      <c r="AV99" s="11" t="s">
        <v>24</v>
      </c>
      <c r="AW99" s="11" t="s">
        <v>41</v>
      </c>
      <c r="AX99" s="11" t="s">
        <v>77</v>
      </c>
      <c r="AY99" s="213" t="s">
        <v>135</v>
      </c>
    </row>
    <row r="100" spans="2:65" s="12" customFormat="1" ht="13.5">
      <c r="B100" s="214"/>
      <c r="C100" s="215"/>
      <c r="D100" s="205" t="s">
        <v>144</v>
      </c>
      <c r="E100" s="216" t="s">
        <v>22</v>
      </c>
      <c r="F100" s="217" t="s">
        <v>24</v>
      </c>
      <c r="G100" s="215"/>
      <c r="H100" s="218">
        <v>1</v>
      </c>
      <c r="I100" s="219"/>
      <c r="J100" s="215"/>
      <c r="K100" s="215"/>
      <c r="L100" s="220"/>
      <c r="M100" s="221"/>
      <c r="N100" s="222"/>
      <c r="O100" s="222"/>
      <c r="P100" s="222"/>
      <c r="Q100" s="222"/>
      <c r="R100" s="222"/>
      <c r="S100" s="222"/>
      <c r="T100" s="223"/>
      <c r="AT100" s="224" t="s">
        <v>144</v>
      </c>
      <c r="AU100" s="224" t="s">
        <v>86</v>
      </c>
      <c r="AV100" s="12" t="s">
        <v>86</v>
      </c>
      <c r="AW100" s="12" t="s">
        <v>41</v>
      </c>
      <c r="AX100" s="12" t="s">
        <v>77</v>
      </c>
      <c r="AY100" s="224" t="s">
        <v>135</v>
      </c>
    </row>
    <row r="101" spans="2:65" s="13" customFormat="1" ht="13.5">
      <c r="B101" s="225"/>
      <c r="C101" s="226"/>
      <c r="D101" s="205" t="s">
        <v>144</v>
      </c>
      <c r="E101" s="227" t="s">
        <v>22</v>
      </c>
      <c r="F101" s="228" t="s">
        <v>173</v>
      </c>
      <c r="G101" s="226"/>
      <c r="H101" s="229">
        <v>1</v>
      </c>
      <c r="I101" s="230"/>
      <c r="J101" s="226"/>
      <c r="K101" s="226"/>
      <c r="L101" s="231"/>
      <c r="M101" s="232"/>
      <c r="N101" s="233"/>
      <c r="O101" s="233"/>
      <c r="P101" s="233"/>
      <c r="Q101" s="233"/>
      <c r="R101" s="233"/>
      <c r="S101" s="233"/>
      <c r="T101" s="234"/>
      <c r="AT101" s="235" t="s">
        <v>144</v>
      </c>
      <c r="AU101" s="235" t="s">
        <v>86</v>
      </c>
      <c r="AV101" s="13" t="s">
        <v>142</v>
      </c>
      <c r="AW101" s="13" t="s">
        <v>6</v>
      </c>
      <c r="AX101" s="13" t="s">
        <v>24</v>
      </c>
      <c r="AY101" s="235" t="s">
        <v>135</v>
      </c>
    </row>
    <row r="102" spans="2:65" s="1" customFormat="1" ht="16.5" customHeight="1">
      <c r="B102" s="40"/>
      <c r="C102" s="191" t="s">
        <v>211</v>
      </c>
      <c r="D102" s="191" t="s">
        <v>137</v>
      </c>
      <c r="E102" s="192" t="s">
        <v>1184</v>
      </c>
      <c r="F102" s="193" t="s">
        <v>1177</v>
      </c>
      <c r="G102" s="194" t="s">
        <v>1170</v>
      </c>
      <c r="H102" s="195">
        <v>1</v>
      </c>
      <c r="I102" s="196"/>
      <c r="J102" s="197">
        <f>ROUND(I102*H102,2)</f>
        <v>0</v>
      </c>
      <c r="K102" s="193" t="s">
        <v>22</v>
      </c>
      <c r="L102" s="60"/>
      <c r="M102" s="198" t="s">
        <v>22</v>
      </c>
      <c r="N102" s="199" t="s">
        <v>48</v>
      </c>
      <c r="O102" s="41"/>
      <c r="P102" s="200">
        <f>O102*H102</f>
        <v>0</v>
      </c>
      <c r="Q102" s="200">
        <v>0</v>
      </c>
      <c r="R102" s="200">
        <f>Q102*H102</f>
        <v>0</v>
      </c>
      <c r="S102" s="200">
        <v>0</v>
      </c>
      <c r="T102" s="201">
        <f>S102*H102</f>
        <v>0</v>
      </c>
      <c r="AR102" s="23" t="s">
        <v>1162</v>
      </c>
      <c r="AT102" s="23" t="s">
        <v>137</v>
      </c>
      <c r="AU102" s="23" t="s">
        <v>86</v>
      </c>
      <c r="AY102" s="23" t="s">
        <v>135</v>
      </c>
      <c r="BE102" s="202">
        <f>IF(N102="základní",J102,0)</f>
        <v>0</v>
      </c>
      <c r="BF102" s="202">
        <f>IF(N102="snížená",J102,0)</f>
        <v>0</v>
      </c>
      <c r="BG102" s="202">
        <f>IF(N102="zákl. přenesená",J102,0)</f>
        <v>0</v>
      </c>
      <c r="BH102" s="202">
        <f>IF(N102="sníž. přenesená",J102,0)</f>
        <v>0</v>
      </c>
      <c r="BI102" s="202">
        <f>IF(N102="nulová",J102,0)</f>
        <v>0</v>
      </c>
      <c r="BJ102" s="23" t="s">
        <v>24</v>
      </c>
      <c r="BK102" s="202">
        <f>ROUND(I102*H102,2)</f>
        <v>0</v>
      </c>
      <c r="BL102" s="23" t="s">
        <v>1162</v>
      </c>
      <c r="BM102" s="23" t="s">
        <v>1185</v>
      </c>
    </row>
    <row r="103" spans="2:65" s="11" customFormat="1" ht="13.5">
      <c r="B103" s="203"/>
      <c r="C103" s="204"/>
      <c r="D103" s="205" t="s">
        <v>144</v>
      </c>
      <c r="E103" s="206" t="s">
        <v>22</v>
      </c>
      <c r="F103" s="207" t="s">
        <v>1186</v>
      </c>
      <c r="G103" s="204"/>
      <c r="H103" s="206" t="s">
        <v>22</v>
      </c>
      <c r="I103" s="208"/>
      <c r="J103" s="204"/>
      <c r="K103" s="204"/>
      <c r="L103" s="209"/>
      <c r="M103" s="210"/>
      <c r="N103" s="211"/>
      <c r="O103" s="211"/>
      <c r="P103" s="211"/>
      <c r="Q103" s="211"/>
      <c r="R103" s="211"/>
      <c r="S103" s="211"/>
      <c r="T103" s="212"/>
      <c r="AT103" s="213" t="s">
        <v>144</v>
      </c>
      <c r="AU103" s="213" t="s">
        <v>86</v>
      </c>
      <c r="AV103" s="11" t="s">
        <v>24</v>
      </c>
      <c r="AW103" s="11" t="s">
        <v>41</v>
      </c>
      <c r="AX103" s="11" t="s">
        <v>77</v>
      </c>
      <c r="AY103" s="213" t="s">
        <v>135</v>
      </c>
    </row>
    <row r="104" spans="2:65" s="11" customFormat="1" ht="13.5">
      <c r="B104" s="203"/>
      <c r="C104" s="204"/>
      <c r="D104" s="205" t="s">
        <v>144</v>
      </c>
      <c r="E104" s="206" t="s">
        <v>22</v>
      </c>
      <c r="F104" s="207" t="s">
        <v>1182</v>
      </c>
      <c r="G104" s="204"/>
      <c r="H104" s="206" t="s">
        <v>22</v>
      </c>
      <c r="I104" s="208"/>
      <c r="J104" s="204"/>
      <c r="K104" s="204"/>
      <c r="L104" s="209"/>
      <c r="M104" s="210"/>
      <c r="N104" s="211"/>
      <c r="O104" s="211"/>
      <c r="P104" s="211"/>
      <c r="Q104" s="211"/>
      <c r="R104" s="211"/>
      <c r="S104" s="211"/>
      <c r="T104" s="212"/>
      <c r="AT104" s="213" t="s">
        <v>144</v>
      </c>
      <c r="AU104" s="213" t="s">
        <v>86</v>
      </c>
      <c r="AV104" s="11" t="s">
        <v>24</v>
      </c>
      <c r="AW104" s="11" t="s">
        <v>41</v>
      </c>
      <c r="AX104" s="11" t="s">
        <v>77</v>
      </c>
      <c r="AY104" s="213" t="s">
        <v>135</v>
      </c>
    </row>
    <row r="105" spans="2:65" s="11" customFormat="1" ht="13.5">
      <c r="B105" s="203"/>
      <c r="C105" s="204"/>
      <c r="D105" s="205" t="s">
        <v>144</v>
      </c>
      <c r="E105" s="206" t="s">
        <v>22</v>
      </c>
      <c r="F105" s="207" t="s">
        <v>1183</v>
      </c>
      <c r="G105" s="204"/>
      <c r="H105" s="206" t="s">
        <v>22</v>
      </c>
      <c r="I105" s="208"/>
      <c r="J105" s="204"/>
      <c r="K105" s="204"/>
      <c r="L105" s="209"/>
      <c r="M105" s="210"/>
      <c r="N105" s="211"/>
      <c r="O105" s="211"/>
      <c r="P105" s="211"/>
      <c r="Q105" s="211"/>
      <c r="R105" s="211"/>
      <c r="S105" s="211"/>
      <c r="T105" s="212"/>
      <c r="AT105" s="213" t="s">
        <v>144</v>
      </c>
      <c r="AU105" s="213" t="s">
        <v>86</v>
      </c>
      <c r="AV105" s="11" t="s">
        <v>24</v>
      </c>
      <c r="AW105" s="11" t="s">
        <v>41</v>
      </c>
      <c r="AX105" s="11" t="s">
        <v>77</v>
      </c>
      <c r="AY105" s="213" t="s">
        <v>135</v>
      </c>
    </row>
    <row r="106" spans="2:65" s="12" customFormat="1" ht="13.5">
      <c r="B106" s="214"/>
      <c r="C106" s="215"/>
      <c r="D106" s="205" t="s">
        <v>144</v>
      </c>
      <c r="E106" s="216" t="s">
        <v>22</v>
      </c>
      <c r="F106" s="217" t="s">
        <v>24</v>
      </c>
      <c r="G106" s="215"/>
      <c r="H106" s="218">
        <v>1</v>
      </c>
      <c r="I106" s="219"/>
      <c r="J106" s="215"/>
      <c r="K106" s="215"/>
      <c r="L106" s="220"/>
      <c r="M106" s="221"/>
      <c r="N106" s="222"/>
      <c r="O106" s="222"/>
      <c r="P106" s="222"/>
      <c r="Q106" s="222"/>
      <c r="R106" s="222"/>
      <c r="S106" s="222"/>
      <c r="T106" s="223"/>
      <c r="AT106" s="224" t="s">
        <v>144</v>
      </c>
      <c r="AU106" s="224" t="s">
        <v>86</v>
      </c>
      <c r="AV106" s="12" t="s">
        <v>86</v>
      </c>
      <c r="AW106" s="12" t="s">
        <v>41</v>
      </c>
      <c r="AX106" s="12" t="s">
        <v>77</v>
      </c>
      <c r="AY106" s="224" t="s">
        <v>135</v>
      </c>
    </row>
    <row r="107" spans="2:65" s="13" customFormat="1" ht="13.5">
      <c r="B107" s="225"/>
      <c r="C107" s="226"/>
      <c r="D107" s="205" t="s">
        <v>144</v>
      </c>
      <c r="E107" s="227" t="s">
        <v>22</v>
      </c>
      <c r="F107" s="228" t="s">
        <v>173</v>
      </c>
      <c r="G107" s="226"/>
      <c r="H107" s="229">
        <v>1</v>
      </c>
      <c r="I107" s="230"/>
      <c r="J107" s="226"/>
      <c r="K107" s="226"/>
      <c r="L107" s="231"/>
      <c r="M107" s="232"/>
      <c r="N107" s="233"/>
      <c r="O107" s="233"/>
      <c r="P107" s="233"/>
      <c r="Q107" s="233"/>
      <c r="R107" s="233"/>
      <c r="S107" s="233"/>
      <c r="T107" s="234"/>
      <c r="AT107" s="235" t="s">
        <v>144</v>
      </c>
      <c r="AU107" s="235" t="s">
        <v>86</v>
      </c>
      <c r="AV107" s="13" t="s">
        <v>142</v>
      </c>
      <c r="AW107" s="13" t="s">
        <v>6</v>
      </c>
      <c r="AX107" s="13" t="s">
        <v>24</v>
      </c>
      <c r="AY107" s="235" t="s">
        <v>135</v>
      </c>
    </row>
    <row r="108" spans="2:65" s="10" customFormat="1" ht="29.85" customHeight="1">
      <c r="B108" s="175"/>
      <c r="C108" s="176"/>
      <c r="D108" s="177" t="s">
        <v>76</v>
      </c>
      <c r="E108" s="189" t="s">
        <v>1187</v>
      </c>
      <c r="F108" s="189" t="s">
        <v>1188</v>
      </c>
      <c r="G108" s="176"/>
      <c r="H108" s="176"/>
      <c r="I108" s="179"/>
      <c r="J108" s="190">
        <f>BK108</f>
        <v>0</v>
      </c>
      <c r="K108" s="176"/>
      <c r="L108" s="181"/>
      <c r="M108" s="182"/>
      <c r="N108" s="183"/>
      <c r="O108" s="183"/>
      <c r="P108" s="184">
        <f>SUM(P109:P111)</f>
        <v>0</v>
      </c>
      <c r="Q108" s="183"/>
      <c r="R108" s="184">
        <f>SUM(R109:R111)</f>
        <v>0</v>
      </c>
      <c r="S108" s="183"/>
      <c r="T108" s="185">
        <f>SUM(T109:T111)</f>
        <v>0</v>
      </c>
      <c r="AR108" s="186" t="s">
        <v>211</v>
      </c>
      <c r="AT108" s="187" t="s">
        <v>76</v>
      </c>
      <c r="AU108" s="187" t="s">
        <v>24</v>
      </c>
      <c r="AY108" s="186" t="s">
        <v>135</v>
      </c>
      <c r="BK108" s="188">
        <f>SUM(BK109:BK111)</f>
        <v>0</v>
      </c>
    </row>
    <row r="109" spans="2:65" s="1" customFormat="1" ht="16.5" customHeight="1">
      <c r="B109" s="40"/>
      <c r="C109" s="191" t="s">
        <v>216</v>
      </c>
      <c r="D109" s="191" t="s">
        <v>137</v>
      </c>
      <c r="E109" s="192" t="s">
        <v>1189</v>
      </c>
      <c r="F109" s="193" t="s">
        <v>1190</v>
      </c>
      <c r="G109" s="194" t="s">
        <v>1161</v>
      </c>
      <c r="H109" s="195">
        <v>1</v>
      </c>
      <c r="I109" s="196"/>
      <c r="J109" s="197">
        <f>ROUND(I109*H109,2)</f>
        <v>0</v>
      </c>
      <c r="K109" s="193" t="s">
        <v>141</v>
      </c>
      <c r="L109" s="60"/>
      <c r="M109" s="198" t="s">
        <v>22</v>
      </c>
      <c r="N109" s="199" t="s">
        <v>48</v>
      </c>
      <c r="O109" s="41"/>
      <c r="P109" s="200">
        <f>O109*H109</f>
        <v>0</v>
      </c>
      <c r="Q109" s="200">
        <v>0</v>
      </c>
      <c r="R109" s="200">
        <f>Q109*H109</f>
        <v>0</v>
      </c>
      <c r="S109" s="200">
        <v>0</v>
      </c>
      <c r="T109" s="201">
        <f>S109*H109</f>
        <v>0</v>
      </c>
      <c r="AR109" s="23" t="s">
        <v>1162</v>
      </c>
      <c r="AT109" s="23" t="s">
        <v>137</v>
      </c>
      <c r="AU109" s="23" t="s">
        <v>86</v>
      </c>
      <c r="AY109" s="23" t="s">
        <v>135</v>
      </c>
      <c r="BE109" s="202">
        <f>IF(N109="základní",J109,0)</f>
        <v>0</v>
      </c>
      <c r="BF109" s="202">
        <f>IF(N109="snížená",J109,0)</f>
        <v>0</v>
      </c>
      <c r="BG109" s="202">
        <f>IF(N109="zákl. přenesená",J109,0)</f>
        <v>0</v>
      </c>
      <c r="BH109" s="202">
        <f>IF(N109="sníž. přenesená",J109,0)</f>
        <v>0</v>
      </c>
      <c r="BI109" s="202">
        <f>IF(N109="nulová",J109,0)</f>
        <v>0</v>
      </c>
      <c r="BJ109" s="23" t="s">
        <v>24</v>
      </c>
      <c r="BK109" s="202">
        <f>ROUND(I109*H109,2)</f>
        <v>0</v>
      </c>
      <c r="BL109" s="23" t="s">
        <v>1162</v>
      </c>
      <c r="BM109" s="23" t="s">
        <v>1191</v>
      </c>
    </row>
    <row r="110" spans="2:65" s="11" customFormat="1" ht="13.5">
      <c r="B110" s="203"/>
      <c r="C110" s="204"/>
      <c r="D110" s="205" t="s">
        <v>144</v>
      </c>
      <c r="E110" s="206" t="s">
        <v>22</v>
      </c>
      <c r="F110" s="207" t="s">
        <v>1192</v>
      </c>
      <c r="G110" s="204"/>
      <c r="H110" s="206" t="s">
        <v>22</v>
      </c>
      <c r="I110" s="208"/>
      <c r="J110" s="204"/>
      <c r="K110" s="204"/>
      <c r="L110" s="209"/>
      <c r="M110" s="210"/>
      <c r="N110" s="211"/>
      <c r="O110" s="211"/>
      <c r="P110" s="211"/>
      <c r="Q110" s="211"/>
      <c r="R110" s="211"/>
      <c r="S110" s="211"/>
      <c r="T110" s="212"/>
      <c r="AT110" s="213" t="s">
        <v>144</v>
      </c>
      <c r="AU110" s="213" t="s">
        <v>86</v>
      </c>
      <c r="AV110" s="11" t="s">
        <v>24</v>
      </c>
      <c r="AW110" s="11" t="s">
        <v>41</v>
      </c>
      <c r="AX110" s="11" t="s">
        <v>77</v>
      </c>
      <c r="AY110" s="213" t="s">
        <v>135</v>
      </c>
    </row>
    <row r="111" spans="2:65" s="12" customFormat="1" ht="13.5">
      <c r="B111" s="214"/>
      <c r="C111" s="215"/>
      <c r="D111" s="205" t="s">
        <v>144</v>
      </c>
      <c r="E111" s="216" t="s">
        <v>22</v>
      </c>
      <c r="F111" s="217" t="s">
        <v>24</v>
      </c>
      <c r="G111" s="215"/>
      <c r="H111" s="218">
        <v>1</v>
      </c>
      <c r="I111" s="219"/>
      <c r="J111" s="215"/>
      <c r="K111" s="215"/>
      <c r="L111" s="220"/>
      <c r="M111" s="221"/>
      <c r="N111" s="222"/>
      <c r="O111" s="222"/>
      <c r="P111" s="222"/>
      <c r="Q111" s="222"/>
      <c r="R111" s="222"/>
      <c r="S111" s="222"/>
      <c r="T111" s="223"/>
      <c r="AT111" s="224" t="s">
        <v>144</v>
      </c>
      <c r="AU111" s="224" t="s">
        <v>86</v>
      </c>
      <c r="AV111" s="12" t="s">
        <v>86</v>
      </c>
      <c r="AW111" s="12" t="s">
        <v>41</v>
      </c>
      <c r="AX111" s="12" t="s">
        <v>24</v>
      </c>
      <c r="AY111" s="224" t="s">
        <v>135</v>
      </c>
    </row>
    <row r="112" spans="2:65" s="10" customFormat="1" ht="29.85" customHeight="1">
      <c r="B112" s="175"/>
      <c r="C112" s="176"/>
      <c r="D112" s="177" t="s">
        <v>76</v>
      </c>
      <c r="E112" s="189" t="s">
        <v>1193</v>
      </c>
      <c r="F112" s="189" t="s">
        <v>1194</v>
      </c>
      <c r="G112" s="176"/>
      <c r="H112" s="176"/>
      <c r="I112" s="179"/>
      <c r="J112" s="190">
        <f>BK112</f>
        <v>0</v>
      </c>
      <c r="K112" s="176"/>
      <c r="L112" s="181"/>
      <c r="M112" s="182"/>
      <c r="N112" s="183"/>
      <c r="O112" s="183"/>
      <c r="P112" s="184">
        <f>SUM(P113:P118)</f>
        <v>0</v>
      </c>
      <c r="Q112" s="183"/>
      <c r="R112" s="184">
        <f>SUM(R113:R118)</f>
        <v>0</v>
      </c>
      <c r="S112" s="183"/>
      <c r="T112" s="185">
        <f>SUM(T113:T118)</f>
        <v>0</v>
      </c>
      <c r="AR112" s="186" t="s">
        <v>211</v>
      </c>
      <c r="AT112" s="187" t="s">
        <v>76</v>
      </c>
      <c r="AU112" s="187" t="s">
        <v>24</v>
      </c>
      <c r="AY112" s="186" t="s">
        <v>135</v>
      </c>
      <c r="BK112" s="188">
        <f>SUM(BK113:BK118)</f>
        <v>0</v>
      </c>
    </row>
    <row r="113" spans="2:65" s="1" customFormat="1" ht="16.5" customHeight="1">
      <c r="B113" s="40"/>
      <c r="C113" s="191" t="s">
        <v>226</v>
      </c>
      <c r="D113" s="191" t="s">
        <v>137</v>
      </c>
      <c r="E113" s="192" t="s">
        <v>1195</v>
      </c>
      <c r="F113" s="193" t="s">
        <v>1194</v>
      </c>
      <c r="G113" s="194" t="s">
        <v>1170</v>
      </c>
      <c r="H113" s="195">
        <v>1</v>
      </c>
      <c r="I113" s="196"/>
      <c r="J113" s="197">
        <f>ROUND(I113*H113,2)</f>
        <v>0</v>
      </c>
      <c r="K113" s="193" t="s">
        <v>22</v>
      </c>
      <c r="L113" s="60"/>
      <c r="M113" s="198" t="s">
        <v>22</v>
      </c>
      <c r="N113" s="199" t="s">
        <v>48</v>
      </c>
      <c r="O113" s="41"/>
      <c r="P113" s="200">
        <f>O113*H113</f>
        <v>0</v>
      </c>
      <c r="Q113" s="200">
        <v>0</v>
      </c>
      <c r="R113" s="200">
        <f>Q113*H113</f>
        <v>0</v>
      </c>
      <c r="S113" s="200">
        <v>0</v>
      </c>
      <c r="T113" s="201">
        <f>S113*H113</f>
        <v>0</v>
      </c>
      <c r="AR113" s="23" t="s">
        <v>1162</v>
      </c>
      <c r="AT113" s="23" t="s">
        <v>137</v>
      </c>
      <c r="AU113" s="23" t="s">
        <v>86</v>
      </c>
      <c r="AY113" s="23" t="s">
        <v>135</v>
      </c>
      <c r="BE113" s="202">
        <f>IF(N113="základní",J113,0)</f>
        <v>0</v>
      </c>
      <c r="BF113" s="202">
        <f>IF(N113="snížená",J113,0)</f>
        <v>0</v>
      </c>
      <c r="BG113" s="202">
        <f>IF(N113="zákl. přenesená",J113,0)</f>
        <v>0</v>
      </c>
      <c r="BH113" s="202">
        <f>IF(N113="sníž. přenesená",J113,0)</f>
        <v>0</v>
      </c>
      <c r="BI113" s="202">
        <f>IF(N113="nulová",J113,0)</f>
        <v>0</v>
      </c>
      <c r="BJ113" s="23" t="s">
        <v>24</v>
      </c>
      <c r="BK113" s="202">
        <f>ROUND(I113*H113,2)</f>
        <v>0</v>
      </c>
      <c r="BL113" s="23" t="s">
        <v>1162</v>
      </c>
      <c r="BM113" s="23" t="s">
        <v>1196</v>
      </c>
    </row>
    <row r="114" spans="2:65" s="11" customFormat="1" ht="13.5">
      <c r="B114" s="203"/>
      <c r="C114" s="204"/>
      <c r="D114" s="205" t="s">
        <v>144</v>
      </c>
      <c r="E114" s="206" t="s">
        <v>22</v>
      </c>
      <c r="F114" s="207" t="s">
        <v>1197</v>
      </c>
      <c r="G114" s="204"/>
      <c r="H114" s="206" t="s">
        <v>22</v>
      </c>
      <c r="I114" s="208"/>
      <c r="J114" s="204"/>
      <c r="K114" s="204"/>
      <c r="L114" s="209"/>
      <c r="M114" s="210"/>
      <c r="N114" s="211"/>
      <c r="O114" s="211"/>
      <c r="P114" s="211"/>
      <c r="Q114" s="211"/>
      <c r="R114" s="211"/>
      <c r="S114" s="211"/>
      <c r="T114" s="212"/>
      <c r="AT114" s="213" t="s">
        <v>144</v>
      </c>
      <c r="AU114" s="213" t="s">
        <v>86</v>
      </c>
      <c r="AV114" s="11" t="s">
        <v>24</v>
      </c>
      <c r="AW114" s="11" t="s">
        <v>41</v>
      </c>
      <c r="AX114" s="11" t="s">
        <v>77</v>
      </c>
      <c r="AY114" s="213" t="s">
        <v>135</v>
      </c>
    </row>
    <row r="115" spans="2:65" s="11" customFormat="1" ht="27">
      <c r="B115" s="203"/>
      <c r="C115" s="204"/>
      <c r="D115" s="205" t="s">
        <v>144</v>
      </c>
      <c r="E115" s="206" t="s">
        <v>22</v>
      </c>
      <c r="F115" s="207" t="s">
        <v>1198</v>
      </c>
      <c r="G115" s="204"/>
      <c r="H115" s="206" t="s">
        <v>22</v>
      </c>
      <c r="I115" s="208"/>
      <c r="J115" s="204"/>
      <c r="K115" s="204"/>
      <c r="L115" s="209"/>
      <c r="M115" s="210"/>
      <c r="N115" s="211"/>
      <c r="O115" s="211"/>
      <c r="P115" s="211"/>
      <c r="Q115" s="211"/>
      <c r="R115" s="211"/>
      <c r="S115" s="211"/>
      <c r="T115" s="212"/>
      <c r="AT115" s="213" t="s">
        <v>144</v>
      </c>
      <c r="AU115" s="213" t="s">
        <v>86</v>
      </c>
      <c r="AV115" s="11" t="s">
        <v>24</v>
      </c>
      <c r="AW115" s="11" t="s">
        <v>41</v>
      </c>
      <c r="AX115" s="11" t="s">
        <v>77</v>
      </c>
      <c r="AY115" s="213" t="s">
        <v>135</v>
      </c>
    </row>
    <row r="116" spans="2:65" s="11" customFormat="1" ht="13.5">
      <c r="B116" s="203"/>
      <c r="C116" s="204"/>
      <c r="D116" s="205" t="s">
        <v>144</v>
      </c>
      <c r="E116" s="206" t="s">
        <v>22</v>
      </c>
      <c r="F116" s="207" t="s">
        <v>1199</v>
      </c>
      <c r="G116" s="204"/>
      <c r="H116" s="206" t="s">
        <v>22</v>
      </c>
      <c r="I116" s="208"/>
      <c r="J116" s="204"/>
      <c r="K116" s="204"/>
      <c r="L116" s="209"/>
      <c r="M116" s="210"/>
      <c r="N116" s="211"/>
      <c r="O116" s="211"/>
      <c r="P116" s="211"/>
      <c r="Q116" s="211"/>
      <c r="R116" s="211"/>
      <c r="S116" s="211"/>
      <c r="T116" s="212"/>
      <c r="AT116" s="213" t="s">
        <v>144</v>
      </c>
      <c r="AU116" s="213" t="s">
        <v>86</v>
      </c>
      <c r="AV116" s="11" t="s">
        <v>24</v>
      </c>
      <c r="AW116" s="11" t="s">
        <v>41</v>
      </c>
      <c r="AX116" s="11" t="s">
        <v>77</v>
      </c>
      <c r="AY116" s="213" t="s">
        <v>135</v>
      </c>
    </row>
    <row r="117" spans="2:65" s="12" customFormat="1" ht="13.5">
      <c r="B117" s="214"/>
      <c r="C117" s="215"/>
      <c r="D117" s="205" t="s">
        <v>144</v>
      </c>
      <c r="E117" s="216" t="s">
        <v>22</v>
      </c>
      <c r="F117" s="217" t="s">
        <v>24</v>
      </c>
      <c r="G117" s="215"/>
      <c r="H117" s="218">
        <v>1</v>
      </c>
      <c r="I117" s="219"/>
      <c r="J117" s="215"/>
      <c r="K117" s="215"/>
      <c r="L117" s="220"/>
      <c r="M117" s="221"/>
      <c r="N117" s="222"/>
      <c r="O117" s="222"/>
      <c r="P117" s="222"/>
      <c r="Q117" s="222"/>
      <c r="R117" s="222"/>
      <c r="S117" s="222"/>
      <c r="T117" s="223"/>
      <c r="AT117" s="224" t="s">
        <v>144</v>
      </c>
      <c r="AU117" s="224" t="s">
        <v>86</v>
      </c>
      <c r="AV117" s="12" t="s">
        <v>86</v>
      </c>
      <c r="AW117" s="12" t="s">
        <v>41</v>
      </c>
      <c r="AX117" s="12" t="s">
        <v>77</v>
      </c>
      <c r="AY117" s="224" t="s">
        <v>135</v>
      </c>
    </row>
    <row r="118" spans="2:65" s="13" customFormat="1" ht="13.5">
      <c r="B118" s="225"/>
      <c r="C118" s="226"/>
      <c r="D118" s="205" t="s">
        <v>144</v>
      </c>
      <c r="E118" s="227" t="s">
        <v>22</v>
      </c>
      <c r="F118" s="228" t="s">
        <v>173</v>
      </c>
      <c r="G118" s="226"/>
      <c r="H118" s="229">
        <v>1</v>
      </c>
      <c r="I118" s="230"/>
      <c r="J118" s="226"/>
      <c r="K118" s="226"/>
      <c r="L118" s="231"/>
      <c r="M118" s="252"/>
      <c r="N118" s="253"/>
      <c r="O118" s="253"/>
      <c r="P118" s="253"/>
      <c r="Q118" s="253"/>
      <c r="R118" s="253"/>
      <c r="S118" s="253"/>
      <c r="T118" s="254"/>
      <c r="AT118" s="235" t="s">
        <v>144</v>
      </c>
      <c r="AU118" s="235" t="s">
        <v>86</v>
      </c>
      <c r="AV118" s="13" t="s">
        <v>142</v>
      </c>
      <c r="AW118" s="13" t="s">
        <v>41</v>
      </c>
      <c r="AX118" s="13" t="s">
        <v>24</v>
      </c>
      <c r="AY118" s="235" t="s">
        <v>135</v>
      </c>
    </row>
    <row r="119" spans="2:65" s="1" customFormat="1" ht="6.95" customHeight="1">
      <c r="B119" s="55"/>
      <c r="C119" s="56"/>
      <c r="D119" s="56"/>
      <c r="E119" s="56"/>
      <c r="F119" s="56"/>
      <c r="G119" s="56"/>
      <c r="H119" s="56"/>
      <c r="I119" s="138"/>
      <c r="J119" s="56"/>
      <c r="K119" s="56"/>
      <c r="L119" s="60"/>
    </row>
  </sheetData>
  <sheetProtection algorithmName="SHA-512" hashValue="F5NgpUzpbMB6l67vsEo+ZbJLWWVYsKbfhhofiDBaUL8UGmN+UWPkDFcp4Oj+5EC+DeOQ7Ex0Pfs1eMIIsSkWnA==" saltValue="WW6nnQjOIRNY/qxRL0ZM7I2jyuNI6uzVVI7Dzt1tO/bwvwc/JApiBQHrZix0Bcr6TX3+XkUgHmn6nTuub7GQvw==" spinCount="100000" sheet="1" objects="1" scenarios="1" formatColumns="0" formatRows="0" autoFilter="0"/>
  <autoFilter ref="C80:K118"/>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55" customWidth="1"/>
    <col min="2" max="2" width="1.6640625" style="255" customWidth="1"/>
    <col min="3" max="4" width="5" style="255" customWidth="1"/>
    <col min="5" max="5" width="11.6640625" style="255" customWidth="1"/>
    <col min="6" max="6" width="9.1640625" style="255" customWidth="1"/>
    <col min="7" max="7" width="5" style="255" customWidth="1"/>
    <col min="8" max="8" width="77.83203125" style="255" customWidth="1"/>
    <col min="9" max="10" width="20" style="255" customWidth="1"/>
    <col min="11" max="11" width="1.6640625" style="255" customWidth="1"/>
  </cols>
  <sheetData>
    <row r="1" spans="2:11" ht="37.5" customHeight="1"/>
    <row r="2" spans="2:11" ht="7.5" customHeight="1">
      <c r="B2" s="256"/>
      <c r="C2" s="257"/>
      <c r="D2" s="257"/>
      <c r="E2" s="257"/>
      <c r="F2" s="257"/>
      <c r="G2" s="257"/>
      <c r="H2" s="257"/>
      <c r="I2" s="257"/>
      <c r="J2" s="257"/>
      <c r="K2" s="258"/>
    </row>
    <row r="3" spans="2:11" s="14" customFormat="1" ht="45" customHeight="1">
      <c r="B3" s="259"/>
      <c r="C3" s="383" t="s">
        <v>1200</v>
      </c>
      <c r="D3" s="383"/>
      <c r="E3" s="383"/>
      <c r="F3" s="383"/>
      <c r="G3" s="383"/>
      <c r="H3" s="383"/>
      <c r="I3" s="383"/>
      <c r="J3" s="383"/>
      <c r="K3" s="260"/>
    </row>
    <row r="4" spans="2:11" ht="25.5" customHeight="1">
      <c r="B4" s="261"/>
      <c r="C4" s="387" t="s">
        <v>1201</v>
      </c>
      <c r="D4" s="387"/>
      <c r="E4" s="387"/>
      <c r="F4" s="387"/>
      <c r="G4" s="387"/>
      <c r="H4" s="387"/>
      <c r="I4" s="387"/>
      <c r="J4" s="387"/>
      <c r="K4" s="262"/>
    </row>
    <row r="5" spans="2:11" ht="5.25" customHeight="1">
      <c r="B5" s="261"/>
      <c r="C5" s="263"/>
      <c r="D5" s="263"/>
      <c r="E5" s="263"/>
      <c r="F5" s="263"/>
      <c r="G5" s="263"/>
      <c r="H5" s="263"/>
      <c r="I5" s="263"/>
      <c r="J5" s="263"/>
      <c r="K5" s="262"/>
    </row>
    <row r="6" spans="2:11" ht="15" customHeight="1">
      <c r="B6" s="261"/>
      <c r="C6" s="386" t="s">
        <v>1202</v>
      </c>
      <c r="D6" s="386"/>
      <c r="E6" s="386"/>
      <c r="F6" s="386"/>
      <c r="G6" s="386"/>
      <c r="H6" s="386"/>
      <c r="I6" s="386"/>
      <c r="J6" s="386"/>
      <c r="K6" s="262"/>
    </row>
    <row r="7" spans="2:11" ht="15" customHeight="1">
      <c r="B7" s="265"/>
      <c r="C7" s="386" t="s">
        <v>1203</v>
      </c>
      <c r="D7" s="386"/>
      <c r="E7" s="386"/>
      <c r="F7" s="386"/>
      <c r="G7" s="386"/>
      <c r="H7" s="386"/>
      <c r="I7" s="386"/>
      <c r="J7" s="386"/>
      <c r="K7" s="262"/>
    </row>
    <row r="8" spans="2:11" ht="12.75" customHeight="1">
      <c r="B8" s="265"/>
      <c r="C8" s="264"/>
      <c r="D8" s="264"/>
      <c r="E8" s="264"/>
      <c r="F8" s="264"/>
      <c r="G8" s="264"/>
      <c r="H8" s="264"/>
      <c r="I8" s="264"/>
      <c r="J8" s="264"/>
      <c r="K8" s="262"/>
    </row>
    <row r="9" spans="2:11" ht="15" customHeight="1">
      <c r="B9" s="265"/>
      <c r="C9" s="386" t="s">
        <v>1204</v>
      </c>
      <c r="D9" s="386"/>
      <c r="E9" s="386"/>
      <c r="F9" s="386"/>
      <c r="G9" s="386"/>
      <c r="H9" s="386"/>
      <c r="I9" s="386"/>
      <c r="J9" s="386"/>
      <c r="K9" s="262"/>
    </row>
    <row r="10" spans="2:11" ht="15" customHeight="1">
      <c r="B10" s="265"/>
      <c r="C10" s="264"/>
      <c r="D10" s="386" t="s">
        <v>1205</v>
      </c>
      <c r="E10" s="386"/>
      <c r="F10" s="386"/>
      <c r="G10" s="386"/>
      <c r="H10" s="386"/>
      <c r="I10" s="386"/>
      <c r="J10" s="386"/>
      <c r="K10" s="262"/>
    </row>
    <row r="11" spans="2:11" ht="15" customHeight="1">
      <c r="B11" s="265"/>
      <c r="C11" s="266"/>
      <c r="D11" s="386" t="s">
        <v>1206</v>
      </c>
      <c r="E11" s="386"/>
      <c r="F11" s="386"/>
      <c r="G11" s="386"/>
      <c r="H11" s="386"/>
      <c r="I11" s="386"/>
      <c r="J11" s="386"/>
      <c r="K11" s="262"/>
    </row>
    <row r="12" spans="2:11" ht="12.75" customHeight="1">
      <c r="B12" s="265"/>
      <c r="C12" s="266"/>
      <c r="D12" s="266"/>
      <c r="E12" s="266"/>
      <c r="F12" s="266"/>
      <c r="G12" s="266"/>
      <c r="H12" s="266"/>
      <c r="I12" s="266"/>
      <c r="J12" s="266"/>
      <c r="K12" s="262"/>
    </row>
    <row r="13" spans="2:11" ht="15" customHeight="1">
      <c r="B13" s="265"/>
      <c r="C13" s="266"/>
      <c r="D13" s="386" t="s">
        <v>1207</v>
      </c>
      <c r="E13" s="386"/>
      <c r="F13" s="386"/>
      <c r="G13" s="386"/>
      <c r="H13" s="386"/>
      <c r="I13" s="386"/>
      <c r="J13" s="386"/>
      <c r="K13" s="262"/>
    </row>
    <row r="14" spans="2:11" ht="15" customHeight="1">
      <c r="B14" s="265"/>
      <c r="C14" s="266"/>
      <c r="D14" s="386" t="s">
        <v>1208</v>
      </c>
      <c r="E14" s="386"/>
      <c r="F14" s="386"/>
      <c r="G14" s="386"/>
      <c r="H14" s="386"/>
      <c r="I14" s="386"/>
      <c r="J14" s="386"/>
      <c r="K14" s="262"/>
    </row>
    <row r="15" spans="2:11" ht="15" customHeight="1">
      <c r="B15" s="265"/>
      <c r="C15" s="266"/>
      <c r="D15" s="386" t="s">
        <v>1209</v>
      </c>
      <c r="E15" s="386"/>
      <c r="F15" s="386"/>
      <c r="G15" s="386"/>
      <c r="H15" s="386"/>
      <c r="I15" s="386"/>
      <c r="J15" s="386"/>
      <c r="K15" s="262"/>
    </row>
    <row r="16" spans="2:11" ht="15" customHeight="1">
      <c r="B16" s="265"/>
      <c r="C16" s="266"/>
      <c r="D16" s="266"/>
      <c r="E16" s="267" t="s">
        <v>84</v>
      </c>
      <c r="F16" s="386" t="s">
        <v>1210</v>
      </c>
      <c r="G16" s="386"/>
      <c r="H16" s="386"/>
      <c r="I16" s="386"/>
      <c r="J16" s="386"/>
      <c r="K16" s="262"/>
    </row>
    <row r="17" spans="2:11" ht="15" customHeight="1">
      <c r="B17" s="265"/>
      <c r="C17" s="266"/>
      <c r="D17" s="266"/>
      <c r="E17" s="267" t="s">
        <v>1211</v>
      </c>
      <c r="F17" s="386" t="s">
        <v>1212</v>
      </c>
      <c r="G17" s="386"/>
      <c r="H17" s="386"/>
      <c r="I17" s="386"/>
      <c r="J17" s="386"/>
      <c r="K17" s="262"/>
    </row>
    <row r="18" spans="2:11" ht="15" customHeight="1">
      <c r="B18" s="265"/>
      <c r="C18" s="266"/>
      <c r="D18" s="266"/>
      <c r="E18" s="267" t="s">
        <v>1213</v>
      </c>
      <c r="F18" s="386" t="s">
        <v>1214</v>
      </c>
      <c r="G18" s="386"/>
      <c r="H18" s="386"/>
      <c r="I18" s="386"/>
      <c r="J18" s="386"/>
      <c r="K18" s="262"/>
    </row>
    <row r="19" spans="2:11" ht="15" customHeight="1">
      <c r="B19" s="265"/>
      <c r="C19" s="266"/>
      <c r="D19" s="266"/>
      <c r="E19" s="267" t="s">
        <v>1215</v>
      </c>
      <c r="F19" s="386" t="s">
        <v>1216</v>
      </c>
      <c r="G19" s="386"/>
      <c r="H19" s="386"/>
      <c r="I19" s="386"/>
      <c r="J19" s="386"/>
      <c r="K19" s="262"/>
    </row>
    <row r="20" spans="2:11" ht="15" customHeight="1">
      <c r="B20" s="265"/>
      <c r="C20" s="266"/>
      <c r="D20" s="266"/>
      <c r="E20" s="267" t="s">
        <v>1217</v>
      </c>
      <c r="F20" s="386" t="s">
        <v>1218</v>
      </c>
      <c r="G20" s="386"/>
      <c r="H20" s="386"/>
      <c r="I20" s="386"/>
      <c r="J20" s="386"/>
      <c r="K20" s="262"/>
    </row>
    <row r="21" spans="2:11" ht="15" customHeight="1">
      <c r="B21" s="265"/>
      <c r="C21" s="266"/>
      <c r="D21" s="266"/>
      <c r="E21" s="267" t="s">
        <v>1219</v>
      </c>
      <c r="F21" s="386" t="s">
        <v>1220</v>
      </c>
      <c r="G21" s="386"/>
      <c r="H21" s="386"/>
      <c r="I21" s="386"/>
      <c r="J21" s="386"/>
      <c r="K21" s="262"/>
    </row>
    <row r="22" spans="2:11" ht="12.75" customHeight="1">
      <c r="B22" s="265"/>
      <c r="C22" s="266"/>
      <c r="D22" s="266"/>
      <c r="E22" s="266"/>
      <c r="F22" s="266"/>
      <c r="G22" s="266"/>
      <c r="H22" s="266"/>
      <c r="I22" s="266"/>
      <c r="J22" s="266"/>
      <c r="K22" s="262"/>
    </row>
    <row r="23" spans="2:11" ht="15" customHeight="1">
      <c r="B23" s="265"/>
      <c r="C23" s="386" t="s">
        <v>1221</v>
      </c>
      <c r="D23" s="386"/>
      <c r="E23" s="386"/>
      <c r="F23" s="386"/>
      <c r="G23" s="386"/>
      <c r="H23" s="386"/>
      <c r="I23" s="386"/>
      <c r="J23" s="386"/>
      <c r="K23" s="262"/>
    </row>
    <row r="24" spans="2:11" ht="15" customHeight="1">
      <c r="B24" s="265"/>
      <c r="C24" s="386" t="s">
        <v>1222</v>
      </c>
      <c r="D24" s="386"/>
      <c r="E24" s="386"/>
      <c r="F24" s="386"/>
      <c r="G24" s="386"/>
      <c r="H24" s="386"/>
      <c r="I24" s="386"/>
      <c r="J24" s="386"/>
      <c r="K24" s="262"/>
    </row>
    <row r="25" spans="2:11" ht="15" customHeight="1">
      <c r="B25" s="265"/>
      <c r="C25" s="264"/>
      <c r="D25" s="386" t="s">
        <v>1223</v>
      </c>
      <c r="E25" s="386"/>
      <c r="F25" s="386"/>
      <c r="G25" s="386"/>
      <c r="H25" s="386"/>
      <c r="I25" s="386"/>
      <c r="J25" s="386"/>
      <c r="K25" s="262"/>
    </row>
    <row r="26" spans="2:11" ht="15" customHeight="1">
      <c r="B26" s="265"/>
      <c r="C26" s="266"/>
      <c r="D26" s="386" t="s">
        <v>1224</v>
      </c>
      <c r="E26" s="386"/>
      <c r="F26" s="386"/>
      <c r="G26" s="386"/>
      <c r="H26" s="386"/>
      <c r="I26" s="386"/>
      <c r="J26" s="386"/>
      <c r="K26" s="262"/>
    </row>
    <row r="27" spans="2:11" ht="12.75" customHeight="1">
      <c r="B27" s="265"/>
      <c r="C27" s="266"/>
      <c r="D27" s="266"/>
      <c r="E27" s="266"/>
      <c r="F27" s="266"/>
      <c r="G27" s="266"/>
      <c r="H27" s="266"/>
      <c r="I27" s="266"/>
      <c r="J27" s="266"/>
      <c r="K27" s="262"/>
    </row>
    <row r="28" spans="2:11" ht="15" customHeight="1">
      <c r="B28" s="265"/>
      <c r="C28" s="266"/>
      <c r="D28" s="386" t="s">
        <v>1225</v>
      </c>
      <c r="E28" s="386"/>
      <c r="F28" s="386"/>
      <c r="G28" s="386"/>
      <c r="H28" s="386"/>
      <c r="I28" s="386"/>
      <c r="J28" s="386"/>
      <c r="K28" s="262"/>
    </row>
    <row r="29" spans="2:11" ht="15" customHeight="1">
      <c r="B29" s="265"/>
      <c r="C29" s="266"/>
      <c r="D29" s="386" t="s">
        <v>1226</v>
      </c>
      <c r="E29" s="386"/>
      <c r="F29" s="386"/>
      <c r="G29" s="386"/>
      <c r="H29" s="386"/>
      <c r="I29" s="386"/>
      <c r="J29" s="386"/>
      <c r="K29" s="262"/>
    </row>
    <row r="30" spans="2:11" ht="12.75" customHeight="1">
      <c r="B30" s="265"/>
      <c r="C30" s="266"/>
      <c r="D30" s="266"/>
      <c r="E30" s="266"/>
      <c r="F30" s="266"/>
      <c r="G30" s="266"/>
      <c r="H30" s="266"/>
      <c r="I30" s="266"/>
      <c r="J30" s="266"/>
      <c r="K30" s="262"/>
    </row>
    <row r="31" spans="2:11" ht="15" customHeight="1">
      <c r="B31" s="265"/>
      <c r="C31" s="266"/>
      <c r="D31" s="386" t="s">
        <v>1227</v>
      </c>
      <c r="E31" s="386"/>
      <c r="F31" s="386"/>
      <c r="G31" s="386"/>
      <c r="H31" s="386"/>
      <c r="I31" s="386"/>
      <c r="J31" s="386"/>
      <c r="K31" s="262"/>
    </row>
    <row r="32" spans="2:11" ht="15" customHeight="1">
      <c r="B32" s="265"/>
      <c r="C32" s="266"/>
      <c r="D32" s="386" t="s">
        <v>1228</v>
      </c>
      <c r="E32" s="386"/>
      <c r="F32" s="386"/>
      <c r="G32" s="386"/>
      <c r="H32" s="386"/>
      <c r="I32" s="386"/>
      <c r="J32" s="386"/>
      <c r="K32" s="262"/>
    </row>
    <row r="33" spans="2:11" ht="15" customHeight="1">
      <c r="B33" s="265"/>
      <c r="C33" s="266"/>
      <c r="D33" s="386" t="s">
        <v>1229</v>
      </c>
      <c r="E33" s="386"/>
      <c r="F33" s="386"/>
      <c r="G33" s="386"/>
      <c r="H33" s="386"/>
      <c r="I33" s="386"/>
      <c r="J33" s="386"/>
      <c r="K33" s="262"/>
    </row>
    <row r="34" spans="2:11" ht="15" customHeight="1">
      <c r="B34" s="265"/>
      <c r="C34" s="266"/>
      <c r="D34" s="264"/>
      <c r="E34" s="268" t="s">
        <v>120</v>
      </c>
      <c r="F34" s="264"/>
      <c r="G34" s="386" t="s">
        <v>1230</v>
      </c>
      <c r="H34" s="386"/>
      <c r="I34" s="386"/>
      <c r="J34" s="386"/>
      <c r="K34" s="262"/>
    </row>
    <row r="35" spans="2:11" ht="30.75" customHeight="1">
      <c r="B35" s="265"/>
      <c r="C35" s="266"/>
      <c r="D35" s="264"/>
      <c r="E35" s="268" t="s">
        <v>1231</v>
      </c>
      <c r="F35" s="264"/>
      <c r="G35" s="386" t="s">
        <v>1232</v>
      </c>
      <c r="H35" s="386"/>
      <c r="I35" s="386"/>
      <c r="J35" s="386"/>
      <c r="K35" s="262"/>
    </row>
    <row r="36" spans="2:11" ht="15" customHeight="1">
      <c r="B36" s="265"/>
      <c r="C36" s="266"/>
      <c r="D36" s="264"/>
      <c r="E36" s="268" t="s">
        <v>58</v>
      </c>
      <c r="F36" s="264"/>
      <c r="G36" s="386" t="s">
        <v>1233</v>
      </c>
      <c r="H36" s="386"/>
      <c r="I36" s="386"/>
      <c r="J36" s="386"/>
      <c r="K36" s="262"/>
    </row>
    <row r="37" spans="2:11" ht="15" customHeight="1">
      <c r="B37" s="265"/>
      <c r="C37" s="266"/>
      <c r="D37" s="264"/>
      <c r="E37" s="268" t="s">
        <v>121</v>
      </c>
      <c r="F37" s="264"/>
      <c r="G37" s="386" t="s">
        <v>1234</v>
      </c>
      <c r="H37" s="386"/>
      <c r="I37" s="386"/>
      <c r="J37" s="386"/>
      <c r="K37" s="262"/>
    </row>
    <row r="38" spans="2:11" ht="15" customHeight="1">
      <c r="B38" s="265"/>
      <c r="C38" s="266"/>
      <c r="D38" s="264"/>
      <c r="E38" s="268" t="s">
        <v>122</v>
      </c>
      <c r="F38" s="264"/>
      <c r="G38" s="386" t="s">
        <v>1235</v>
      </c>
      <c r="H38" s="386"/>
      <c r="I38" s="386"/>
      <c r="J38" s="386"/>
      <c r="K38" s="262"/>
    </row>
    <row r="39" spans="2:11" ht="15" customHeight="1">
      <c r="B39" s="265"/>
      <c r="C39" s="266"/>
      <c r="D39" s="264"/>
      <c r="E39" s="268" t="s">
        <v>123</v>
      </c>
      <c r="F39" s="264"/>
      <c r="G39" s="386" t="s">
        <v>1236</v>
      </c>
      <c r="H39" s="386"/>
      <c r="I39" s="386"/>
      <c r="J39" s="386"/>
      <c r="K39" s="262"/>
    </row>
    <row r="40" spans="2:11" ht="15" customHeight="1">
      <c r="B40" s="265"/>
      <c r="C40" s="266"/>
      <c r="D40" s="264"/>
      <c r="E40" s="268" t="s">
        <v>1237</v>
      </c>
      <c r="F40" s="264"/>
      <c r="G40" s="386" t="s">
        <v>1238</v>
      </c>
      <c r="H40" s="386"/>
      <c r="I40" s="386"/>
      <c r="J40" s="386"/>
      <c r="K40" s="262"/>
    </row>
    <row r="41" spans="2:11" ht="15" customHeight="1">
      <c r="B41" s="265"/>
      <c r="C41" s="266"/>
      <c r="D41" s="264"/>
      <c r="E41" s="268"/>
      <c r="F41" s="264"/>
      <c r="G41" s="386" t="s">
        <v>1239</v>
      </c>
      <c r="H41" s="386"/>
      <c r="I41" s="386"/>
      <c r="J41" s="386"/>
      <c r="K41" s="262"/>
    </row>
    <row r="42" spans="2:11" ht="15" customHeight="1">
      <c r="B42" s="265"/>
      <c r="C42" s="266"/>
      <c r="D42" s="264"/>
      <c r="E42" s="268" t="s">
        <v>1240</v>
      </c>
      <c r="F42" s="264"/>
      <c r="G42" s="386" t="s">
        <v>1241</v>
      </c>
      <c r="H42" s="386"/>
      <c r="I42" s="386"/>
      <c r="J42" s="386"/>
      <c r="K42" s="262"/>
    </row>
    <row r="43" spans="2:11" ht="15" customHeight="1">
      <c r="B43" s="265"/>
      <c r="C43" s="266"/>
      <c r="D43" s="264"/>
      <c r="E43" s="268" t="s">
        <v>125</v>
      </c>
      <c r="F43" s="264"/>
      <c r="G43" s="386" t="s">
        <v>1242</v>
      </c>
      <c r="H43" s="386"/>
      <c r="I43" s="386"/>
      <c r="J43" s="386"/>
      <c r="K43" s="262"/>
    </row>
    <row r="44" spans="2:11" ht="12.75" customHeight="1">
      <c r="B44" s="265"/>
      <c r="C44" s="266"/>
      <c r="D44" s="264"/>
      <c r="E44" s="264"/>
      <c r="F44" s="264"/>
      <c r="G44" s="264"/>
      <c r="H44" s="264"/>
      <c r="I44" s="264"/>
      <c r="J44" s="264"/>
      <c r="K44" s="262"/>
    </row>
    <row r="45" spans="2:11" ht="15" customHeight="1">
      <c r="B45" s="265"/>
      <c r="C45" s="266"/>
      <c r="D45" s="386" t="s">
        <v>1243</v>
      </c>
      <c r="E45" s="386"/>
      <c r="F45" s="386"/>
      <c r="G45" s="386"/>
      <c r="H45" s="386"/>
      <c r="I45" s="386"/>
      <c r="J45" s="386"/>
      <c r="K45" s="262"/>
    </row>
    <row r="46" spans="2:11" ht="15" customHeight="1">
      <c r="B46" s="265"/>
      <c r="C46" s="266"/>
      <c r="D46" s="266"/>
      <c r="E46" s="386" t="s">
        <v>1244</v>
      </c>
      <c r="F46" s="386"/>
      <c r="G46" s="386"/>
      <c r="H46" s="386"/>
      <c r="I46" s="386"/>
      <c r="J46" s="386"/>
      <c r="K46" s="262"/>
    </row>
    <row r="47" spans="2:11" ht="15" customHeight="1">
      <c r="B47" s="265"/>
      <c r="C47" s="266"/>
      <c r="D47" s="266"/>
      <c r="E47" s="386" t="s">
        <v>1245</v>
      </c>
      <c r="F47" s="386"/>
      <c r="G47" s="386"/>
      <c r="H47" s="386"/>
      <c r="I47" s="386"/>
      <c r="J47" s="386"/>
      <c r="K47" s="262"/>
    </row>
    <row r="48" spans="2:11" ht="15" customHeight="1">
      <c r="B48" s="265"/>
      <c r="C48" s="266"/>
      <c r="D48" s="266"/>
      <c r="E48" s="386" t="s">
        <v>1246</v>
      </c>
      <c r="F48" s="386"/>
      <c r="G48" s="386"/>
      <c r="H48" s="386"/>
      <c r="I48" s="386"/>
      <c r="J48" s="386"/>
      <c r="K48" s="262"/>
    </row>
    <row r="49" spans="2:11" ht="15" customHeight="1">
      <c r="B49" s="265"/>
      <c r="C49" s="266"/>
      <c r="D49" s="386" t="s">
        <v>1247</v>
      </c>
      <c r="E49" s="386"/>
      <c r="F49" s="386"/>
      <c r="G49" s="386"/>
      <c r="H49" s="386"/>
      <c r="I49" s="386"/>
      <c r="J49" s="386"/>
      <c r="K49" s="262"/>
    </row>
    <row r="50" spans="2:11" ht="25.5" customHeight="1">
      <c r="B50" s="261"/>
      <c r="C50" s="387" t="s">
        <v>1248</v>
      </c>
      <c r="D50" s="387"/>
      <c r="E50" s="387"/>
      <c r="F50" s="387"/>
      <c r="G50" s="387"/>
      <c r="H50" s="387"/>
      <c r="I50" s="387"/>
      <c r="J50" s="387"/>
      <c r="K50" s="262"/>
    </row>
    <row r="51" spans="2:11" ht="5.25" customHeight="1">
      <c r="B51" s="261"/>
      <c r="C51" s="263"/>
      <c r="D51" s="263"/>
      <c r="E51" s="263"/>
      <c r="F51" s="263"/>
      <c r="G51" s="263"/>
      <c r="H51" s="263"/>
      <c r="I51" s="263"/>
      <c r="J51" s="263"/>
      <c r="K51" s="262"/>
    </row>
    <row r="52" spans="2:11" ht="15" customHeight="1">
      <c r="B52" s="261"/>
      <c r="C52" s="386" t="s">
        <v>1249</v>
      </c>
      <c r="D52" s="386"/>
      <c r="E52" s="386"/>
      <c r="F52" s="386"/>
      <c r="G52" s="386"/>
      <c r="H52" s="386"/>
      <c r="I52" s="386"/>
      <c r="J52" s="386"/>
      <c r="K52" s="262"/>
    </row>
    <row r="53" spans="2:11" ht="15" customHeight="1">
      <c r="B53" s="261"/>
      <c r="C53" s="386" t="s">
        <v>1250</v>
      </c>
      <c r="D53" s="386"/>
      <c r="E53" s="386"/>
      <c r="F53" s="386"/>
      <c r="G53" s="386"/>
      <c r="H53" s="386"/>
      <c r="I53" s="386"/>
      <c r="J53" s="386"/>
      <c r="K53" s="262"/>
    </row>
    <row r="54" spans="2:11" ht="12.75" customHeight="1">
      <c r="B54" s="261"/>
      <c r="C54" s="264"/>
      <c r="D54" s="264"/>
      <c r="E54" s="264"/>
      <c r="F54" s="264"/>
      <c r="G54" s="264"/>
      <c r="H54" s="264"/>
      <c r="I54" s="264"/>
      <c r="J54" s="264"/>
      <c r="K54" s="262"/>
    </row>
    <row r="55" spans="2:11" ht="15" customHeight="1">
      <c r="B55" s="261"/>
      <c r="C55" s="386" t="s">
        <v>1251</v>
      </c>
      <c r="D55" s="386"/>
      <c r="E55" s="386"/>
      <c r="F55" s="386"/>
      <c r="G55" s="386"/>
      <c r="H55" s="386"/>
      <c r="I55" s="386"/>
      <c r="J55" s="386"/>
      <c r="K55" s="262"/>
    </row>
    <row r="56" spans="2:11" ht="15" customHeight="1">
      <c r="B56" s="261"/>
      <c r="C56" s="266"/>
      <c r="D56" s="386" t="s">
        <v>1252</v>
      </c>
      <c r="E56" s="386"/>
      <c r="F56" s="386"/>
      <c r="G56" s="386"/>
      <c r="H56" s="386"/>
      <c r="I56" s="386"/>
      <c r="J56" s="386"/>
      <c r="K56" s="262"/>
    </row>
    <row r="57" spans="2:11" ht="15" customHeight="1">
      <c r="B57" s="261"/>
      <c r="C57" s="266"/>
      <c r="D57" s="386" t="s">
        <v>1253</v>
      </c>
      <c r="E57" s="386"/>
      <c r="F57" s="386"/>
      <c r="G57" s="386"/>
      <c r="H57" s="386"/>
      <c r="I57" s="386"/>
      <c r="J57" s="386"/>
      <c r="K57" s="262"/>
    </row>
    <row r="58" spans="2:11" ht="15" customHeight="1">
      <c r="B58" s="261"/>
      <c r="C58" s="266"/>
      <c r="D58" s="386" t="s">
        <v>1254</v>
      </c>
      <c r="E58" s="386"/>
      <c r="F58" s="386"/>
      <c r="G58" s="386"/>
      <c r="H58" s="386"/>
      <c r="I58" s="386"/>
      <c r="J58" s="386"/>
      <c r="K58" s="262"/>
    </row>
    <row r="59" spans="2:11" ht="15" customHeight="1">
      <c r="B59" s="261"/>
      <c r="C59" s="266"/>
      <c r="D59" s="386" t="s">
        <v>1255</v>
      </c>
      <c r="E59" s="386"/>
      <c r="F59" s="386"/>
      <c r="G59" s="386"/>
      <c r="H59" s="386"/>
      <c r="I59" s="386"/>
      <c r="J59" s="386"/>
      <c r="K59" s="262"/>
    </row>
    <row r="60" spans="2:11" ht="15" customHeight="1">
      <c r="B60" s="261"/>
      <c r="C60" s="266"/>
      <c r="D60" s="385" t="s">
        <v>1256</v>
      </c>
      <c r="E60" s="385"/>
      <c r="F60" s="385"/>
      <c r="G60" s="385"/>
      <c r="H60" s="385"/>
      <c r="I60" s="385"/>
      <c r="J60" s="385"/>
      <c r="K60" s="262"/>
    </row>
    <row r="61" spans="2:11" ht="15" customHeight="1">
      <c r="B61" s="261"/>
      <c r="C61" s="266"/>
      <c r="D61" s="386" t="s">
        <v>1257</v>
      </c>
      <c r="E61" s="386"/>
      <c r="F61" s="386"/>
      <c r="G61" s="386"/>
      <c r="H61" s="386"/>
      <c r="I61" s="386"/>
      <c r="J61" s="386"/>
      <c r="K61" s="262"/>
    </row>
    <row r="62" spans="2:11" ht="12.75" customHeight="1">
      <c r="B62" s="261"/>
      <c r="C62" s="266"/>
      <c r="D62" s="266"/>
      <c r="E62" s="269"/>
      <c r="F62" s="266"/>
      <c r="G62" s="266"/>
      <c r="H62" s="266"/>
      <c r="I62" s="266"/>
      <c r="J62" s="266"/>
      <c r="K62" s="262"/>
    </row>
    <row r="63" spans="2:11" ht="15" customHeight="1">
      <c r="B63" s="261"/>
      <c r="C63" s="266"/>
      <c r="D63" s="386" t="s">
        <v>1258</v>
      </c>
      <c r="E63" s="386"/>
      <c r="F63" s="386"/>
      <c r="G63" s="386"/>
      <c r="H63" s="386"/>
      <c r="I63" s="386"/>
      <c r="J63" s="386"/>
      <c r="K63" s="262"/>
    </row>
    <row r="64" spans="2:11" ht="15" customHeight="1">
      <c r="B64" s="261"/>
      <c r="C64" s="266"/>
      <c r="D64" s="385" t="s">
        <v>1259</v>
      </c>
      <c r="E64" s="385"/>
      <c r="F64" s="385"/>
      <c r="G64" s="385"/>
      <c r="H64" s="385"/>
      <c r="I64" s="385"/>
      <c r="J64" s="385"/>
      <c r="K64" s="262"/>
    </row>
    <row r="65" spans="2:11" ht="15" customHeight="1">
      <c r="B65" s="261"/>
      <c r="C65" s="266"/>
      <c r="D65" s="386" t="s">
        <v>1260</v>
      </c>
      <c r="E65" s="386"/>
      <c r="F65" s="386"/>
      <c r="G65" s="386"/>
      <c r="H65" s="386"/>
      <c r="I65" s="386"/>
      <c r="J65" s="386"/>
      <c r="K65" s="262"/>
    </row>
    <row r="66" spans="2:11" ht="15" customHeight="1">
      <c r="B66" s="261"/>
      <c r="C66" s="266"/>
      <c r="D66" s="386" t="s">
        <v>1261</v>
      </c>
      <c r="E66" s="386"/>
      <c r="F66" s="386"/>
      <c r="G66" s="386"/>
      <c r="H66" s="386"/>
      <c r="I66" s="386"/>
      <c r="J66" s="386"/>
      <c r="K66" s="262"/>
    </row>
    <row r="67" spans="2:11" ht="15" customHeight="1">
      <c r="B67" s="261"/>
      <c r="C67" s="266"/>
      <c r="D67" s="386" t="s">
        <v>1262</v>
      </c>
      <c r="E67" s="386"/>
      <c r="F67" s="386"/>
      <c r="G67" s="386"/>
      <c r="H67" s="386"/>
      <c r="I67" s="386"/>
      <c r="J67" s="386"/>
      <c r="K67" s="262"/>
    </row>
    <row r="68" spans="2:11" ht="15" customHeight="1">
      <c r="B68" s="261"/>
      <c r="C68" s="266"/>
      <c r="D68" s="386" t="s">
        <v>1263</v>
      </c>
      <c r="E68" s="386"/>
      <c r="F68" s="386"/>
      <c r="G68" s="386"/>
      <c r="H68" s="386"/>
      <c r="I68" s="386"/>
      <c r="J68" s="386"/>
      <c r="K68" s="262"/>
    </row>
    <row r="69" spans="2:11" ht="12.75" customHeight="1">
      <c r="B69" s="270"/>
      <c r="C69" s="271"/>
      <c r="D69" s="271"/>
      <c r="E69" s="271"/>
      <c r="F69" s="271"/>
      <c r="G69" s="271"/>
      <c r="H69" s="271"/>
      <c r="I69" s="271"/>
      <c r="J69" s="271"/>
      <c r="K69" s="272"/>
    </row>
    <row r="70" spans="2:11" ht="18.75" customHeight="1">
      <c r="B70" s="273"/>
      <c r="C70" s="273"/>
      <c r="D70" s="273"/>
      <c r="E70" s="273"/>
      <c r="F70" s="273"/>
      <c r="G70" s="273"/>
      <c r="H70" s="273"/>
      <c r="I70" s="273"/>
      <c r="J70" s="273"/>
      <c r="K70" s="274"/>
    </row>
    <row r="71" spans="2:11" ht="18.75" customHeight="1">
      <c r="B71" s="274"/>
      <c r="C71" s="274"/>
      <c r="D71" s="274"/>
      <c r="E71" s="274"/>
      <c r="F71" s="274"/>
      <c r="G71" s="274"/>
      <c r="H71" s="274"/>
      <c r="I71" s="274"/>
      <c r="J71" s="274"/>
      <c r="K71" s="274"/>
    </row>
    <row r="72" spans="2:11" ht="7.5" customHeight="1">
      <c r="B72" s="275"/>
      <c r="C72" s="276"/>
      <c r="D72" s="276"/>
      <c r="E72" s="276"/>
      <c r="F72" s="276"/>
      <c r="G72" s="276"/>
      <c r="H72" s="276"/>
      <c r="I72" s="276"/>
      <c r="J72" s="276"/>
      <c r="K72" s="277"/>
    </row>
    <row r="73" spans="2:11" ht="45" customHeight="1">
      <c r="B73" s="278"/>
      <c r="C73" s="384" t="s">
        <v>100</v>
      </c>
      <c r="D73" s="384"/>
      <c r="E73" s="384"/>
      <c r="F73" s="384"/>
      <c r="G73" s="384"/>
      <c r="H73" s="384"/>
      <c r="I73" s="384"/>
      <c r="J73" s="384"/>
      <c r="K73" s="279"/>
    </row>
    <row r="74" spans="2:11" ht="17.25" customHeight="1">
      <c r="B74" s="278"/>
      <c r="C74" s="280" t="s">
        <v>1264</v>
      </c>
      <c r="D74" s="280"/>
      <c r="E74" s="280"/>
      <c r="F74" s="280" t="s">
        <v>1265</v>
      </c>
      <c r="G74" s="281"/>
      <c r="H74" s="280" t="s">
        <v>121</v>
      </c>
      <c r="I74" s="280" t="s">
        <v>62</v>
      </c>
      <c r="J74" s="280" t="s">
        <v>1266</v>
      </c>
      <c r="K74" s="279"/>
    </row>
    <row r="75" spans="2:11" ht="17.25" customHeight="1">
      <c r="B75" s="278"/>
      <c r="C75" s="282" t="s">
        <v>1267</v>
      </c>
      <c r="D75" s="282"/>
      <c r="E75" s="282"/>
      <c r="F75" s="283" t="s">
        <v>1268</v>
      </c>
      <c r="G75" s="284"/>
      <c r="H75" s="282"/>
      <c r="I75" s="282"/>
      <c r="J75" s="282" t="s">
        <v>1269</v>
      </c>
      <c r="K75" s="279"/>
    </row>
    <row r="76" spans="2:11" ht="5.25" customHeight="1">
      <c r="B76" s="278"/>
      <c r="C76" s="285"/>
      <c r="D76" s="285"/>
      <c r="E76" s="285"/>
      <c r="F76" s="285"/>
      <c r="G76" s="286"/>
      <c r="H76" s="285"/>
      <c r="I76" s="285"/>
      <c r="J76" s="285"/>
      <c r="K76" s="279"/>
    </row>
    <row r="77" spans="2:11" ht="15" customHeight="1">
      <c r="B77" s="278"/>
      <c r="C77" s="268" t="s">
        <v>58</v>
      </c>
      <c r="D77" s="285"/>
      <c r="E77" s="285"/>
      <c r="F77" s="287" t="s">
        <v>1270</v>
      </c>
      <c r="G77" s="286"/>
      <c r="H77" s="268" t="s">
        <v>1271</v>
      </c>
      <c r="I77" s="268" t="s">
        <v>1272</v>
      </c>
      <c r="J77" s="268">
        <v>20</v>
      </c>
      <c r="K77" s="279"/>
    </row>
    <row r="78" spans="2:11" ht="15" customHeight="1">
      <c r="B78" s="278"/>
      <c r="C78" s="268" t="s">
        <v>1273</v>
      </c>
      <c r="D78" s="268"/>
      <c r="E78" s="268"/>
      <c r="F78" s="287" t="s">
        <v>1270</v>
      </c>
      <c r="G78" s="286"/>
      <c r="H78" s="268" t="s">
        <v>1274</v>
      </c>
      <c r="I78" s="268" t="s">
        <v>1272</v>
      </c>
      <c r="J78" s="268">
        <v>120</v>
      </c>
      <c r="K78" s="279"/>
    </row>
    <row r="79" spans="2:11" ht="15" customHeight="1">
      <c r="B79" s="288"/>
      <c r="C79" s="268" t="s">
        <v>1275</v>
      </c>
      <c r="D79" s="268"/>
      <c r="E79" s="268"/>
      <c r="F79" s="287" t="s">
        <v>1276</v>
      </c>
      <c r="G79" s="286"/>
      <c r="H79" s="268" t="s">
        <v>1277</v>
      </c>
      <c r="I79" s="268" t="s">
        <v>1272</v>
      </c>
      <c r="J79" s="268">
        <v>50</v>
      </c>
      <c r="K79" s="279"/>
    </row>
    <row r="80" spans="2:11" ht="15" customHeight="1">
      <c r="B80" s="288"/>
      <c r="C80" s="268" t="s">
        <v>1278</v>
      </c>
      <c r="D80" s="268"/>
      <c r="E80" s="268"/>
      <c r="F80" s="287" t="s">
        <v>1270</v>
      </c>
      <c r="G80" s="286"/>
      <c r="H80" s="268" t="s">
        <v>1279</v>
      </c>
      <c r="I80" s="268" t="s">
        <v>1280</v>
      </c>
      <c r="J80" s="268"/>
      <c r="K80" s="279"/>
    </row>
    <row r="81" spans="2:11" ht="15" customHeight="1">
      <c r="B81" s="288"/>
      <c r="C81" s="289" t="s">
        <v>1281</v>
      </c>
      <c r="D81" s="289"/>
      <c r="E81" s="289"/>
      <c r="F81" s="290" t="s">
        <v>1276</v>
      </c>
      <c r="G81" s="289"/>
      <c r="H81" s="289" t="s">
        <v>1282</v>
      </c>
      <c r="I81" s="289" t="s">
        <v>1272</v>
      </c>
      <c r="J81" s="289">
        <v>15</v>
      </c>
      <c r="K81" s="279"/>
    </row>
    <row r="82" spans="2:11" ht="15" customHeight="1">
      <c r="B82" s="288"/>
      <c r="C82" s="289" t="s">
        <v>1283</v>
      </c>
      <c r="D82" s="289"/>
      <c r="E82" s="289"/>
      <c r="F82" s="290" t="s">
        <v>1276</v>
      </c>
      <c r="G82" s="289"/>
      <c r="H82" s="289" t="s">
        <v>1284</v>
      </c>
      <c r="I82" s="289" t="s">
        <v>1272</v>
      </c>
      <c r="J82" s="289">
        <v>15</v>
      </c>
      <c r="K82" s="279"/>
    </row>
    <row r="83" spans="2:11" ht="15" customHeight="1">
      <c r="B83" s="288"/>
      <c r="C83" s="289" t="s">
        <v>1285</v>
      </c>
      <c r="D83" s="289"/>
      <c r="E83" s="289"/>
      <c r="F83" s="290" t="s">
        <v>1276</v>
      </c>
      <c r="G83" s="289"/>
      <c r="H83" s="289" t="s">
        <v>1286</v>
      </c>
      <c r="I83" s="289" t="s">
        <v>1272</v>
      </c>
      <c r="J83" s="289">
        <v>20</v>
      </c>
      <c r="K83" s="279"/>
    </row>
    <row r="84" spans="2:11" ht="15" customHeight="1">
      <c r="B84" s="288"/>
      <c r="C84" s="289" t="s">
        <v>1287</v>
      </c>
      <c r="D84" s="289"/>
      <c r="E84" s="289"/>
      <c r="F84" s="290" t="s">
        <v>1276</v>
      </c>
      <c r="G84" s="289"/>
      <c r="H84" s="289" t="s">
        <v>1288</v>
      </c>
      <c r="I84" s="289" t="s">
        <v>1272</v>
      </c>
      <c r="J84" s="289">
        <v>20</v>
      </c>
      <c r="K84" s="279"/>
    </row>
    <row r="85" spans="2:11" ht="15" customHeight="1">
      <c r="B85" s="288"/>
      <c r="C85" s="268" t="s">
        <v>1289</v>
      </c>
      <c r="D85" s="268"/>
      <c r="E85" s="268"/>
      <c r="F85" s="287" t="s">
        <v>1276</v>
      </c>
      <c r="G85" s="286"/>
      <c r="H85" s="268" t="s">
        <v>1290</v>
      </c>
      <c r="I85" s="268" t="s">
        <v>1272</v>
      </c>
      <c r="J85" s="268">
        <v>50</v>
      </c>
      <c r="K85" s="279"/>
    </row>
    <row r="86" spans="2:11" ht="15" customHeight="1">
      <c r="B86" s="288"/>
      <c r="C86" s="268" t="s">
        <v>1291</v>
      </c>
      <c r="D86" s="268"/>
      <c r="E86" s="268"/>
      <c r="F86" s="287" t="s">
        <v>1276</v>
      </c>
      <c r="G86" s="286"/>
      <c r="H86" s="268" t="s">
        <v>1292</v>
      </c>
      <c r="I86" s="268" t="s">
        <v>1272</v>
      </c>
      <c r="J86" s="268">
        <v>20</v>
      </c>
      <c r="K86" s="279"/>
    </row>
    <row r="87" spans="2:11" ht="15" customHeight="1">
      <c r="B87" s="288"/>
      <c r="C87" s="268" t="s">
        <v>1293</v>
      </c>
      <c r="D87" s="268"/>
      <c r="E87" s="268"/>
      <c r="F87" s="287" t="s">
        <v>1276</v>
      </c>
      <c r="G87" s="286"/>
      <c r="H87" s="268" t="s">
        <v>1294</v>
      </c>
      <c r="I87" s="268" t="s">
        <v>1272</v>
      </c>
      <c r="J87" s="268">
        <v>20</v>
      </c>
      <c r="K87" s="279"/>
    </row>
    <row r="88" spans="2:11" ht="15" customHeight="1">
      <c r="B88" s="288"/>
      <c r="C88" s="268" t="s">
        <v>1295</v>
      </c>
      <c r="D88" s="268"/>
      <c r="E88" s="268"/>
      <c r="F88" s="287" t="s">
        <v>1276</v>
      </c>
      <c r="G88" s="286"/>
      <c r="H88" s="268" t="s">
        <v>1296</v>
      </c>
      <c r="I88" s="268" t="s">
        <v>1272</v>
      </c>
      <c r="J88" s="268">
        <v>50</v>
      </c>
      <c r="K88" s="279"/>
    </row>
    <row r="89" spans="2:11" ht="15" customHeight="1">
      <c r="B89" s="288"/>
      <c r="C89" s="268" t="s">
        <v>1297</v>
      </c>
      <c r="D89" s="268"/>
      <c r="E89" s="268"/>
      <c r="F89" s="287" t="s">
        <v>1276</v>
      </c>
      <c r="G89" s="286"/>
      <c r="H89" s="268" t="s">
        <v>1297</v>
      </c>
      <c r="I89" s="268" t="s">
        <v>1272</v>
      </c>
      <c r="J89" s="268">
        <v>50</v>
      </c>
      <c r="K89" s="279"/>
    </row>
    <row r="90" spans="2:11" ht="15" customHeight="1">
      <c r="B90" s="288"/>
      <c r="C90" s="268" t="s">
        <v>126</v>
      </c>
      <c r="D90" s="268"/>
      <c r="E90" s="268"/>
      <c r="F90" s="287" t="s">
        <v>1276</v>
      </c>
      <c r="G90" s="286"/>
      <c r="H90" s="268" t="s">
        <v>1298</v>
      </c>
      <c r="I90" s="268" t="s">
        <v>1272</v>
      </c>
      <c r="J90" s="268">
        <v>255</v>
      </c>
      <c r="K90" s="279"/>
    </row>
    <row r="91" spans="2:11" ht="15" customHeight="1">
      <c r="B91" s="288"/>
      <c r="C91" s="268" t="s">
        <v>1299</v>
      </c>
      <c r="D91" s="268"/>
      <c r="E91" s="268"/>
      <c r="F91" s="287" t="s">
        <v>1270</v>
      </c>
      <c r="G91" s="286"/>
      <c r="H91" s="268" t="s">
        <v>1300</v>
      </c>
      <c r="I91" s="268" t="s">
        <v>1301</v>
      </c>
      <c r="J91" s="268"/>
      <c r="K91" s="279"/>
    </row>
    <row r="92" spans="2:11" ht="15" customHeight="1">
      <c r="B92" s="288"/>
      <c r="C92" s="268" t="s">
        <v>1302</v>
      </c>
      <c r="D92" s="268"/>
      <c r="E92" s="268"/>
      <c r="F92" s="287" t="s">
        <v>1270</v>
      </c>
      <c r="G92" s="286"/>
      <c r="H92" s="268" t="s">
        <v>1303</v>
      </c>
      <c r="I92" s="268" t="s">
        <v>1304</v>
      </c>
      <c r="J92" s="268"/>
      <c r="K92" s="279"/>
    </row>
    <row r="93" spans="2:11" ht="15" customHeight="1">
      <c r="B93" s="288"/>
      <c r="C93" s="268" t="s">
        <v>1305</v>
      </c>
      <c r="D93" s="268"/>
      <c r="E93" s="268"/>
      <c r="F93" s="287" t="s">
        <v>1270</v>
      </c>
      <c r="G93" s="286"/>
      <c r="H93" s="268" t="s">
        <v>1305</v>
      </c>
      <c r="I93" s="268" t="s">
        <v>1304</v>
      </c>
      <c r="J93" s="268"/>
      <c r="K93" s="279"/>
    </row>
    <row r="94" spans="2:11" ht="15" customHeight="1">
      <c r="B94" s="288"/>
      <c r="C94" s="268" t="s">
        <v>43</v>
      </c>
      <c r="D94" s="268"/>
      <c r="E94" s="268"/>
      <c r="F94" s="287" t="s">
        <v>1270</v>
      </c>
      <c r="G94" s="286"/>
      <c r="H94" s="268" t="s">
        <v>1306</v>
      </c>
      <c r="I94" s="268" t="s">
        <v>1304</v>
      </c>
      <c r="J94" s="268"/>
      <c r="K94" s="279"/>
    </row>
    <row r="95" spans="2:11" ht="15" customHeight="1">
      <c r="B95" s="288"/>
      <c r="C95" s="268" t="s">
        <v>53</v>
      </c>
      <c r="D95" s="268"/>
      <c r="E95" s="268"/>
      <c r="F95" s="287" t="s">
        <v>1270</v>
      </c>
      <c r="G95" s="286"/>
      <c r="H95" s="268" t="s">
        <v>1307</v>
      </c>
      <c r="I95" s="268" t="s">
        <v>1304</v>
      </c>
      <c r="J95" s="268"/>
      <c r="K95" s="279"/>
    </row>
    <row r="96" spans="2:11" ht="15" customHeight="1">
      <c r="B96" s="291"/>
      <c r="C96" s="292"/>
      <c r="D96" s="292"/>
      <c r="E96" s="292"/>
      <c r="F96" s="292"/>
      <c r="G96" s="292"/>
      <c r="H96" s="292"/>
      <c r="I96" s="292"/>
      <c r="J96" s="292"/>
      <c r="K96" s="293"/>
    </row>
    <row r="97" spans="2:11" ht="18.75" customHeight="1">
      <c r="B97" s="294"/>
      <c r="C97" s="295"/>
      <c r="D97" s="295"/>
      <c r="E97" s="295"/>
      <c r="F97" s="295"/>
      <c r="G97" s="295"/>
      <c r="H97" s="295"/>
      <c r="I97" s="295"/>
      <c r="J97" s="295"/>
      <c r="K97" s="294"/>
    </row>
    <row r="98" spans="2:11" ht="18.75" customHeight="1">
      <c r="B98" s="274"/>
      <c r="C98" s="274"/>
      <c r="D98" s="274"/>
      <c r="E98" s="274"/>
      <c r="F98" s="274"/>
      <c r="G98" s="274"/>
      <c r="H98" s="274"/>
      <c r="I98" s="274"/>
      <c r="J98" s="274"/>
      <c r="K98" s="274"/>
    </row>
    <row r="99" spans="2:11" ht="7.5" customHeight="1">
      <c r="B99" s="275"/>
      <c r="C99" s="276"/>
      <c r="D99" s="276"/>
      <c r="E99" s="276"/>
      <c r="F99" s="276"/>
      <c r="G99" s="276"/>
      <c r="H99" s="276"/>
      <c r="I99" s="276"/>
      <c r="J99" s="276"/>
      <c r="K99" s="277"/>
    </row>
    <row r="100" spans="2:11" ht="45" customHeight="1">
      <c r="B100" s="278"/>
      <c r="C100" s="384" t="s">
        <v>1308</v>
      </c>
      <c r="D100" s="384"/>
      <c r="E100" s="384"/>
      <c r="F100" s="384"/>
      <c r="G100" s="384"/>
      <c r="H100" s="384"/>
      <c r="I100" s="384"/>
      <c r="J100" s="384"/>
      <c r="K100" s="279"/>
    </row>
    <row r="101" spans="2:11" ht="17.25" customHeight="1">
      <c r="B101" s="278"/>
      <c r="C101" s="280" t="s">
        <v>1264</v>
      </c>
      <c r="D101" s="280"/>
      <c r="E101" s="280"/>
      <c r="F101" s="280" t="s">
        <v>1265</v>
      </c>
      <c r="G101" s="281"/>
      <c r="H101" s="280" t="s">
        <v>121</v>
      </c>
      <c r="I101" s="280" t="s">
        <v>62</v>
      </c>
      <c r="J101" s="280" t="s">
        <v>1266</v>
      </c>
      <c r="K101" s="279"/>
    </row>
    <row r="102" spans="2:11" ht="17.25" customHeight="1">
      <c r="B102" s="278"/>
      <c r="C102" s="282" t="s">
        <v>1267</v>
      </c>
      <c r="D102" s="282"/>
      <c r="E102" s="282"/>
      <c r="F102" s="283" t="s">
        <v>1268</v>
      </c>
      <c r="G102" s="284"/>
      <c r="H102" s="282"/>
      <c r="I102" s="282"/>
      <c r="J102" s="282" t="s">
        <v>1269</v>
      </c>
      <c r="K102" s="279"/>
    </row>
    <row r="103" spans="2:11" ht="5.25" customHeight="1">
      <c r="B103" s="278"/>
      <c r="C103" s="280"/>
      <c r="D103" s="280"/>
      <c r="E103" s="280"/>
      <c r="F103" s="280"/>
      <c r="G103" s="296"/>
      <c r="H103" s="280"/>
      <c r="I103" s="280"/>
      <c r="J103" s="280"/>
      <c r="K103" s="279"/>
    </row>
    <row r="104" spans="2:11" ht="15" customHeight="1">
      <c r="B104" s="278"/>
      <c r="C104" s="268" t="s">
        <v>58</v>
      </c>
      <c r="D104" s="285"/>
      <c r="E104" s="285"/>
      <c r="F104" s="287" t="s">
        <v>1270</v>
      </c>
      <c r="G104" s="296"/>
      <c r="H104" s="268" t="s">
        <v>1309</v>
      </c>
      <c r="I104" s="268" t="s">
        <v>1272</v>
      </c>
      <c r="J104" s="268">
        <v>20</v>
      </c>
      <c r="K104" s="279"/>
    </row>
    <row r="105" spans="2:11" ht="15" customHeight="1">
      <c r="B105" s="278"/>
      <c r="C105" s="268" t="s">
        <v>1273</v>
      </c>
      <c r="D105" s="268"/>
      <c r="E105" s="268"/>
      <c r="F105" s="287" t="s">
        <v>1270</v>
      </c>
      <c r="G105" s="268"/>
      <c r="H105" s="268" t="s">
        <v>1309</v>
      </c>
      <c r="I105" s="268" t="s">
        <v>1272</v>
      </c>
      <c r="J105" s="268">
        <v>120</v>
      </c>
      <c r="K105" s="279"/>
    </row>
    <row r="106" spans="2:11" ht="15" customHeight="1">
      <c r="B106" s="288"/>
      <c r="C106" s="268" t="s">
        <v>1275</v>
      </c>
      <c r="D106" s="268"/>
      <c r="E106" s="268"/>
      <c r="F106" s="287" t="s">
        <v>1276</v>
      </c>
      <c r="G106" s="268"/>
      <c r="H106" s="268" t="s">
        <v>1309</v>
      </c>
      <c r="I106" s="268" t="s">
        <v>1272</v>
      </c>
      <c r="J106" s="268">
        <v>50</v>
      </c>
      <c r="K106" s="279"/>
    </row>
    <row r="107" spans="2:11" ht="15" customHeight="1">
      <c r="B107" s="288"/>
      <c r="C107" s="268" t="s">
        <v>1278</v>
      </c>
      <c r="D107" s="268"/>
      <c r="E107" s="268"/>
      <c r="F107" s="287" t="s">
        <v>1270</v>
      </c>
      <c r="G107" s="268"/>
      <c r="H107" s="268" t="s">
        <v>1309</v>
      </c>
      <c r="I107" s="268" t="s">
        <v>1280</v>
      </c>
      <c r="J107" s="268"/>
      <c r="K107" s="279"/>
    </row>
    <row r="108" spans="2:11" ht="15" customHeight="1">
      <c r="B108" s="288"/>
      <c r="C108" s="268" t="s">
        <v>1289</v>
      </c>
      <c r="D108" s="268"/>
      <c r="E108" s="268"/>
      <c r="F108" s="287" t="s">
        <v>1276</v>
      </c>
      <c r="G108" s="268"/>
      <c r="H108" s="268" t="s">
        <v>1309</v>
      </c>
      <c r="I108" s="268" t="s">
        <v>1272</v>
      </c>
      <c r="J108" s="268">
        <v>50</v>
      </c>
      <c r="K108" s="279"/>
    </row>
    <row r="109" spans="2:11" ht="15" customHeight="1">
      <c r="B109" s="288"/>
      <c r="C109" s="268" t="s">
        <v>1297</v>
      </c>
      <c r="D109" s="268"/>
      <c r="E109" s="268"/>
      <c r="F109" s="287" t="s">
        <v>1276</v>
      </c>
      <c r="G109" s="268"/>
      <c r="H109" s="268" t="s">
        <v>1309</v>
      </c>
      <c r="I109" s="268" t="s">
        <v>1272</v>
      </c>
      <c r="J109" s="268">
        <v>50</v>
      </c>
      <c r="K109" s="279"/>
    </row>
    <row r="110" spans="2:11" ht="15" customHeight="1">
      <c r="B110" s="288"/>
      <c r="C110" s="268" t="s">
        <v>1295</v>
      </c>
      <c r="D110" s="268"/>
      <c r="E110" s="268"/>
      <c r="F110" s="287" t="s">
        <v>1276</v>
      </c>
      <c r="G110" s="268"/>
      <c r="H110" s="268" t="s">
        <v>1309</v>
      </c>
      <c r="I110" s="268" t="s">
        <v>1272</v>
      </c>
      <c r="J110" s="268">
        <v>50</v>
      </c>
      <c r="K110" s="279"/>
    </row>
    <row r="111" spans="2:11" ht="15" customHeight="1">
      <c r="B111" s="288"/>
      <c r="C111" s="268" t="s">
        <v>58</v>
      </c>
      <c r="D111" s="268"/>
      <c r="E111" s="268"/>
      <c r="F111" s="287" t="s">
        <v>1270</v>
      </c>
      <c r="G111" s="268"/>
      <c r="H111" s="268" t="s">
        <v>1310</v>
      </c>
      <c r="I111" s="268" t="s">
        <v>1272</v>
      </c>
      <c r="J111" s="268">
        <v>20</v>
      </c>
      <c r="K111" s="279"/>
    </row>
    <row r="112" spans="2:11" ht="15" customHeight="1">
      <c r="B112" s="288"/>
      <c r="C112" s="268" t="s">
        <v>1311</v>
      </c>
      <c r="D112" s="268"/>
      <c r="E112" s="268"/>
      <c r="F112" s="287" t="s">
        <v>1270</v>
      </c>
      <c r="G112" s="268"/>
      <c r="H112" s="268" t="s">
        <v>1312</v>
      </c>
      <c r="I112" s="268" t="s">
        <v>1272</v>
      </c>
      <c r="J112" s="268">
        <v>120</v>
      </c>
      <c r="K112" s="279"/>
    </row>
    <row r="113" spans="2:11" ht="15" customHeight="1">
      <c r="B113" s="288"/>
      <c r="C113" s="268" t="s">
        <v>43</v>
      </c>
      <c r="D113" s="268"/>
      <c r="E113" s="268"/>
      <c r="F113" s="287" t="s">
        <v>1270</v>
      </c>
      <c r="G113" s="268"/>
      <c r="H113" s="268" t="s">
        <v>1313</v>
      </c>
      <c r="I113" s="268" t="s">
        <v>1304</v>
      </c>
      <c r="J113" s="268"/>
      <c r="K113" s="279"/>
    </row>
    <row r="114" spans="2:11" ht="15" customHeight="1">
      <c r="B114" s="288"/>
      <c r="C114" s="268" t="s">
        <v>53</v>
      </c>
      <c r="D114" s="268"/>
      <c r="E114" s="268"/>
      <c r="F114" s="287" t="s">
        <v>1270</v>
      </c>
      <c r="G114" s="268"/>
      <c r="H114" s="268" t="s">
        <v>1314</v>
      </c>
      <c r="I114" s="268" t="s">
        <v>1304</v>
      </c>
      <c r="J114" s="268"/>
      <c r="K114" s="279"/>
    </row>
    <row r="115" spans="2:11" ht="15" customHeight="1">
      <c r="B115" s="288"/>
      <c r="C115" s="268" t="s">
        <v>62</v>
      </c>
      <c r="D115" s="268"/>
      <c r="E115" s="268"/>
      <c r="F115" s="287" t="s">
        <v>1270</v>
      </c>
      <c r="G115" s="268"/>
      <c r="H115" s="268" t="s">
        <v>1315</v>
      </c>
      <c r="I115" s="268" t="s">
        <v>1316</v>
      </c>
      <c r="J115" s="268"/>
      <c r="K115" s="279"/>
    </row>
    <row r="116" spans="2:11" ht="15" customHeight="1">
      <c r="B116" s="291"/>
      <c r="C116" s="297"/>
      <c r="D116" s="297"/>
      <c r="E116" s="297"/>
      <c r="F116" s="297"/>
      <c r="G116" s="297"/>
      <c r="H116" s="297"/>
      <c r="I116" s="297"/>
      <c r="J116" s="297"/>
      <c r="K116" s="293"/>
    </row>
    <row r="117" spans="2:11" ht="18.75" customHeight="1">
      <c r="B117" s="298"/>
      <c r="C117" s="264"/>
      <c r="D117" s="264"/>
      <c r="E117" s="264"/>
      <c r="F117" s="299"/>
      <c r="G117" s="264"/>
      <c r="H117" s="264"/>
      <c r="I117" s="264"/>
      <c r="J117" s="264"/>
      <c r="K117" s="298"/>
    </row>
    <row r="118" spans="2:11" ht="18.75" customHeight="1">
      <c r="B118" s="274"/>
      <c r="C118" s="274"/>
      <c r="D118" s="274"/>
      <c r="E118" s="274"/>
      <c r="F118" s="274"/>
      <c r="G118" s="274"/>
      <c r="H118" s="274"/>
      <c r="I118" s="274"/>
      <c r="J118" s="274"/>
      <c r="K118" s="274"/>
    </row>
    <row r="119" spans="2:11" ht="7.5" customHeight="1">
      <c r="B119" s="300"/>
      <c r="C119" s="301"/>
      <c r="D119" s="301"/>
      <c r="E119" s="301"/>
      <c r="F119" s="301"/>
      <c r="G119" s="301"/>
      <c r="H119" s="301"/>
      <c r="I119" s="301"/>
      <c r="J119" s="301"/>
      <c r="K119" s="302"/>
    </row>
    <row r="120" spans="2:11" ht="45" customHeight="1">
      <c r="B120" s="303"/>
      <c r="C120" s="383" t="s">
        <v>1317</v>
      </c>
      <c r="D120" s="383"/>
      <c r="E120" s="383"/>
      <c r="F120" s="383"/>
      <c r="G120" s="383"/>
      <c r="H120" s="383"/>
      <c r="I120" s="383"/>
      <c r="J120" s="383"/>
      <c r="K120" s="304"/>
    </row>
    <row r="121" spans="2:11" ht="17.25" customHeight="1">
      <c r="B121" s="305"/>
      <c r="C121" s="280" t="s">
        <v>1264</v>
      </c>
      <c r="D121" s="280"/>
      <c r="E121" s="280"/>
      <c r="F121" s="280" t="s">
        <v>1265</v>
      </c>
      <c r="G121" s="281"/>
      <c r="H121" s="280" t="s">
        <v>121</v>
      </c>
      <c r="I121" s="280" t="s">
        <v>62</v>
      </c>
      <c r="J121" s="280" t="s">
        <v>1266</v>
      </c>
      <c r="K121" s="306"/>
    </row>
    <row r="122" spans="2:11" ht="17.25" customHeight="1">
      <c r="B122" s="305"/>
      <c r="C122" s="282" t="s">
        <v>1267</v>
      </c>
      <c r="D122" s="282"/>
      <c r="E122" s="282"/>
      <c r="F122" s="283" t="s">
        <v>1268</v>
      </c>
      <c r="G122" s="284"/>
      <c r="H122" s="282"/>
      <c r="I122" s="282"/>
      <c r="J122" s="282" t="s">
        <v>1269</v>
      </c>
      <c r="K122" s="306"/>
    </row>
    <row r="123" spans="2:11" ht="5.25" customHeight="1">
      <c r="B123" s="307"/>
      <c r="C123" s="285"/>
      <c r="D123" s="285"/>
      <c r="E123" s="285"/>
      <c r="F123" s="285"/>
      <c r="G123" s="268"/>
      <c r="H123" s="285"/>
      <c r="I123" s="285"/>
      <c r="J123" s="285"/>
      <c r="K123" s="308"/>
    </row>
    <row r="124" spans="2:11" ht="15" customHeight="1">
      <c r="B124" s="307"/>
      <c r="C124" s="268" t="s">
        <v>1273</v>
      </c>
      <c r="D124" s="285"/>
      <c r="E124" s="285"/>
      <c r="F124" s="287" t="s">
        <v>1270</v>
      </c>
      <c r="G124" s="268"/>
      <c r="H124" s="268" t="s">
        <v>1309</v>
      </c>
      <c r="I124" s="268" t="s">
        <v>1272</v>
      </c>
      <c r="J124" s="268">
        <v>120</v>
      </c>
      <c r="K124" s="309"/>
    </row>
    <row r="125" spans="2:11" ht="15" customHeight="1">
      <c r="B125" s="307"/>
      <c r="C125" s="268" t="s">
        <v>1318</v>
      </c>
      <c r="D125" s="268"/>
      <c r="E125" s="268"/>
      <c r="F125" s="287" t="s">
        <v>1270</v>
      </c>
      <c r="G125" s="268"/>
      <c r="H125" s="268" t="s">
        <v>1319</v>
      </c>
      <c r="I125" s="268" t="s">
        <v>1272</v>
      </c>
      <c r="J125" s="268" t="s">
        <v>1320</v>
      </c>
      <c r="K125" s="309"/>
    </row>
    <row r="126" spans="2:11" ht="15" customHeight="1">
      <c r="B126" s="307"/>
      <c r="C126" s="268" t="s">
        <v>1219</v>
      </c>
      <c r="D126" s="268"/>
      <c r="E126" s="268"/>
      <c r="F126" s="287" t="s">
        <v>1270</v>
      </c>
      <c r="G126" s="268"/>
      <c r="H126" s="268" t="s">
        <v>1321</v>
      </c>
      <c r="I126" s="268" t="s">
        <v>1272</v>
      </c>
      <c r="J126" s="268" t="s">
        <v>1320</v>
      </c>
      <c r="K126" s="309"/>
    </row>
    <row r="127" spans="2:11" ht="15" customHeight="1">
      <c r="B127" s="307"/>
      <c r="C127" s="268" t="s">
        <v>1281</v>
      </c>
      <c r="D127" s="268"/>
      <c r="E127" s="268"/>
      <c r="F127" s="287" t="s">
        <v>1276</v>
      </c>
      <c r="G127" s="268"/>
      <c r="H127" s="268" t="s">
        <v>1282</v>
      </c>
      <c r="I127" s="268" t="s">
        <v>1272</v>
      </c>
      <c r="J127" s="268">
        <v>15</v>
      </c>
      <c r="K127" s="309"/>
    </row>
    <row r="128" spans="2:11" ht="15" customHeight="1">
      <c r="B128" s="307"/>
      <c r="C128" s="289" t="s">
        <v>1283</v>
      </c>
      <c r="D128" s="289"/>
      <c r="E128" s="289"/>
      <c r="F128" s="290" t="s">
        <v>1276</v>
      </c>
      <c r="G128" s="289"/>
      <c r="H128" s="289" t="s">
        <v>1284</v>
      </c>
      <c r="I128" s="289" t="s">
        <v>1272</v>
      </c>
      <c r="J128" s="289">
        <v>15</v>
      </c>
      <c r="K128" s="309"/>
    </row>
    <row r="129" spans="2:11" ht="15" customHeight="1">
      <c r="B129" s="307"/>
      <c r="C129" s="289" t="s">
        <v>1285</v>
      </c>
      <c r="D129" s="289"/>
      <c r="E129" s="289"/>
      <c r="F129" s="290" t="s">
        <v>1276</v>
      </c>
      <c r="G129" s="289"/>
      <c r="H129" s="289" t="s">
        <v>1286</v>
      </c>
      <c r="I129" s="289" t="s">
        <v>1272</v>
      </c>
      <c r="J129" s="289">
        <v>20</v>
      </c>
      <c r="K129" s="309"/>
    </row>
    <row r="130" spans="2:11" ht="15" customHeight="1">
      <c r="B130" s="307"/>
      <c r="C130" s="289" t="s">
        <v>1287</v>
      </c>
      <c r="D130" s="289"/>
      <c r="E130" s="289"/>
      <c r="F130" s="290" t="s">
        <v>1276</v>
      </c>
      <c r="G130" s="289"/>
      <c r="H130" s="289" t="s">
        <v>1288</v>
      </c>
      <c r="I130" s="289" t="s">
        <v>1272</v>
      </c>
      <c r="J130" s="289">
        <v>20</v>
      </c>
      <c r="K130" s="309"/>
    </row>
    <row r="131" spans="2:11" ht="15" customHeight="1">
      <c r="B131" s="307"/>
      <c r="C131" s="268" t="s">
        <v>1275</v>
      </c>
      <c r="D131" s="268"/>
      <c r="E131" s="268"/>
      <c r="F131" s="287" t="s">
        <v>1276</v>
      </c>
      <c r="G131" s="268"/>
      <c r="H131" s="268" t="s">
        <v>1309</v>
      </c>
      <c r="I131" s="268" t="s">
        <v>1272</v>
      </c>
      <c r="J131" s="268">
        <v>50</v>
      </c>
      <c r="K131" s="309"/>
    </row>
    <row r="132" spans="2:11" ht="15" customHeight="1">
      <c r="B132" s="307"/>
      <c r="C132" s="268" t="s">
        <v>1289</v>
      </c>
      <c r="D132" s="268"/>
      <c r="E132" s="268"/>
      <c r="F132" s="287" t="s">
        <v>1276</v>
      </c>
      <c r="G132" s="268"/>
      <c r="H132" s="268" t="s">
        <v>1309</v>
      </c>
      <c r="I132" s="268" t="s">
        <v>1272</v>
      </c>
      <c r="J132" s="268">
        <v>50</v>
      </c>
      <c r="K132" s="309"/>
    </row>
    <row r="133" spans="2:11" ht="15" customHeight="1">
      <c r="B133" s="307"/>
      <c r="C133" s="268" t="s">
        <v>1295</v>
      </c>
      <c r="D133" s="268"/>
      <c r="E133" s="268"/>
      <c r="F133" s="287" t="s">
        <v>1276</v>
      </c>
      <c r="G133" s="268"/>
      <c r="H133" s="268" t="s">
        <v>1309</v>
      </c>
      <c r="I133" s="268" t="s">
        <v>1272</v>
      </c>
      <c r="J133" s="268">
        <v>50</v>
      </c>
      <c r="K133" s="309"/>
    </row>
    <row r="134" spans="2:11" ht="15" customHeight="1">
      <c r="B134" s="307"/>
      <c r="C134" s="268" t="s">
        <v>1297</v>
      </c>
      <c r="D134" s="268"/>
      <c r="E134" s="268"/>
      <c r="F134" s="287" t="s">
        <v>1276</v>
      </c>
      <c r="G134" s="268"/>
      <c r="H134" s="268" t="s">
        <v>1309</v>
      </c>
      <c r="I134" s="268" t="s">
        <v>1272</v>
      </c>
      <c r="J134" s="268">
        <v>50</v>
      </c>
      <c r="K134" s="309"/>
    </row>
    <row r="135" spans="2:11" ht="15" customHeight="1">
      <c r="B135" s="307"/>
      <c r="C135" s="268" t="s">
        <v>126</v>
      </c>
      <c r="D135" s="268"/>
      <c r="E135" s="268"/>
      <c r="F135" s="287" t="s">
        <v>1276</v>
      </c>
      <c r="G135" s="268"/>
      <c r="H135" s="268" t="s">
        <v>1322</v>
      </c>
      <c r="I135" s="268" t="s">
        <v>1272</v>
      </c>
      <c r="J135" s="268">
        <v>255</v>
      </c>
      <c r="K135" s="309"/>
    </row>
    <row r="136" spans="2:11" ht="15" customHeight="1">
      <c r="B136" s="307"/>
      <c r="C136" s="268" t="s">
        <v>1299</v>
      </c>
      <c r="D136" s="268"/>
      <c r="E136" s="268"/>
      <c r="F136" s="287" t="s">
        <v>1270</v>
      </c>
      <c r="G136" s="268"/>
      <c r="H136" s="268" t="s">
        <v>1323</v>
      </c>
      <c r="I136" s="268" t="s">
        <v>1301</v>
      </c>
      <c r="J136" s="268"/>
      <c r="K136" s="309"/>
    </row>
    <row r="137" spans="2:11" ht="15" customHeight="1">
      <c r="B137" s="307"/>
      <c r="C137" s="268" t="s">
        <v>1302</v>
      </c>
      <c r="D137" s="268"/>
      <c r="E137" s="268"/>
      <c r="F137" s="287" t="s">
        <v>1270</v>
      </c>
      <c r="G137" s="268"/>
      <c r="H137" s="268" t="s">
        <v>1324</v>
      </c>
      <c r="I137" s="268" t="s">
        <v>1304</v>
      </c>
      <c r="J137" s="268"/>
      <c r="K137" s="309"/>
    </row>
    <row r="138" spans="2:11" ht="15" customHeight="1">
      <c r="B138" s="307"/>
      <c r="C138" s="268" t="s">
        <v>1305</v>
      </c>
      <c r="D138" s="268"/>
      <c r="E138" s="268"/>
      <c r="F138" s="287" t="s">
        <v>1270</v>
      </c>
      <c r="G138" s="268"/>
      <c r="H138" s="268" t="s">
        <v>1305</v>
      </c>
      <c r="I138" s="268" t="s">
        <v>1304</v>
      </c>
      <c r="J138" s="268"/>
      <c r="K138" s="309"/>
    </row>
    <row r="139" spans="2:11" ht="15" customHeight="1">
      <c r="B139" s="307"/>
      <c r="C139" s="268" t="s">
        <v>43</v>
      </c>
      <c r="D139" s="268"/>
      <c r="E139" s="268"/>
      <c r="F139" s="287" t="s">
        <v>1270</v>
      </c>
      <c r="G139" s="268"/>
      <c r="H139" s="268" t="s">
        <v>1325</v>
      </c>
      <c r="I139" s="268" t="s">
        <v>1304</v>
      </c>
      <c r="J139" s="268"/>
      <c r="K139" s="309"/>
    </row>
    <row r="140" spans="2:11" ht="15" customHeight="1">
      <c r="B140" s="307"/>
      <c r="C140" s="268" t="s">
        <v>1326</v>
      </c>
      <c r="D140" s="268"/>
      <c r="E140" s="268"/>
      <c r="F140" s="287" t="s">
        <v>1270</v>
      </c>
      <c r="G140" s="268"/>
      <c r="H140" s="268" t="s">
        <v>1327</v>
      </c>
      <c r="I140" s="268" t="s">
        <v>1304</v>
      </c>
      <c r="J140" s="268"/>
      <c r="K140" s="309"/>
    </row>
    <row r="141" spans="2:11" ht="15" customHeight="1">
      <c r="B141" s="310"/>
      <c r="C141" s="311"/>
      <c r="D141" s="311"/>
      <c r="E141" s="311"/>
      <c r="F141" s="311"/>
      <c r="G141" s="311"/>
      <c r="H141" s="311"/>
      <c r="I141" s="311"/>
      <c r="J141" s="311"/>
      <c r="K141" s="312"/>
    </row>
    <row r="142" spans="2:11" ht="18.75" customHeight="1">
      <c r="B142" s="264"/>
      <c r="C142" s="264"/>
      <c r="D142" s="264"/>
      <c r="E142" s="264"/>
      <c r="F142" s="299"/>
      <c r="G142" s="264"/>
      <c r="H142" s="264"/>
      <c r="I142" s="264"/>
      <c r="J142" s="264"/>
      <c r="K142" s="264"/>
    </row>
    <row r="143" spans="2:11" ht="18.75" customHeight="1">
      <c r="B143" s="274"/>
      <c r="C143" s="274"/>
      <c r="D143" s="274"/>
      <c r="E143" s="274"/>
      <c r="F143" s="274"/>
      <c r="G143" s="274"/>
      <c r="H143" s="274"/>
      <c r="I143" s="274"/>
      <c r="J143" s="274"/>
      <c r="K143" s="274"/>
    </row>
    <row r="144" spans="2:11" ht="7.5" customHeight="1">
      <c r="B144" s="275"/>
      <c r="C144" s="276"/>
      <c r="D144" s="276"/>
      <c r="E144" s="276"/>
      <c r="F144" s="276"/>
      <c r="G144" s="276"/>
      <c r="H144" s="276"/>
      <c r="I144" s="276"/>
      <c r="J144" s="276"/>
      <c r="K144" s="277"/>
    </row>
    <row r="145" spans="2:11" ht="45" customHeight="1">
      <c r="B145" s="278"/>
      <c r="C145" s="384" t="s">
        <v>1328</v>
      </c>
      <c r="D145" s="384"/>
      <c r="E145" s="384"/>
      <c r="F145" s="384"/>
      <c r="G145" s="384"/>
      <c r="H145" s="384"/>
      <c r="I145" s="384"/>
      <c r="J145" s="384"/>
      <c r="K145" s="279"/>
    </row>
    <row r="146" spans="2:11" ht="17.25" customHeight="1">
      <c r="B146" s="278"/>
      <c r="C146" s="280" t="s">
        <v>1264</v>
      </c>
      <c r="D146" s="280"/>
      <c r="E146" s="280"/>
      <c r="F146" s="280" t="s">
        <v>1265</v>
      </c>
      <c r="G146" s="281"/>
      <c r="H146" s="280" t="s">
        <v>121</v>
      </c>
      <c r="I146" s="280" t="s">
        <v>62</v>
      </c>
      <c r="J146" s="280" t="s">
        <v>1266</v>
      </c>
      <c r="K146" s="279"/>
    </row>
    <row r="147" spans="2:11" ht="17.25" customHeight="1">
      <c r="B147" s="278"/>
      <c r="C147" s="282" t="s">
        <v>1267</v>
      </c>
      <c r="D147" s="282"/>
      <c r="E147" s="282"/>
      <c r="F147" s="283" t="s">
        <v>1268</v>
      </c>
      <c r="G147" s="284"/>
      <c r="H147" s="282"/>
      <c r="I147" s="282"/>
      <c r="J147" s="282" t="s">
        <v>1269</v>
      </c>
      <c r="K147" s="279"/>
    </row>
    <row r="148" spans="2:11" ht="5.25" customHeight="1">
      <c r="B148" s="288"/>
      <c r="C148" s="285"/>
      <c r="D148" s="285"/>
      <c r="E148" s="285"/>
      <c r="F148" s="285"/>
      <c r="G148" s="286"/>
      <c r="H148" s="285"/>
      <c r="I148" s="285"/>
      <c r="J148" s="285"/>
      <c r="K148" s="309"/>
    </row>
    <row r="149" spans="2:11" ht="15" customHeight="1">
      <c r="B149" s="288"/>
      <c r="C149" s="313" t="s">
        <v>1273</v>
      </c>
      <c r="D149" s="268"/>
      <c r="E149" s="268"/>
      <c r="F149" s="314" t="s">
        <v>1270</v>
      </c>
      <c r="G149" s="268"/>
      <c r="H149" s="313" t="s">
        <v>1309</v>
      </c>
      <c r="I149" s="313" t="s">
        <v>1272</v>
      </c>
      <c r="J149" s="313">
        <v>120</v>
      </c>
      <c r="K149" s="309"/>
    </row>
    <row r="150" spans="2:11" ht="15" customHeight="1">
      <c r="B150" s="288"/>
      <c r="C150" s="313" t="s">
        <v>1318</v>
      </c>
      <c r="D150" s="268"/>
      <c r="E150" s="268"/>
      <c r="F150" s="314" t="s">
        <v>1270</v>
      </c>
      <c r="G150" s="268"/>
      <c r="H150" s="313" t="s">
        <v>1329</v>
      </c>
      <c r="I150" s="313" t="s">
        <v>1272</v>
      </c>
      <c r="J150" s="313" t="s">
        <v>1320</v>
      </c>
      <c r="K150" s="309"/>
    </row>
    <row r="151" spans="2:11" ht="15" customHeight="1">
      <c r="B151" s="288"/>
      <c r="C151" s="313" t="s">
        <v>1219</v>
      </c>
      <c r="D151" s="268"/>
      <c r="E151" s="268"/>
      <c r="F151" s="314" t="s">
        <v>1270</v>
      </c>
      <c r="G151" s="268"/>
      <c r="H151" s="313" t="s">
        <v>1330</v>
      </c>
      <c r="I151" s="313" t="s">
        <v>1272</v>
      </c>
      <c r="J151" s="313" t="s">
        <v>1320</v>
      </c>
      <c r="K151" s="309"/>
    </row>
    <row r="152" spans="2:11" ht="15" customHeight="1">
      <c r="B152" s="288"/>
      <c r="C152" s="313" t="s">
        <v>1275</v>
      </c>
      <c r="D152" s="268"/>
      <c r="E152" s="268"/>
      <c r="F152" s="314" t="s">
        <v>1276</v>
      </c>
      <c r="G152" s="268"/>
      <c r="H152" s="313" t="s">
        <v>1309</v>
      </c>
      <c r="I152" s="313" t="s">
        <v>1272</v>
      </c>
      <c r="J152" s="313">
        <v>50</v>
      </c>
      <c r="K152" s="309"/>
    </row>
    <row r="153" spans="2:11" ht="15" customHeight="1">
      <c r="B153" s="288"/>
      <c r="C153" s="313" t="s">
        <v>1278</v>
      </c>
      <c r="D153" s="268"/>
      <c r="E153" s="268"/>
      <c r="F153" s="314" t="s">
        <v>1270</v>
      </c>
      <c r="G153" s="268"/>
      <c r="H153" s="313" t="s">
        <v>1309</v>
      </c>
      <c r="I153" s="313" t="s">
        <v>1280</v>
      </c>
      <c r="J153" s="313"/>
      <c r="K153" s="309"/>
    </row>
    <row r="154" spans="2:11" ht="15" customHeight="1">
      <c r="B154" s="288"/>
      <c r="C154" s="313" t="s">
        <v>1289</v>
      </c>
      <c r="D154" s="268"/>
      <c r="E154" s="268"/>
      <c r="F154" s="314" t="s">
        <v>1276</v>
      </c>
      <c r="G154" s="268"/>
      <c r="H154" s="313" t="s">
        <v>1309</v>
      </c>
      <c r="I154" s="313" t="s">
        <v>1272</v>
      </c>
      <c r="J154" s="313">
        <v>50</v>
      </c>
      <c r="K154" s="309"/>
    </row>
    <row r="155" spans="2:11" ht="15" customHeight="1">
      <c r="B155" s="288"/>
      <c r="C155" s="313" t="s">
        <v>1297</v>
      </c>
      <c r="D155" s="268"/>
      <c r="E155" s="268"/>
      <c r="F155" s="314" t="s">
        <v>1276</v>
      </c>
      <c r="G155" s="268"/>
      <c r="H155" s="313" t="s">
        <v>1309</v>
      </c>
      <c r="I155" s="313" t="s">
        <v>1272</v>
      </c>
      <c r="J155" s="313">
        <v>50</v>
      </c>
      <c r="K155" s="309"/>
    </row>
    <row r="156" spans="2:11" ht="15" customHeight="1">
      <c r="B156" s="288"/>
      <c r="C156" s="313" t="s">
        <v>1295</v>
      </c>
      <c r="D156" s="268"/>
      <c r="E156" s="268"/>
      <c r="F156" s="314" t="s">
        <v>1276</v>
      </c>
      <c r="G156" s="268"/>
      <c r="H156" s="313" t="s">
        <v>1309</v>
      </c>
      <c r="I156" s="313" t="s">
        <v>1272</v>
      </c>
      <c r="J156" s="313">
        <v>50</v>
      </c>
      <c r="K156" s="309"/>
    </row>
    <row r="157" spans="2:11" ht="15" customHeight="1">
      <c r="B157" s="288"/>
      <c r="C157" s="313" t="s">
        <v>105</v>
      </c>
      <c r="D157" s="268"/>
      <c r="E157" s="268"/>
      <c r="F157" s="314" t="s">
        <v>1270</v>
      </c>
      <c r="G157" s="268"/>
      <c r="H157" s="313" t="s">
        <v>1331</v>
      </c>
      <c r="I157" s="313" t="s">
        <v>1272</v>
      </c>
      <c r="J157" s="313" t="s">
        <v>1332</v>
      </c>
      <c r="K157" s="309"/>
    </row>
    <row r="158" spans="2:11" ht="15" customHeight="1">
      <c r="B158" s="288"/>
      <c r="C158" s="313" t="s">
        <v>1333</v>
      </c>
      <c r="D158" s="268"/>
      <c r="E158" s="268"/>
      <c r="F158" s="314" t="s">
        <v>1270</v>
      </c>
      <c r="G158" s="268"/>
      <c r="H158" s="313" t="s">
        <v>1334</v>
      </c>
      <c r="I158" s="313" t="s">
        <v>1304</v>
      </c>
      <c r="J158" s="313"/>
      <c r="K158" s="309"/>
    </row>
    <row r="159" spans="2:11" ht="15" customHeight="1">
      <c r="B159" s="315"/>
      <c r="C159" s="297"/>
      <c r="D159" s="297"/>
      <c r="E159" s="297"/>
      <c r="F159" s="297"/>
      <c r="G159" s="297"/>
      <c r="H159" s="297"/>
      <c r="I159" s="297"/>
      <c r="J159" s="297"/>
      <c r="K159" s="316"/>
    </row>
    <row r="160" spans="2:11" ht="18.75" customHeight="1">
      <c r="B160" s="264"/>
      <c r="C160" s="268"/>
      <c r="D160" s="268"/>
      <c r="E160" s="268"/>
      <c r="F160" s="287"/>
      <c r="G160" s="268"/>
      <c r="H160" s="268"/>
      <c r="I160" s="268"/>
      <c r="J160" s="268"/>
      <c r="K160" s="264"/>
    </row>
    <row r="161" spans="2:11" ht="18.75" customHeight="1">
      <c r="B161" s="274"/>
      <c r="C161" s="274"/>
      <c r="D161" s="274"/>
      <c r="E161" s="274"/>
      <c r="F161" s="274"/>
      <c r="G161" s="274"/>
      <c r="H161" s="274"/>
      <c r="I161" s="274"/>
      <c r="J161" s="274"/>
      <c r="K161" s="274"/>
    </row>
    <row r="162" spans="2:11" ht="7.5" customHeight="1">
      <c r="B162" s="256"/>
      <c r="C162" s="257"/>
      <c r="D162" s="257"/>
      <c r="E162" s="257"/>
      <c r="F162" s="257"/>
      <c r="G162" s="257"/>
      <c r="H162" s="257"/>
      <c r="I162" s="257"/>
      <c r="J162" s="257"/>
      <c r="K162" s="258"/>
    </row>
    <row r="163" spans="2:11" ht="45" customHeight="1">
      <c r="B163" s="259"/>
      <c r="C163" s="383" t="s">
        <v>1335</v>
      </c>
      <c r="D163" s="383"/>
      <c r="E163" s="383"/>
      <c r="F163" s="383"/>
      <c r="G163" s="383"/>
      <c r="H163" s="383"/>
      <c r="I163" s="383"/>
      <c r="J163" s="383"/>
      <c r="K163" s="260"/>
    </row>
    <row r="164" spans="2:11" ht="17.25" customHeight="1">
      <c r="B164" s="259"/>
      <c r="C164" s="280" t="s">
        <v>1264</v>
      </c>
      <c r="D164" s="280"/>
      <c r="E164" s="280"/>
      <c r="F164" s="280" t="s">
        <v>1265</v>
      </c>
      <c r="G164" s="317"/>
      <c r="H164" s="318" t="s">
        <v>121</v>
      </c>
      <c r="I164" s="318" t="s">
        <v>62</v>
      </c>
      <c r="J164" s="280" t="s">
        <v>1266</v>
      </c>
      <c r="K164" s="260"/>
    </row>
    <row r="165" spans="2:11" ht="17.25" customHeight="1">
      <c r="B165" s="261"/>
      <c r="C165" s="282" t="s">
        <v>1267</v>
      </c>
      <c r="D165" s="282"/>
      <c r="E165" s="282"/>
      <c r="F165" s="283" t="s">
        <v>1268</v>
      </c>
      <c r="G165" s="319"/>
      <c r="H165" s="320"/>
      <c r="I165" s="320"/>
      <c r="J165" s="282" t="s">
        <v>1269</v>
      </c>
      <c r="K165" s="262"/>
    </row>
    <row r="166" spans="2:11" ht="5.25" customHeight="1">
      <c r="B166" s="288"/>
      <c r="C166" s="285"/>
      <c r="D166" s="285"/>
      <c r="E166" s="285"/>
      <c r="F166" s="285"/>
      <c r="G166" s="286"/>
      <c r="H166" s="285"/>
      <c r="I166" s="285"/>
      <c r="J166" s="285"/>
      <c r="K166" s="309"/>
    </row>
    <row r="167" spans="2:11" ht="15" customHeight="1">
      <c r="B167" s="288"/>
      <c r="C167" s="268" t="s">
        <v>1273</v>
      </c>
      <c r="D167" s="268"/>
      <c r="E167" s="268"/>
      <c r="F167" s="287" t="s">
        <v>1270</v>
      </c>
      <c r="G167" s="268"/>
      <c r="H167" s="268" t="s">
        <v>1309</v>
      </c>
      <c r="I167" s="268" t="s">
        <v>1272</v>
      </c>
      <c r="J167" s="268">
        <v>120</v>
      </c>
      <c r="K167" s="309"/>
    </row>
    <row r="168" spans="2:11" ht="15" customHeight="1">
      <c r="B168" s="288"/>
      <c r="C168" s="268" t="s">
        <v>1318</v>
      </c>
      <c r="D168" s="268"/>
      <c r="E168" s="268"/>
      <c r="F168" s="287" t="s">
        <v>1270</v>
      </c>
      <c r="G168" s="268"/>
      <c r="H168" s="268" t="s">
        <v>1319</v>
      </c>
      <c r="I168" s="268" t="s">
        <v>1272</v>
      </c>
      <c r="J168" s="268" t="s">
        <v>1320</v>
      </c>
      <c r="K168" s="309"/>
    </row>
    <row r="169" spans="2:11" ht="15" customHeight="1">
      <c r="B169" s="288"/>
      <c r="C169" s="268" t="s">
        <v>1219</v>
      </c>
      <c r="D169" s="268"/>
      <c r="E169" s="268"/>
      <c r="F169" s="287" t="s">
        <v>1270</v>
      </c>
      <c r="G169" s="268"/>
      <c r="H169" s="268" t="s">
        <v>1336</v>
      </c>
      <c r="I169" s="268" t="s">
        <v>1272</v>
      </c>
      <c r="J169" s="268" t="s">
        <v>1320</v>
      </c>
      <c r="K169" s="309"/>
    </row>
    <row r="170" spans="2:11" ht="15" customHeight="1">
      <c r="B170" s="288"/>
      <c r="C170" s="268" t="s">
        <v>1275</v>
      </c>
      <c r="D170" s="268"/>
      <c r="E170" s="268"/>
      <c r="F170" s="287" t="s">
        <v>1276</v>
      </c>
      <c r="G170" s="268"/>
      <c r="H170" s="268" t="s">
        <v>1336</v>
      </c>
      <c r="I170" s="268" t="s">
        <v>1272</v>
      </c>
      <c r="J170" s="268">
        <v>50</v>
      </c>
      <c r="K170" s="309"/>
    </row>
    <row r="171" spans="2:11" ht="15" customHeight="1">
      <c r="B171" s="288"/>
      <c r="C171" s="268" t="s">
        <v>1278</v>
      </c>
      <c r="D171" s="268"/>
      <c r="E171" s="268"/>
      <c r="F171" s="287" t="s">
        <v>1270</v>
      </c>
      <c r="G171" s="268"/>
      <c r="H171" s="268" t="s">
        <v>1336</v>
      </c>
      <c r="I171" s="268" t="s">
        <v>1280</v>
      </c>
      <c r="J171" s="268"/>
      <c r="K171" s="309"/>
    </row>
    <row r="172" spans="2:11" ht="15" customHeight="1">
      <c r="B172" s="288"/>
      <c r="C172" s="268" t="s">
        <v>1289</v>
      </c>
      <c r="D172" s="268"/>
      <c r="E172" s="268"/>
      <c r="F172" s="287" t="s">
        <v>1276</v>
      </c>
      <c r="G172" s="268"/>
      <c r="H172" s="268" t="s">
        <v>1336</v>
      </c>
      <c r="I172" s="268" t="s">
        <v>1272</v>
      </c>
      <c r="J172" s="268">
        <v>50</v>
      </c>
      <c r="K172" s="309"/>
    </row>
    <row r="173" spans="2:11" ht="15" customHeight="1">
      <c r="B173" s="288"/>
      <c r="C173" s="268" t="s">
        <v>1297</v>
      </c>
      <c r="D173" s="268"/>
      <c r="E173" s="268"/>
      <c r="F173" s="287" t="s">
        <v>1276</v>
      </c>
      <c r="G173" s="268"/>
      <c r="H173" s="268" t="s">
        <v>1336</v>
      </c>
      <c r="I173" s="268" t="s">
        <v>1272</v>
      </c>
      <c r="J173" s="268">
        <v>50</v>
      </c>
      <c r="K173" s="309"/>
    </row>
    <row r="174" spans="2:11" ht="15" customHeight="1">
      <c r="B174" s="288"/>
      <c r="C174" s="268" t="s">
        <v>1295</v>
      </c>
      <c r="D174" s="268"/>
      <c r="E174" s="268"/>
      <c r="F174" s="287" t="s">
        <v>1276</v>
      </c>
      <c r="G174" s="268"/>
      <c r="H174" s="268" t="s">
        <v>1336</v>
      </c>
      <c r="I174" s="268" t="s">
        <v>1272</v>
      </c>
      <c r="J174" s="268">
        <v>50</v>
      </c>
      <c r="K174" s="309"/>
    </row>
    <row r="175" spans="2:11" ht="15" customHeight="1">
      <c r="B175" s="288"/>
      <c r="C175" s="268" t="s">
        <v>120</v>
      </c>
      <c r="D175" s="268"/>
      <c r="E175" s="268"/>
      <c r="F175" s="287" t="s">
        <v>1270</v>
      </c>
      <c r="G175" s="268"/>
      <c r="H175" s="268" t="s">
        <v>1337</v>
      </c>
      <c r="I175" s="268" t="s">
        <v>1338</v>
      </c>
      <c r="J175" s="268"/>
      <c r="K175" s="309"/>
    </row>
    <row r="176" spans="2:11" ht="15" customHeight="1">
      <c r="B176" s="288"/>
      <c r="C176" s="268" t="s">
        <v>62</v>
      </c>
      <c r="D176" s="268"/>
      <c r="E176" s="268"/>
      <c r="F176" s="287" t="s">
        <v>1270</v>
      </c>
      <c r="G176" s="268"/>
      <c r="H176" s="268" t="s">
        <v>1339</v>
      </c>
      <c r="I176" s="268" t="s">
        <v>1340</v>
      </c>
      <c r="J176" s="268">
        <v>1</v>
      </c>
      <c r="K176" s="309"/>
    </row>
    <row r="177" spans="2:11" ht="15" customHeight="1">
      <c r="B177" s="288"/>
      <c r="C177" s="268" t="s">
        <v>58</v>
      </c>
      <c r="D177" s="268"/>
      <c r="E177" s="268"/>
      <c r="F177" s="287" t="s">
        <v>1270</v>
      </c>
      <c r="G177" s="268"/>
      <c r="H177" s="268" t="s">
        <v>1341</v>
      </c>
      <c r="I177" s="268" t="s">
        <v>1272</v>
      </c>
      <c r="J177" s="268">
        <v>20</v>
      </c>
      <c r="K177" s="309"/>
    </row>
    <row r="178" spans="2:11" ht="15" customHeight="1">
      <c r="B178" s="288"/>
      <c r="C178" s="268" t="s">
        <v>121</v>
      </c>
      <c r="D178" s="268"/>
      <c r="E178" s="268"/>
      <c r="F178" s="287" t="s">
        <v>1270</v>
      </c>
      <c r="G178" s="268"/>
      <c r="H178" s="268" t="s">
        <v>1342</v>
      </c>
      <c r="I178" s="268" t="s">
        <v>1272</v>
      </c>
      <c r="J178" s="268">
        <v>255</v>
      </c>
      <c r="K178" s="309"/>
    </row>
    <row r="179" spans="2:11" ht="15" customHeight="1">
      <c r="B179" s="288"/>
      <c r="C179" s="268" t="s">
        <v>122</v>
      </c>
      <c r="D179" s="268"/>
      <c r="E179" s="268"/>
      <c r="F179" s="287" t="s">
        <v>1270</v>
      </c>
      <c r="G179" s="268"/>
      <c r="H179" s="268" t="s">
        <v>1235</v>
      </c>
      <c r="I179" s="268" t="s">
        <v>1272</v>
      </c>
      <c r="J179" s="268">
        <v>10</v>
      </c>
      <c r="K179" s="309"/>
    </row>
    <row r="180" spans="2:11" ht="15" customHeight="1">
      <c r="B180" s="288"/>
      <c r="C180" s="268" t="s">
        <v>123</v>
      </c>
      <c r="D180" s="268"/>
      <c r="E180" s="268"/>
      <c r="F180" s="287" t="s">
        <v>1270</v>
      </c>
      <c r="G180" s="268"/>
      <c r="H180" s="268" t="s">
        <v>1343</v>
      </c>
      <c r="I180" s="268" t="s">
        <v>1304</v>
      </c>
      <c r="J180" s="268"/>
      <c r="K180" s="309"/>
    </row>
    <row r="181" spans="2:11" ht="15" customHeight="1">
      <c r="B181" s="288"/>
      <c r="C181" s="268" t="s">
        <v>1344</v>
      </c>
      <c r="D181" s="268"/>
      <c r="E181" s="268"/>
      <c r="F181" s="287" t="s">
        <v>1270</v>
      </c>
      <c r="G181" s="268"/>
      <c r="H181" s="268" t="s">
        <v>1345</v>
      </c>
      <c r="I181" s="268" t="s">
        <v>1304</v>
      </c>
      <c r="J181" s="268"/>
      <c r="K181" s="309"/>
    </row>
    <row r="182" spans="2:11" ht="15" customHeight="1">
      <c r="B182" s="288"/>
      <c r="C182" s="268" t="s">
        <v>1333</v>
      </c>
      <c r="D182" s="268"/>
      <c r="E182" s="268"/>
      <c r="F182" s="287" t="s">
        <v>1270</v>
      </c>
      <c r="G182" s="268"/>
      <c r="H182" s="268" t="s">
        <v>1346</v>
      </c>
      <c r="I182" s="268" t="s">
        <v>1304</v>
      </c>
      <c r="J182" s="268"/>
      <c r="K182" s="309"/>
    </row>
    <row r="183" spans="2:11" ht="15" customHeight="1">
      <c r="B183" s="288"/>
      <c r="C183" s="268" t="s">
        <v>125</v>
      </c>
      <c r="D183" s="268"/>
      <c r="E183" s="268"/>
      <c r="F183" s="287" t="s">
        <v>1276</v>
      </c>
      <c r="G183" s="268"/>
      <c r="H183" s="268" t="s">
        <v>1347</v>
      </c>
      <c r="I183" s="268" t="s">
        <v>1272</v>
      </c>
      <c r="J183" s="268">
        <v>50</v>
      </c>
      <c r="K183" s="309"/>
    </row>
    <row r="184" spans="2:11" ht="15" customHeight="1">
      <c r="B184" s="288"/>
      <c r="C184" s="268" t="s">
        <v>1348</v>
      </c>
      <c r="D184" s="268"/>
      <c r="E184" s="268"/>
      <c r="F184" s="287" t="s">
        <v>1276</v>
      </c>
      <c r="G184" s="268"/>
      <c r="H184" s="268" t="s">
        <v>1349</v>
      </c>
      <c r="I184" s="268" t="s">
        <v>1350</v>
      </c>
      <c r="J184" s="268"/>
      <c r="K184" s="309"/>
    </row>
    <row r="185" spans="2:11" ht="15" customHeight="1">
      <c r="B185" s="288"/>
      <c r="C185" s="268" t="s">
        <v>1351</v>
      </c>
      <c r="D185" s="268"/>
      <c r="E185" s="268"/>
      <c r="F185" s="287" t="s">
        <v>1276</v>
      </c>
      <c r="G185" s="268"/>
      <c r="H185" s="268" t="s">
        <v>1352</v>
      </c>
      <c r="I185" s="268" t="s">
        <v>1350</v>
      </c>
      <c r="J185" s="268"/>
      <c r="K185" s="309"/>
    </row>
    <row r="186" spans="2:11" ht="15" customHeight="1">
      <c r="B186" s="288"/>
      <c r="C186" s="268" t="s">
        <v>1353</v>
      </c>
      <c r="D186" s="268"/>
      <c r="E186" s="268"/>
      <c r="F186" s="287" t="s">
        <v>1276</v>
      </c>
      <c r="G186" s="268"/>
      <c r="H186" s="268" t="s">
        <v>1354</v>
      </c>
      <c r="I186" s="268" t="s">
        <v>1350</v>
      </c>
      <c r="J186" s="268"/>
      <c r="K186" s="309"/>
    </row>
    <row r="187" spans="2:11" ht="15" customHeight="1">
      <c r="B187" s="288"/>
      <c r="C187" s="321" t="s">
        <v>1355</v>
      </c>
      <c r="D187" s="268"/>
      <c r="E187" s="268"/>
      <c r="F187" s="287" t="s">
        <v>1276</v>
      </c>
      <c r="G187" s="268"/>
      <c r="H187" s="268" t="s">
        <v>1356</v>
      </c>
      <c r="I187" s="268" t="s">
        <v>1357</v>
      </c>
      <c r="J187" s="322" t="s">
        <v>1358</v>
      </c>
      <c r="K187" s="309"/>
    </row>
    <row r="188" spans="2:11" ht="15" customHeight="1">
      <c r="B188" s="288"/>
      <c r="C188" s="273" t="s">
        <v>47</v>
      </c>
      <c r="D188" s="268"/>
      <c r="E188" s="268"/>
      <c r="F188" s="287" t="s">
        <v>1270</v>
      </c>
      <c r="G188" s="268"/>
      <c r="H188" s="264" t="s">
        <v>1359</v>
      </c>
      <c r="I188" s="268" t="s">
        <v>1360</v>
      </c>
      <c r="J188" s="268"/>
      <c r="K188" s="309"/>
    </row>
    <row r="189" spans="2:11" ht="15" customHeight="1">
      <c r="B189" s="288"/>
      <c r="C189" s="273" t="s">
        <v>1361</v>
      </c>
      <c r="D189" s="268"/>
      <c r="E189" s="268"/>
      <c r="F189" s="287" t="s">
        <v>1270</v>
      </c>
      <c r="G189" s="268"/>
      <c r="H189" s="268" t="s">
        <v>1362</v>
      </c>
      <c r="I189" s="268" t="s">
        <v>1304</v>
      </c>
      <c r="J189" s="268"/>
      <c r="K189" s="309"/>
    </row>
    <row r="190" spans="2:11" ht="15" customHeight="1">
      <c r="B190" s="288"/>
      <c r="C190" s="273" t="s">
        <v>1363</v>
      </c>
      <c r="D190" s="268"/>
      <c r="E190" s="268"/>
      <c r="F190" s="287" t="s">
        <v>1270</v>
      </c>
      <c r="G190" s="268"/>
      <c r="H190" s="268" t="s">
        <v>1364</v>
      </c>
      <c r="I190" s="268" t="s">
        <v>1304</v>
      </c>
      <c r="J190" s="268"/>
      <c r="K190" s="309"/>
    </row>
    <row r="191" spans="2:11" ht="15" customHeight="1">
      <c r="B191" s="288"/>
      <c r="C191" s="273" t="s">
        <v>1365</v>
      </c>
      <c r="D191" s="268"/>
      <c r="E191" s="268"/>
      <c r="F191" s="287" t="s">
        <v>1276</v>
      </c>
      <c r="G191" s="268"/>
      <c r="H191" s="268" t="s">
        <v>1366</v>
      </c>
      <c r="I191" s="268" t="s">
        <v>1304</v>
      </c>
      <c r="J191" s="268"/>
      <c r="K191" s="309"/>
    </row>
    <row r="192" spans="2:11" ht="15" customHeight="1">
      <c r="B192" s="315"/>
      <c r="C192" s="323"/>
      <c r="D192" s="297"/>
      <c r="E192" s="297"/>
      <c r="F192" s="297"/>
      <c r="G192" s="297"/>
      <c r="H192" s="297"/>
      <c r="I192" s="297"/>
      <c r="J192" s="297"/>
      <c r="K192" s="316"/>
    </row>
    <row r="193" spans="2:11" ht="18.75" customHeight="1">
      <c r="B193" s="264"/>
      <c r="C193" s="268"/>
      <c r="D193" s="268"/>
      <c r="E193" s="268"/>
      <c r="F193" s="287"/>
      <c r="G193" s="268"/>
      <c r="H193" s="268"/>
      <c r="I193" s="268"/>
      <c r="J193" s="268"/>
      <c r="K193" s="264"/>
    </row>
    <row r="194" spans="2:11" ht="18.75" customHeight="1">
      <c r="B194" s="264"/>
      <c r="C194" s="268"/>
      <c r="D194" s="268"/>
      <c r="E194" s="268"/>
      <c r="F194" s="287"/>
      <c r="G194" s="268"/>
      <c r="H194" s="268"/>
      <c r="I194" s="268"/>
      <c r="J194" s="268"/>
      <c r="K194" s="264"/>
    </row>
    <row r="195" spans="2:11" ht="18.75" customHeight="1">
      <c r="B195" s="274"/>
      <c r="C195" s="274"/>
      <c r="D195" s="274"/>
      <c r="E195" s="274"/>
      <c r="F195" s="274"/>
      <c r="G195" s="274"/>
      <c r="H195" s="274"/>
      <c r="I195" s="274"/>
      <c r="J195" s="274"/>
      <c r="K195" s="274"/>
    </row>
    <row r="196" spans="2:11">
      <c r="B196" s="256"/>
      <c r="C196" s="257"/>
      <c r="D196" s="257"/>
      <c r="E196" s="257"/>
      <c r="F196" s="257"/>
      <c r="G196" s="257"/>
      <c r="H196" s="257"/>
      <c r="I196" s="257"/>
      <c r="J196" s="257"/>
      <c r="K196" s="258"/>
    </row>
    <row r="197" spans="2:11" ht="21">
      <c r="B197" s="259"/>
      <c r="C197" s="383" t="s">
        <v>1367</v>
      </c>
      <c r="D197" s="383"/>
      <c r="E197" s="383"/>
      <c r="F197" s="383"/>
      <c r="G197" s="383"/>
      <c r="H197" s="383"/>
      <c r="I197" s="383"/>
      <c r="J197" s="383"/>
      <c r="K197" s="260"/>
    </row>
    <row r="198" spans="2:11" ht="25.5" customHeight="1">
      <c r="B198" s="259"/>
      <c r="C198" s="324" t="s">
        <v>1368</v>
      </c>
      <c r="D198" s="324"/>
      <c r="E198" s="324"/>
      <c r="F198" s="324" t="s">
        <v>1369</v>
      </c>
      <c r="G198" s="325"/>
      <c r="H198" s="382" t="s">
        <v>1370</v>
      </c>
      <c r="I198" s="382"/>
      <c r="J198" s="382"/>
      <c r="K198" s="260"/>
    </row>
    <row r="199" spans="2:11" ht="5.25" customHeight="1">
      <c r="B199" s="288"/>
      <c r="C199" s="285"/>
      <c r="D199" s="285"/>
      <c r="E199" s="285"/>
      <c r="F199" s="285"/>
      <c r="G199" s="268"/>
      <c r="H199" s="285"/>
      <c r="I199" s="285"/>
      <c r="J199" s="285"/>
      <c r="K199" s="309"/>
    </row>
    <row r="200" spans="2:11" ht="15" customHeight="1">
      <c r="B200" s="288"/>
      <c r="C200" s="268" t="s">
        <v>1360</v>
      </c>
      <c r="D200" s="268"/>
      <c r="E200" s="268"/>
      <c r="F200" s="287" t="s">
        <v>48</v>
      </c>
      <c r="G200" s="268"/>
      <c r="H200" s="380" t="s">
        <v>1371</v>
      </c>
      <c r="I200" s="380"/>
      <c r="J200" s="380"/>
      <c r="K200" s="309"/>
    </row>
    <row r="201" spans="2:11" ht="15" customHeight="1">
      <c r="B201" s="288"/>
      <c r="C201" s="294"/>
      <c r="D201" s="268"/>
      <c r="E201" s="268"/>
      <c r="F201" s="287" t="s">
        <v>49</v>
      </c>
      <c r="G201" s="268"/>
      <c r="H201" s="380" t="s">
        <v>1372</v>
      </c>
      <c r="I201" s="380"/>
      <c r="J201" s="380"/>
      <c r="K201" s="309"/>
    </row>
    <row r="202" spans="2:11" ht="15" customHeight="1">
      <c r="B202" s="288"/>
      <c r="C202" s="294"/>
      <c r="D202" s="268"/>
      <c r="E202" s="268"/>
      <c r="F202" s="287" t="s">
        <v>52</v>
      </c>
      <c r="G202" s="268"/>
      <c r="H202" s="380" t="s">
        <v>1373</v>
      </c>
      <c r="I202" s="380"/>
      <c r="J202" s="380"/>
      <c r="K202" s="309"/>
    </row>
    <row r="203" spans="2:11" ht="15" customHeight="1">
      <c r="B203" s="288"/>
      <c r="C203" s="268"/>
      <c r="D203" s="268"/>
      <c r="E203" s="268"/>
      <c r="F203" s="287" t="s">
        <v>50</v>
      </c>
      <c r="G203" s="268"/>
      <c r="H203" s="380" t="s">
        <v>1374</v>
      </c>
      <c r="I203" s="380"/>
      <c r="J203" s="380"/>
      <c r="K203" s="309"/>
    </row>
    <row r="204" spans="2:11" ht="15" customHeight="1">
      <c r="B204" s="288"/>
      <c r="C204" s="268"/>
      <c r="D204" s="268"/>
      <c r="E204" s="268"/>
      <c r="F204" s="287" t="s">
        <v>51</v>
      </c>
      <c r="G204" s="268"/>
      <c r="H204" s="380" t="s">
        <v>1375</v>
      </c>
      <c r="I204" s="380"/>
      <c r="J204" s="380"/>
      <c r="K204" s="309"/>
    </row>
    <row r="205" spans="2:11" ht="15" customHeight="1">
      <c r="B205" s="288"/>
      <c r="C205" s="268"/>
      <c r="D205" s="268"/>
      <c r="E205" s="268"/>
      <c r="F205" s="287"/>
      <c r="G205" s="268"/>
      <c r="H205" s="268"/>
      <c r="I205" s="268"/>
      <c r="J205" s="268"/>
      <c r="K205" s="309"/>
    </row>
    <row r="206" spans="2:11" ht="15" customHeight="1">
      <c r="B206" s="288"/>
      <c r="C206" s="268" t="s">
        <v>1316</v>
      </c>
      <c r="D206" s="268"/>
      <c r="E206" s="268"/>
      <c r="F206" s="287" t="s">
        <v>84</v>
      </c>
      <c r="G206" s="268"/>
      <c r="H206" s="380" t="s">
        <v>1376</v>
      </c>
      <c r="I206" s="380"/>
      <c r="J206" s="380"/>
      <c r="K206" s="309"/>
    </row>
    <row r="207" spans="2:11" ht="15" customHeight="1">
      <c r="B207" s="288"/>
      <c r="C207" s="294"/>
      <c r="D207" s="268"/>
      <c r="E207" s="268"/>
      <c r="F207" s="287" t="s">
        <v>1213</v>
      </c>
      <c r="G207" s="268"/>
      <c r="H207" s="380" t="s">
        <v>1214</v>
      </c>
      <c r="I207" s="380"/>
      <c r="J207" s="380"/>
      <c r="K207" s="309"/>
    </row>
    <row r="208" spans="2:11" ht="15" customHeight="1">
      <c r="B208" s="288"/>
      <c r="C208" s="268"/>
      <c r="D208" s="268"/>
      <c r="E208" s="268"/>
      <c r="F208" s="287" t="s">
        <v>1211</v>
      </c>
      <c r="G208" s="268"/>
      <c r="H208" s="380" t="s">
        <v>1377</v>
      </c>
      <c r="I208" s="380"/>
      <c r="J208" s="380"/>
      <c r="K208" s="309"/>
    </row>
    <row r="209" spans="2:11" ht="15" customHeight="1">
      <c r="B209" s="326"/>
      <c r="C209" s="294"/>
      <c r="D209" s="294"/>
      <c r="E209" s="294"/>
      <c r="F209" s="287" t="s">
        <v>1215</v>
      </c>
      <c r="G209" s="273"/>
      <c r="H209" s="381" t="s">
        <v>1216</v>
      </c>
      <c r="I209" s="381"/>
      <c r="J209" s="381"/>
      <c r="K209" s="327"/>
    </row>
    <row r="210" spans="2:11" ht="15" customHeight="1">
      <c r="B210" s="326"/>
      <c r="C210" s="294"/>
      <c r="D210" s="294"/>
      <c r="E210" s="294"/>
      <c r="F210" s="287" t="s">
        <v>1217</v>
      </c>
      <c r="G210" s="273"/>
      <c r="H210" s="381" t="s">
        <v>1378</v>
      </c>
      <c r="I210" s="381"/>
      <c r="J210" s="381"/>
      <c r="K210" s="327"/>
    </row>
    <row r="211" spans="2:11" ht="15" customHeight="1">
      <c r="B211" s="326"/>
      <c r="C211" s="294"/>
      <c r="D211" s="294"/>
      <c r="E211" s="294"/>
      <c r="F211" s="328"/>
      <c r="G211" s="273"/>
      <c r="H211" s="329"/>
      <c r="I211" s="329"/>
      <c r="J211" s="329"/>
      <c r="K211" s="327"/>
    </row>
    <row r="212" spans="2:11" ht="15" customHeight="1">
      <c r="B212" s="326"/>
      <c r="C212" s="268" t="s">
        <v>1340</v>
      </c>
      <c r="D212" s="294"/>
      <c r="E212" s="294"/>
      <c r="F212" s="287">
        <v>1</v>
      </c>
      <c r="G212" s="273"/>
      <c r="H212" s="381" t="s">
        <v>1379</v>
      </c>
      <c r="I212" s="381"/>
      <c r="J212" s="381"/>
      <c r="K212" s="327"/>
    </row>
    <row r="213" spans="2:11" ht="15" customHeight="1">
      <c r="B213" s="326"/>
      <c r="C213" s="294"/>
      <c r="D213" s="294"/>
      <c r="E213" s="294"/>
      <c r="F213" s="287">
        <v>2</v>
      </c>
      <c r="G213" s="273"/>
      <c r="H213" s="381" t="s">
        <v>1380</v>
      </c>
      <c r="I213" s="381"/>
      <c r="J213" s="381"/>
      <c r="K213" s="327"/>
    </row>
    <row r="214" spans="2:11" ht="15" customHeight="1">
      <c r="B214" s="326"/>
      <c r="C214" s="294"/>
      <c r="D214" s="294"/>
      <c r="E214" s="294"/>
      <c r="F214" s="287">
        <v>3</v>
      </c>
      <c r="G214" s="273"/>
      <c r="H214" s="381" t="s">
        <v>1381</v>
      </c>
      <c r="I214" s="381"/>
      <c r="J214" s="381"/>
      <c r="K214" s="327"/>
    </row>
    <row r="215" spans="2:11" ht="15" customHeight="1">
      <c r="B215" s="326"/>
      <c r="C215" s="294"/>
      <c r="D215" s="294"/>
      <c r="E215" s="294"/>
      <c r="F215" s="287">
        <v>4</v>
      </c>
      <c r="G215" s="273"/>
      <c r="H215" s="381" t="s">
        <v>1382</v>
      </c>
      <c r="I215" s="381"/>
      <c r="J215" s="381"/>
      <c r="K215" s="327"/>
    </row>
    <row r="216" spans="2:11" ht="12.75" customHeight="1">
      <c r="B216" s="330"/>
      <c r="C216" s="331"/>
      <c r="D216" s="331"/>
      <c r="E216" s="331"/>
      <c r="F216" s="331"/>
      <c r="G216" s="331"/>
      <c r="H216" s="331"/>
      <c r="I216" s="331"/>
      <c r="J216" s="331"/>
      <c r="K216" s="332"/>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SO 101 - Komunikace</vt:lpstr>
      <vt:lpstr>SO 251 - Zajištění svahu ...</vt:lpstr>
      <vt:lpstr>SO 541 - Přeložka potrubn...</vt:lpstr>
      <vt:lpstr>SO 000 - Vedlejší rozpočt...</vt:lpstr>
      <vt:lpstr>Pokyny pro vyplnění</vt:lpstr>
      <vt:lpstr>'Rekapitulace stavby'!Názvy_tisku</vt:lpstr>
      <vt:lpstr>'SO 000 - Vedlejší rozpočt...'!Názvy_tisku</vt:lpstr>
      <vt:lpstr>'SO 101 - Komunikace'!Názvy_tisku</vt:lpstr>
      <vt:lpstr>'SO 251 - Zajištění svahu ...'!Názvy_tisku</vt:lpstr>
      <vt:lpstr>'SO 541 - Přeložka potrubn...'!Názvy_tisku</vt:lpstr>
      <vt:lpstr>'Pokyny pro vyplnění'!Oblast_tisku</vt:lpstr>
      <vt:lpstr>'Rekapitulace stavby'!Oblast_tisku</vt:lpstr>
      <vt:lpstr>'SO 000 - Vedlejší rozpočt...'!Oblast_tisku</vt:lpstr>
      <vt:lpstr>'SO 101 - Komunikace'!Oblast_tisku</vt:lpstr>
      <vt:lpstr>'SO 251 - Zajištění svahu ...'!Oblast_tisku</vt:lpstr>
      <vt:lpstr>'SO 541 - Přeložka potrubn...'!Oblast_tisku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Sremer</dc:creator>
  <cp:lastModifiedBy>Daniel Riedl</cp:lastModifiedBy>
  <dcterms:created xsi:type="dcterms:W3CDTF">2018-05-30T05:52:17Z</dcterms:created>
  <dcterms:modified xsi:type="dcterms:W3CDTF">2018-09-05T09:58:09Z</dcterms:modified>
</cp:coreProperties>
</file>