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A - Vytápění" sheetId="2" r:id="rId2"/>
    <sheet name="B - Silnoproudá elektroin..." sheetId="3" r:id="rId3"/>
    <sheet name="C - Vzduchotechnika - přenos" sheetId="4" r:id="rId4"/>
    <sheet name="D - Vzduchotechnika - sta..." sheetId="5" r:id="rId5"/>
    <sheet name="Pokyny pro vyplnění" sheetId="6" r:id="rId6"/>
  </sheets>
  <definedNames>
    <definedName name="_xlnm.Print_Area" localSheetId="0">'Rekapitulace stavby'!$D$4:$AO$33,'Rekapitulace stavby'!$C$39:$AQ$56</definedName>
    <definedName name="_xlnm.Print_Titles" localSheetId="0">'Rekapitulace stavby'!$49:$49</definedName>
    <definedName name="_xlnm._FilterDatabase" localSheetId="1" hidden="1">'A - Vytápění'!$C$85:$K$204</definedName>
    <definedName name="_xlnm.Print_Area" localSheetId="1">'A - Vytápění'!$C$4:$J$36,'A - Vytápění'!$C$42:$J$67,'A - Vytápění'!$C$73:$K$204</definedName>
    <definedName name="_xlnm.Print_Titles" localSheetId="1">'A - Vytápění'!$85:$85</definedName>
    <definedName name="_xlnm._FilterDatabase" localSheetId="2" hidden="1">'B - Silnoproudá elektroin...'!$C$76:$K$79</definedName>
    <definedName name="_xlnm.Print_Area" localSheetId="2">'B - Silnoproudá elektroin...'!$C$4:$J$36,'B - Silnoproudá elektroin...'!$C$42:$J$58,'B - Silnoproudá elektroin...'!$C$64:$K$79</definedName>
    <definedName name="_xlnm.Print_Titles" localSheetId="2">'B - Silnoproudá elektroin...'!$76:$76</definedName>
    <definedName name="_xlnm._FilterDatabase" localSheetId="3" hidden="1">'C - Vzduchotechnika - přenos'!$C$76:$K$79</definedName>
    <definedName name="_xlnm.Print_Area" localSheetId="3">'C - Vzduchotechnika - přenos'!$C$4:$J$36,'C - Vzduchotechnika - přenos'!$C$42:$J$58,'C - Vzduchotechnika - přenos'!$C$64:$K$79</definedName>
    <definedName name="_xlnm.Print_Titles" localSheetId="3">'C - Vzduchotechnika - přenos'!$76:$76</definedName>
    <definedName name="_xlnm._FilterDatabase" localSheetId="4" hidden="1">'D - Vzduchotechnika - sta...'!$C$88:$K$333</definedName>
    <definedName name="_xlnm.Print_Area" localSheetId="4">'D - Vzduchotechnika - sta...'!$C$4:$J$36,'D - Vzduchotechnika - sta...'!$C$42:$J$70,'D - Vzduchotechnika - sta...'!$C$76:$K$333</definedName>
    <definedName name="_xlnm.Print_Titles" localSheetId="4">'D - Vzduchotechnika - sta...'!$88:$88</definedName>
    <definedName name="_xlnm.Print_Area" localSheetId="5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5"/>
  <c r="AX55"/>
  <c i="5" r="BI327"/>
  <c r="BH327"/>
  <c r="BG327"/>
  <c r="BF327"/>
  <c r="T327"/>
  <c r="R327"/>
  <c r="P327"/>
  <c r="BK327"/>
  <c r="J327"/>
  <c r="BE327"/>
  <c r="BI320"/>
  <c r="BH320"/>
  <c r="BG320"/>
  <c r="BF320"/>
  <c r="T320"/>
  <c r="R320"/>
  <c r="P320"/>
  <c r="BK320"/>
  <c r="J320"/>
  <c r="BE320"/>
  <c r="BI316"/>
  <c r="BH316"/>
  <c r="BG316"/>
  <c r="BF316"/>
  <c r="T316"/>
  <c r="R316"/>
  <c r="P316"/>
  <c r="BK316"/>
  <c r="J316"/>
  <c r="BE316"/>
  <c r="BI312"/>
  <c r="BH312"/>
  <c r="BG312"/>
  <c r="BF312"/>
  <c r="T312"/>
  <c r="T311"/>
  <c r="R312"/>
  <c r="R311"/>
  <c r="P312"/>
  <c r="P311"/>
  <c r="BK312"/>
  <c r="BK311"/>
  <c r="J311"/>
  <c r="J312"/>
  <c r="BE312"/>
  <c r="J69"/>
  <c r="BI310"/>
  <c r="BH310"/>
  <c r="BG310"/>
  <c r="BF310"/>
  <c r="T310"/>
  <c r="R310"/>
  <c r="P310"/>
  <c r="BK310"/>
  <c r="J310"/>
  <c r="BE310"/>
  <c r="BI309"/>
  <c r="BH309"/>
  <c r="BG309"/>
  <c r="BF309"/>
  <c r="T309"/>
  <c r="R309"/>
  <c r="P309"/>
  <c r="BK309"/>
  <c r="J309"/>
  <c r="BE309"/>
  <c r="BI308"/>
  <c r="BH308"/>
  <c r="BG308"/>
  <c r="BF308"/>
  <c r="T308"/>
  <c r="R308"/>
  <c r="P308"/>
  <c r="BK308"/>
  <c r="J308"/>
  <c r="BE308"/>
  <c r="BI305"/>
  <c r="BH305"/>
  <c r="BG305"/>
  <c r="BF305"/>
  <c r="T305"/>
  <c r="R305"/>
  <c r="P305"/>
  <c r="BK305"/>
  <c r="J305"/>
  <c r="BE305"/>
  <c r="BI299"/>
  <c r="BH299"/>
  <c r="BG299"/>
  <c r="BF299"/>
  <c r="T299"/>
  <c r="T298"/>
  <c r="R299"/>
  <c r="R298"/>
  <c r="P299"/>
  <c r="P298"/>
  <c r="BK299"/>
  <c r="BK298"/>
  <c r="J298"/>
  <c r="J299"/>
  <c r="BE299"/>
  <c r="J68"/>
  <c r="BI297"/>
  <c r="BH297"/>
  <c r="BG297"/>
  <c r="BF297"/>
  <c r="T297"/>
  <c r="R297"/>
  <c r="P297"/>
  <c r="BK297"/>
  <c r="J297"/>
  <c r="BE297"/>
  <c r="BI296"/>
  <c r="BH296"/>
  <c r="BG296"/>
  <c r="BF296"/>
  <c r="T296"/>
  <c r="R296"/>
  <c r="P296"/>
  <c r="BK296"/>
  <c r="J296"/>
  <c r="BE296"/>
  <c r="BI293"/>
  <c r="BH293"/>
  <c r="BG293"/>
  <c r="BF293"/>
  <c r="T293"/>
  <c r="R293"/>
  <c r="P293"/>
  <c r="BK293"/>
  <c r="J293"/>
  <c r="BE293"/>
  <c r="BI290"/>
  <c r="BH290"/>
  <c r="BG290"/>
  <c r="BF290"/>
  <c r="T290"/>
  <c r="R290"/>
  <c r="P290"/>
  <c r="BK290"/>
  <c r="J290"/>
  <c r="BE290"/>
  <c r="BI289"/>
  <c r="BH289"/>
  <c r="BG289"/>
  <c r="BF289"/>
  <c r="T289"/>
  <c r="R289"/>
  <c r="P289"/>
  <c r="BK289"/>
  <c r="J289"/>
  <c r="BE289"/>
  <c r="BI283"/>
  <c r="BH283"/>
  <c r="BG283"/>
  <c r="BF283"/>
  <c r="T283"/>
  <c r="R283"/>
  <c r="P283"/>
  <c r="BK283"/>
  <c r="J283"/>
  <c r="BE283"/>
  <c r="BI278"/>
  <c r="BH278"/>
  <c r="BG278"/>
  <c r="BF278"/>
  <c r="T278"/>
  <c r="T277"/>
  <c r="R278"/>
  <c r="R277"/>
  <c r="P278"/>
  <c r="P277"/>
  <c r="BK278"/>
  <c r="BK277"/>
  <c r="J277"/>
  <c r="J278"/>
  <c r="BE278"/>
  <c r="J67"/>
  <c r="BI276"/>
  <c r="BH276"/>
  <c r="BG276"/>
  <c r="BF276"/>
  <c r="T276"/>
  <c r="R276"/>
  <c r="P276"/>
  <c r="BK276"/>
  <c r="J276"/>
  <c r="BE276"/>
  <c r="BI272"/>
  <c r="BH272"/>
  <c r="BG272"/>
  <c r="BF272"/>
  <c r="T272"/>
  <c r="R272"/>
  <c r="P272"/>
  <c r="BK272"/>
  <c r="J272"/>
  <c r="BE272"/>
  <c r="BI267"/>
  <c r="BH267"/>
  <c r="BG267"/>
  <c r="BF267"/>
  <c r="T267"/>
  <c r="R267"/>
  <c r="P267"/>
  <c r="BK267"/>
  <c r="J267"/>
  <c r="BE267"/>
  <c r="BI264"/>
  <c r="BH264"/>
  <c r="BG264"/>
  <c r="BF264"/>
  <c r="T264"/>
  <c r="R264"/>
  <c r="P264"/>
  <c r="BK264"/>
  <c r="J264"/>
  <c r="BE264"/>
  <c r="BI261"/>
  <c r="BH261"/>
  <c r="BG261"/>
  <c r="BF261"/>
  <c r="T261"/>
  <c r="T260"/>
  <c r="R261"/>
  <c r="R260"/>
  <c r="P261"/>
  <c r="P260"/>
  <c r="BK261"/>
  <c r="BK260"/>
  <c r="J260"/>
  <c r="J261"/>
  <c r="BE261"/>
  <c r="J66"/>
  <c r="BI259"/>
  <c r="BH259"/>
  <c r="BG259"/>
  <c r="BF259"/>
  <c r="T259"/>
  <c r="R259"/>
  <c r="P259"/>
  <c r="BK259"/>
  <c r="J259"/>
  <c r="BE259"/>
  <c r="BI255"/>
  <c r="BH255"/>
  <c r="BG255"/>
  <c r="BF255"/>
  <c r="T255"/>
  <c r="R255"/>
  <c r="P255"/>
  <c r="BK255"/>
  <c r="J255"/>
  <c r="BE255"/>
  <c r="BI249"/>
  <c r="BH249"/>
  <c r="BG249"/>
  <c r="BF249"/>
  <c r="T249"/>
  <c r="T248"/>
  <c r="T247"/>
  <c r="R249"/>
  <c r="R248"/>
  <c r="R247"/>
  <c r="P249"/>
  <c r="P248"/>
  <c r="P247"/>
  <c r="BK249"/>
  <c r="BK248"/>
  <c r="J248"/>
  <c r="BK247"/>
  <c r="J247"/>
  <c r="J249"/>
  <c r="BE249"/>
  <c r="J65"/>
  <c r="J64"/>
  <c r="BI246"/>
  <c r="BH246"/>
  <c r="BG246"/>
  <c r="BF246"/>
  <c r="T246"/>
  <c r="T245"/>
  <c r="R246"/>
  <c r="R245"/>
  <c r="P246"/>
  <c r="P245"/>
  <c r="BK246"/>
  <c r="BK245"/>
  <c r="J245"/>
  <c r="J246"/>
  <c r="BE246"/>
  <c r="J63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T239"/>
  <c r="R240"/>
  <c r="R239"/>
  <c r="P240"/>
  <c r="P239"/>
  <c r="BK240"/>
  <c r="BK239"/>
  <c r="J239"/>
  <c r="J240"/>
  <c r="BE240"/>
  <c r="J62"/>
  <c r="BI233"/>
  <c r="BH233"/>
  <c r="BG233"/>
  <c r="BF233"/>
  <c r="T233"/>
  <c r="R233"/>
  <c r="P233"/>
  <c r="BK233"/>
  <c r="J233"/>
  <c r="BE233"/>
  <c r="BI223"/>
  <c r="BH223"/>
  <c r="BG223"/>
  <c r="BF223"/>
  <c r="T223"/>
  <c r="R223"/>
  <c r="P223"/>
  <c r="BK223"/>
  <c r="J223"/>
  <c r="BE223"/>
  <c r="BI218"/>
  <c r="BH218"/>
  <c r="BG218"/>
  <c r="BF218"/>
  <c r="T218"/>
  <c r="R218"/>
  <c r="P218"/>
  <c r="BK218"/>
  <c r="J218"/>
  <c r="BE218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94"/>
  <c r="BH194"/>
  <c r="BG194"/>
  <c r="BF194"/>
  <c r="T194"/>
  <c r="R194"/>
  <c r="P194"/>
  <c r="BK194"/>
  <c r="J194"/>
  <c r="BE194"/>
  <c r="BI188"/>
  <c r="BH188"/>
  <c r="BG188"/>
  <c r="BF188"/>
  <c r="T188"/>
  <c r="R188"/>
  <c r="P188"/>
  <c r="BK188"/>
  <c r="J188"/>
  <c r="BE188"/>
  <c r="BI185"/>
  <c r="BH185"/>
  <c r="BG185"/>
  <c r="BF185"/>
  <c r="T185"/>
  <c r="R185"/>
  <c r="P185"/>
  <c r="BK185"/>
  <c r="J185"/>
  <c r="BE185"/>
  <c r="BI182"/>
  <c r="BH182"/>
  <c r="BG182"/>
  <c r="BF182"/>
  <c r="T182"/>
  <c r="R182"/>
  <c r="P182"/>
  <c r="BK182"/>
  <c r="J182"/>
  <c r="BE182"/>
  <c r="BI179"/>
  <c r="BH179"/>
  <c r="BG179"/>
  <c r="BF179"/>
  <c r="T179"/>
  <c r="T178"/>
  <c r="R179"/>
  <c r="R178"/>
  <c r="P179"/>
  <c r="P178"/>
  <c r="BK179"/>
  <c r="BK178"/>
  <c r="J178"/>
  <c r="J179"/>
  <c r="BE179"/>
  <c r="J61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67"/>
  <c r="BH167"/>
  <c r="BG167"/>
  <c r="BF167"/>
  <c r="T167"/>
  <c r="T166"/>
  <c r="R167"/>
  <c r="R166"/>
  <c r="P167"/>
  <c r="P166"/>
  <c r="BK167"/>
  <c r="BK166"/>
  <c r="J166"/>
  <c r="J167"/>
  <c r="BE167"/>
  <c r="J60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3"/>
  <c r="BH153"/>
  <c r="BG153"/>
  <c r="BF153"/>
  <c r="T153"/>
  <c r="R153"/>
  <c r="P153"/>
  <c r="BK153"/>
  <c r="J153"/>
  <c r="BE153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37"/>
  <c r="BH137"/>
  <c r="BG137"/>
  <c r="BF137"/>
  <c r="T137"/>
  <c r="R137"/>
  <c r="P137"/>
  <c r="BK137"/>
  <c r="J137"/>
  <c r="BE137"/>
  <c r="BI125"/>
  <c r="BH125"/>
  <c r="BG125"/>
  <c r="BF125"/>
  <c r="T125"/>
  <c r="R125"/>
  <c r="P125"/>
  <c r="BK125"/>
  <c r="J125"/>
  <c r="BE125"/>
  <c r="BI111"/>
  <c r="BH111"/>
  <c r="BG111"/>
  <c r="BF111"/>
  <c r="T111"/>
  <c r="T110"/>
  <c r="R111"/>
  <c r="R110"/>
  <c r="P111"/>
  <c r="P110"/>
  <c r="BK111"/>
  <c r="BK110"/>
  <c r="J110"/>
  <c r="J111"/>
  <c r="BE111"/>
  <c r="J59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2"/>
  <c r="F34"/>
  <c i="1" r="BD55"/>
  <c i="5" r="BH92"/>
  <c r="F33"/>
  <c i="1" r="BC55"/>
  <c i="5" r="BG92"/>
  <c r="F32"/>
  <c i="1" r="BB55"/>
  <c i="5" r="BF92"/>
  <c r="J31"/>
  <c i="1" r="AW55"/>
  <c i="5" r="F31"/>
  <c i="1" r="BA55"/>
  <c i="5" r="T92"/>
  <c r="T91"/>
  <c r="T90"/>
  <c r="T89"/>
  <c r="R92"/>
  <c r="R91"/>
  <c r="R90"/>
  <c r="R89"/>
  <c r="P92"/>
  <c r="P91"/>
  <c r="P90"/>
  <c r="P89"/>
  <c i="1" r="AU55"/>
  <c i="5" r="BK92"/>
  <c r="BK91"/>
  <c r="J91"/>
  <c r="BK90"/>
  <c r="J90"/>
  <c r="BK89"/>
  <c r="J89"/>
  <c r="J56"/>
  <c r="J27"/>
  <c i="1" r="AG55"/>
  <c i="5" r="J92"/>
  <c r="BE92"/>
  <c r="J30"/>
  <c i="1" r="AV55"/>
  <c i="5" r="F30"/>
  <c i="1" r="AZ55"/>
  <c i="5" r="J58"/>
  <c r="J57"/>
  <c r="J85"/>
  <c r="F85"/>
  <c r="F83"/>
  <c r="E81"/>
  <c r="J51"/>
  <c r="F51"/>
  <c r="F49"/>
  <c r="E47"/>
  <c r="J36"/>
  <c r="J18"/>
  <c r="E18"/>
  <c r="F86"/>
  <c r="F52"/>
  <c r="J17"/>
  <c r="J12"/>
  <c r="J83"/>
  <c r="J49"/>
  <c r="E7"/>
  <c r="E79"/>
  <c r="E45"/>
  <c i="1" r="AY54"/>
  <c r="AX54"/>
  <c i="4" r="BI79"/>
  <c r="F34"/>
  <c i="1" r="BD54"/>
  <c i="4" r="BH79"/>
  <c r="F33"/>
  <c i="1" r="BC54"/>
  <c i="4" r="BG79"/>
  <c r="F32"/>
  <c i="1" r="BB54"/>
  <c i="4" r="BF79"/>
  <c r="J31"/>
  <c i="1" r="AW54"/>
  <c i="4" r="F31"/>
  <c i="1" r="BA54"/>
  <c i="4" r="T79"/>
  <c r="T78"/>
  <c r="T77"/>
  <c r="R79"/>
  <c r="R78"/>
  <c r="R77"/>
  <c r="P79"/>
  <c r="P78"/>
  <c r="P77"/>
  <c i="1" r="AU54"/>
  <c i="4" r="BK79"/>
  <c r="BK78"/>
  <c r="J78"/>
  <c r="BK77"/>
  <c r="J77"/>
  <c r="J56"/>
  <c r="J27"/>
  <c i="1" r="AG54"/>
  <c i="4" r="J79"/>
  <c r="BE79"/>
  <c r="J30"/>
  <c i="1" r="AV54"/>
  <c i="4" r="F30"/>
  <c i="1" r="AZ54"/>
  <c i="4" r="J57"/>
  <c r="J73"/>
  <c r="F73"/>
  <c r="F71"/>
  <c r="E69"/>
  <c r="J51"/>
  <c r="F51"/>
  <c r="F49"/>
  <c r="E47"/>
  <c r="J36"/>
  <c r="J18"/>
  <c r="E18"/>
  <c r="F74"/>
  <c r="F52"/>
  <c r="J17"/>
  <c r="J12"/>
  <c r="J71"/>
  <c r="J49"/>
  <c r="E7"/>
  <c r="E67"/>
  <c r="E45"/>
  <c i="1" r="AY53"/>
  <c r="AX53"/>
  <c i="3" r="BI79"/>
  <c r="F34"/>
  <c i="1" r="BD53"/>
  <c i="3" r="BH79"/>
  <c r="F33"/>
  <c i="1" r="BC53"/>
  <c i="3" r="BG79"/>
  <c r="F32"/>
  <c i="1" r="BB53"/>
  <c i="3" r="BF79"/>
  <c r="J31"/>
  <c i="1" r="AW53"/>
  <c i="3" r="F31"/>
  <c i="1" r="BA53"/>
  <c i="3" r="T79"/>
  <c r="T78"/>
  <c r="T77"/>
  <c r="R79"/>
  <c r="R78"/>
  <c r="R77"/>
  <c r="P79"/>
  <c r="P78"/>
  <c r="P77"/>
  <c i="1" r="AU53"/>
  <c i="3" r="BK79"/>
  <c r="BK78"/>
  <c r="J78"/>
  <c r="BK77"/>
  <c r="J77"/>
  <c r="J56"/>
  <c r="J27"/>
  <c i="1" r="AG53"/>
  <c i="3" r="J79"/>
  <c r="BE79"/>
  <c r="J30"/>
  <c i="1" r="AV53"/>
  <c i="3" r="F30"/>
  <c i="1" r="AZ53"/>
  <c i="3" r="J57"/>
  <c r="J73"/>
  <c r="F73"/>
  <c r="F71"/>
  <c r="E69"/>
  <c r="J51"/>
  <c r="F51"/>
  <c r="F49"/>
  <c r="E47"/>
  <c r="J36"/>
  <c r="J18"/>
  <c r="E18"/>
  <c r="F74"/>
  <c r="F52"/>
  <c r="J17"/>
  <c r="J12"/>
  <c r="J71"/>
  <c r="J49"/>
  <c r="E7"/>
  <c r="E67"/>
  <c r="E45"/>
  <c i="1" r="AY52"/>
  <c r="AX52"/>
  <c i="2"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T201"/>
  <c r="R202"/>
  <c r="R201"/>
  <c r="P202"/>
  <c r="P201"/>
  <c r="BK202"/>
  <c r="BK201"/>
  <c r="J201"/>
  <c r="J202"/>
  <c r="BE202"/>
  <c r="J66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2"/>
  <c r="BH172"/>
  <c r="BG172"/>
  <c r="BF172"/>
  <c r="T172"/>
  <c r="R172"/>
  <c r="P172"/>
  <c r="BK172"/>
  <c r="J172"/>
  <c r="BE172"/>
  <c r="BI169"/>
  <c r="BH169"/>
  <c r="BG169"/>
  <c r="BF169"/>
  <c r="T169"/>
  <c r="T168"/>
  <c r="R169"/>
  <c r="R168"/>
  <c r="P169"/>
  <c r="P168"/>
  <c r="BK169"/>
  <c r="BK168"/>
  <c r="J168"/>
  <c r="J169"/>
  <c r="BE169"/>
  <c r="J65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T154"/>
  <c r="R155"/>
  <c r="R154"/>
  <c r="P155"/>
  <c r="P154"/>
  <c r="BK155"/>
  <c r="BK154"/>
  <c r="J154"/>
  <c r="J155"/>
  <c r="BE155"/>
  <c r="J64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7"/>
  <c r="BH147"/>
  <c r="BG147"/>
  <c r="BF147"/>
  <c r="T147"/>
  <c r="T146"/>
  <c r="R147"/>
  <c r="R146"/>
  <c r="P147"/>
  <c r="P146"/>
  <c r="BK147"/>
  <c r="BK146"/>
  <c r="J146"/>
  <c r="J147"/>
  <c r="BE147"/>
  <c r="J63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37"/>
  <c r="BH137"/>
  <c r="BG137"/>
  <c r="BF137"/>
  <c r="T137"/>
  <c r="R137"/>
  <c r="P137"/>
  <c r="BK137"/>
  <c r="J137"/>
  <c r="BE137"/>
  <c r="BI133"/>
  <c r="BH133"/>
  <c r="BG133"/>
  <c r="BF133"/>
  <c r="T133"/>
  <c r="R133"/>
  <c r="P133"/>
  <c r="BK133"/>
  <c r="J133"/>
  <c r="BE133"/>
  <c r="BI129"/>
  <c r="BH129"/>
  <c r="BG129"/>
  <c r="BF129"/>
  <c r="T129"/>
  <c r="R129"/>
  <c r="P129"/>
  <c r="BK129"/>
  <c r="J129"/>
  <c r="BE129"/>
  <c r="BI125"/>
  <c r="BH125"/>
  <c r="BG125"/>
  <c r="BF125"/>
  <c r="T125"/>
  <c r="R125"/>
  <c r="P125"/>
  <c r="BK125"/>
  <c r="J125"/>
  <c r="BE125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7"/>
  <c r="BH107"/>
  <c r="BG107"/>
  <c r="BF107"/>
  <c r="T107"/>
  <c r="T106"/>
  <c r="R107"/>
  <c r="R106"/>
  <c r="P107"/>
  <c r="P106"/>
  <c r="BK107"/>
  <c r="BK106"/>
  <c r="J106"/>
  <c r="J107"/>
  <c r="BE107"/>
  <c r="J62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98"/>
  <c r="BH98"/>
  <c r="BG98"/>
  <c r="BF98"/>
  <c r="T98"/>
  <c r="T97"/>
  <c r="T96"/>
  <c r="R98"/>
  <c r="R97"/>
  <c r="R96"/>
  <c r="P98"/>
  <c r="P97"/>
  <c r="P96"/>
  <c r="BK98"/>
  <c r="BK97"/>
  <c r="J97"/>
  <c r="BK96"/>
  <c r="J96"/>
  <c r="J98"/>
  <c r="BE98"/>
  <c r="J61"/>
  <c r="J60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T90"/>
  <c r="R91"/>
  <c r="R90"/>
  <c r="P91"/>
  <c r="P90"/>
  <c r="BK91"/>
  <c r="BK90"/>
  <c r="J90"/>
  <c r="J91"/>
  <c r="BE91"/>
  <c r="J59"/>
  <c r="BI89"/>
  <c r="F34"/>
  <c i="1" r="BD52"/>
  <c i="2" r="BH89"/>
  <c r="F33"/>
  <c i="1" r="BC52"/>
  <c i="2" r="BG89"/>
  <c r="F32"/>
  <c i="1" r="BB52"/>
  <c i="2" r="BF89"/>
  <c r="J31"/>
  <c i="1" r="AW52"/>
  <c i="2" r="F31"/>
  <c i="1" r="BA52"/>
  <c i="2" r="T89"/>
  <c r="T88"/>
  <c r="T87"/>
  <c r="T86"/>
  <c r="R89"/>
  <c r="R88"/>
  <c r="R87"/>
  <c r="R86"/>
  <c r="P89"/>
  <c r="P88"/>
  <c r="P87"/>
  <c r="P86"/>
  <c i="1" r="AU52"/>
  <c i="2" r="BK89"/>
  <c r="BK88"/>
  <c r="J88"/>
  <c r="BK87"/>
  <c r="J87"/>
  <c r="BK86"/>
  <c r="J86"/>
  <c r="J56"/>
  <c r="J27"/>
  <c i="1" r="AG52"/>
  <c i="2" r="J89"/>
  <c r="BE89"/>
  <c r="J30"/>
  <c i="1" r="AV52"/>
  <c i="2" r="F30"/>
  <c i="1" r="AZ52"/>
  <c i="2" r="J58"/>
  <c r="J57"/>
  <c r="J82"/>
  <c r="F82"/>
  <c r="F80"/>
  <c r="E78"/>
  <c r="J51"/>
  <c r="F51"/>
  <c r="F49"/>
  <c r="E47"/>
  <c r="J36"/>
  <c r="J18"/>
  <c r="E18"/>
  <c r="F83"/>
  <c r="F52"/>
  <c r="J17"/>
  <c r="J12"/>
  <c r="J80"/>
  <c r="J49"/>
  <c r="E7"/>
  <c r="E76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<sst xmlns="http://schemas.openxmlformats.org/spreadsheetml/2006/main">
  <si>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</si>
  <si>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</si>
  <si>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</si>
  <si>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</si>
  <si>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</si>
  <si>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</si>
  <si>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</si>
  <si>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{62638050-6a5d-403c-8fa6-edc36e6e4af2}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</si>
  <si>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</si>
  <si>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</si>
  <si>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</si>
  <si>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</si>
  <si>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</si>
  <si>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</si>
  <si>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</si>
  <si>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</si>
  <si>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TV18-031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</si>
  <si>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</si>
  <si>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</si>
  <si>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Karlovy Vary, ZŠ Krušnohorská - výměna vzduchotechniky</t>
  </si>
  <si>
    <t>KSO:</t>
  </si>
  <si>
    <t>801 32</t>
  </si>
  <si>
    <t>CC-CZ:</t>
  </si>
  <si>
    <t>zak.č.8926-26</t>
  </si>
  <si>
    <t>Místo:</t>
  </si>
  <si>
    <t>Karlovy Vary</t>
  </si>
  <si>
    <t>Datum:</t>
  </si>
  <si>
    <t>12. 7. 2018</t>
  </si>
  <si>
    <t>Zadavatel:</t>
  </si>
  <si>
    <t>IČ:</t>
  </si>
  <si>
    <t/>
  </si>
  <si>
    <t>Statutární město Karlovy Vary</t>
  </si>
  <si>
    <t>DIČ:</t>
  </si>
  <si>
    <t>Uchazeč:</t>
  </si>
  <si>
    <t>Vyplň údaj</t>
  </si>
  <si>
    <t>Projektant:</t>
  </si>
  <si>
    <t>BPO spol. s r.o.,Lidická 1239,36317 OSTROV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</si>
  <si>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</si>
  <si>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</si>
  <si>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</si>
  <si>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</si>
  <si>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</si>
  <si>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</si>
  <si>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</si>
  <si>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</si>
  <si>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</si>
  <si>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</si>
  <si>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</si>
  <si>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</si>
  <si>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</si>
  <si>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</si>
  <si>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</si>
  <si>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</si>
  <si>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</si>
  <si>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</si>
  <si>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</si>
  <si>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</si>
  <si>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</si>
  <si>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</si>
  <si>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</si>
  <si>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</si>
  <si>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</si>
  <si>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</si>
  <si>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</si>
  <si>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</si>
  <si>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</si>
  <si>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</si>
  <si>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</si>
  <si>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</si>
  <si>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</si>
  <si>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</si>
  <si>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</si>
  <si>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</si>
  <si>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</si>
  <si>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</si>
  <si>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</si>
  <si>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</si>
  <si>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</si>
  <si>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</t>
  </si>
  <si>
    <t>Vytápění</t>
  </si>
  <si>
    <t>STA</t>
  </si>
  <si>
    <t>1</t>
  </si>
  <si>
    <t>{0a4a4791-b621-4e6a-b738-286c79527ad5}</t>
  </si>
  <si>
    <t>2</t>
  </si>
  <si>
    <t>B</t>
  </si>
  <si>
    <t>Silnoproudá elektroinstalace - přenos</t>
  </si>
  <si>
    <t>{48b98919-c990-4e00-add1-1aceb7afa777}</t>
  </si>
  <si>
    <t>C</t>
  </si>
  <si>
    <t>Vzduchotechnika - přenos</t>
  </si>
  <si>
    <t>{69c15b63-aaa9-4220-abeb-a2245f01c6be}</t>
  </si>
  <si>
    <t>Vzduchotechnika - stavební část</t>
  </si>
  <si>
    <t>{4563f4bd-e54b-41eb-b1e1-a5f4d390df08}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</si>
  <si>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</si>
  <si>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</si>
  <si>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</si>
  <si>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</si>
  <si>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</si>
  <si>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</si>
  <si>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</si>
  <si>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A - Vytápění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</si>
  <si>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</si>
  <si>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</si>
  <si>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</si>
  <si>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</si>
  <si>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</si>
  <si>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</si>
  <si>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9 - Ostatní konstrukce a práce-bourání</t>
  </si>
  <si>
    <t xml:space="preserve">      99 - Přesun hmot</t>
  </si>
  <si>
    <t>PSV - Práce a dodávky PSV</t>
  </si>
  <si>
    <t xml:space="preserve">    DMT - Demontáže</t>
  </si>
  <si>
    <t xml:space="preserve">    713 - Izolace tepelné</t>
  </si>
  <si>
    <t xml:space="preserve">    732 - Ústřední vytápění - strojovny</t>
  </si>
  <si>
    <t xml:space="preserve">    733 - Ústřední vytápění - potrubí</t>
  </si>
  <si>
    <t xml:space="preserve">    734 - Ústřední vytápění - armatury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</si>
  <si>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</si>
  <si>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</si>
  <si>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</si>
  <si>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</si>
  <si>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</si>
  <si>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</si>
  <si>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</si>
  <si>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</si>
  <si>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</si>
  <si>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</si>
  <si>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</si>
  <si>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</si>
  <si>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</si>
  <si>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</si>
  <si>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</si>
  <si>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</si>
  <si>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</si>
  <si>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</si>
  <si>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9</t>
  </si>
  <si>
    <t>Ostatní konstrukce a práce-bourání</t>
  </si>
  <si>
    <t>K</t>
  </si>
  <si>
    <t>971 03</t>
  </si>
  <si>
    <t>Zednické výpomoce ( drážky, prostupy a jejich těsnění, začištění otvorů a drážek ...)</t>
  </si>
  <si>
    <t>kpl</t>
  </si>
  <si>
    <t>4</t>
  </si>
  <si>
    <t>-271431538</t>
  </si>
  <si>
    <t>99</t>
  </si>
  <si>
    <t>Přesun hmot</t>
  </si>
  <si>
    <t>997013112</t>
  </si>
  <si>
    <t>Vnitrostaveništní doprava suti a vybouraných hmot pro budovy v do 9 m s použitím mechanizace</t>
  </si>
  <si>
    <t>t</t>
  </si>
  <si>
    <t>CS ÚRS 2018 02</t>
  </si>
  <si>
    <t>3</t>
  </si>
  <si>
    <t>1335187020</t>
  </si>
  <si>
    <t>997013501</t>
  </si>
  <si>
    <t>Odvoz suti a vybouraných hmot na skládku nebo meziskládku do 1 km se složením</t>
  </si>
  <si>
    <t>-456592172</t>
  </si>
  <si>
    <t>997013509</t>
  </si>
  <si>
    <t>Příplatek k odvozu suti a vybouraných hmot na skládku ZKD 1 km přes 1 km</t>
  </si>
  <si>
    <t>-480489765</t>
  </si>
  <si>
    <t>VV</t>
  </si>
  <si>
    <t>0,924*(8-1)</t>
  </si>
  <si>
    <t>5</t>
  </si>
  <si>
    <t>997013831</t>
  </si>
  <si>
    <t>Poplatek za uložení na skládce (skládkovné) stavebního odpadu směsného kód odpadu 170 904</t>
  </si>
  <si>
    <t>-1617896315</t>
  </si>
  <si>
    <t>PSV</t>
  </si>
  <si>
    <t>Práce a dodávky PSV</t>
  </si>
  <si>
    <t>DMT</t>
  </si>
  <si>
    <t>Demontáže</t>
  </si>
  <si>
    <t>6</t>
  </si>
  <si>
    <t>733120826</t>
  </si>
  <si>
    <t>Demontáž potrubí ocelového hladkého do D 89</t>
  </si>
  <si>
    <t>m</t>
  </si>
  <si>
    <t>16</t>
  </si>
  <si>
    <t>-1237779392</t>
  </si>
  <si>
    <t>DMT oc. bezešvého potrubí svařovaného včetnně tvarovek</t>
  </si>
  <si>
    <t>DN25-DN50</t>
  </si>
  <si>
    <t>25,0</t>
  </si>
  <si>
    <t>7</t>
  </si>
  <si>
    <t>713410831</t>
  </si>
  <si>
    <t>Odstanění izolace tepelné potrubí pásy nebo rohožemi s AL fólií staženými drátem tl do 50 mm</t>
  </si>
  <si>
    <t>-797934989</t>
  </si>
  <si>
    <t>8</t>
  </si>
  <si>
    <t>734200824</t>
  </si>
  <si>
    <t>Demontáž armatury závitové se dvěma závity do G 2</t>
  </si>
  <si>
    <t>kus</t>
  </si>
  <si>
    <t>-1246541675</t>
  </si>
  <si>
    <t>DMT armatur závitových DN25-DN40</t>
  </si>
  <si>
    <t>10</t>
  </si>
  <si>
    <t>713</t>
  </si>
  <si>
    <t>Izolace tepelné</t>
  </si>
  <si>
    <t>713463211</t>
  </si>
  <si>
    <t>Montáž izolace tepelné potrubí potrubními pouzdry s Al fólií staženými Al páskou 1x D do 50 mm</t>
  </si>
  <si>
    <t>681843298</t>
  </si>
  <si>
    <t>cca 90% rovné potrubí</t>
  </si>
  <si>
    <t>(6+39+20+3+5+2+14+8)*0,90</t>
  </si>
  <si>
    <t>713463215</t>
  </si>
  <si>
    <t>Montáž izolace tepelné ohybů potrubními pouzdry s Al fólií staženými Al páskou 1x D do 50 mm</t>
  </si>
  <si>
    <t>1309283681</t>
  </si>
  <si>
    <t>cca 10% ohyby</t>
  </si>
  <si>
    <t>(6+39+20+3+5+2+14+8)*0,10</t>
  </si>
  <si>
    <t>11</t>
  </si>
  <si>
    <t>M</t>
  </si>
  <si>
    <t>63154004</t>
  </si>
  <si>
    <t>pouzdro izolační potrubní s jednostrannou Al fólií max. 250/100 °C 22/20 mm</t>
  </si>
  <si>
    <t>32</t>
  </si>
  <si>
    <t>-1003585360</t>
  </si>
  <si>
    <t>dodávka, doprava k pol.713463211+713463215</t>
  </si>
  <si>
    <t>(např. Pipo ALS)</t>
  </si>
  <si>
    <t>6,0*1,1</t>
  </si>
  <si>
    <t>12</t>
  </si>
  <si>
    <t>63154530</t>
  </si>
  <si>
    <t>pouzdro izolační potrubní s jednostrannou Al fólií max. 250/100 °C 22/30 mm</t>
  </si>
  <si>
    <t>-823549398</t>
  </si>
  <si>
    <t>39,0*1,1+0,1</t>
  </si>
  <si>
    <t>13</t>
  </si>
  <si>
    <t>63154531</t>
  </si>
  <si>
    <t>pouzdro izolační potrubní s jednostrannou Al fólií max. 250/100 °C 28/30 mm</t>
  </si>
  <si>
    <t>1342200624</t>
  </si>
  <si>
    <t>20,0*1,1</t>
  </si>
  <si>
    <t>14</t>
  </si>
  <si>
    <t>63154005</t>
  </si>
  <si>
    <t>pouzdro izolační potrubní s jednostrannou Al fólií max. 250/100 °C 28/20 mm</t>
  </si>
  <si>
    <t>-719459828</t>
  </si>
  <si>
    <t>3,0*1,1</t>
  </si>
  <si>
    <t>63154572</t>
  </si>
  <si>
    <t>pouzdro izolační potrubní s jednostrannou Al fólií max. 250/100 °C 35/40 mm</t>
  </si>
  <si>
    <t>-202161178</t>
  </si>
  <si>
    <t>5,0*1,1</t>
  </si>
  <si>
    <t>63154006</t>
  </si>
  <si>
    <t>pouzdro izolační potrubní s jednostrannou Al fólií max. 250/100 °C 35/20 mm</t>
  </si>
  <si>
    <t>-1579027420</t>
  </si>
  <si>
    <t>2,0*1,1</t>
  </si>
  <si>
    <t>17</t>
  </si>
  <si>
    <t>63154573</t>
  </si>
  <si>
    <t>pouzdro izolační potrubní s jednostrannou Al fólií max. 250/100 °C 42/40 mm</t>
  </si>
  <si>
    <t>-736820891</t>
  </si>
  <si>
    <t>14,0*1,1</t>
  </si>
  <si>
    <t>18</t>
  </si>
  <si>
    <t>63154018</t>
  </si>
  <si>
    <t>pouzdro izolační potrubní s jednostrannou Al fólií max. 250/100 °C 54/40 mm</t>
  </si>
  <si>
    <t>565063664</t>
  </si>
  <si>
    <t>8,0*1,1</t>
  </si>
  <si>
    <t>19</t>
  </si>
  <si>
    <t>998713102</t>
  </si>
  <si>
    <t>Přesun hmot tonážní pro izolace tepelné v objektech v do 12 m</t>
  </si>
  <si>
    <t>-503526157</t>
  </si>
  <si>
    <t>732</t>
  </si>
  <si>
    <t>Ústřední vytápění - strojovny</t>
  </si>
  <si>
    <t>20</t>
  </si>
  <si>
    <t>73242100R</t>
  </si>
  <si>
    <t xml:space="preserve">Oběhové čerpadlo teplovodní, max  průtok: Q=3,5 : /  tlak max.: 7 m, připojení G1" závitové - montáž, dodávka, doprava</t>
  </si>
  <si>
    <t>soubor</t>
  </si>
  <si>
    <t>1213927589</t>
  </si>
  <si>
    <t>např. UPM3 15-40 130</t>
  </si>
  <si>
    <t>73242200R</t>
  </si>
  <si>
    <t xml:space="preserve">Oběhové čerpadlo teplovodní, max  průtok: Q=1,50 : /  tlak max.: 2,5 m, připojení G1/2" závitové - montáž, dodávka, doprava</t>
  </si>
  <si>
    <t>1656298328</t>
  </si>
  <si>
    <t>22</t>
  </si>
  <si>
    <t>998732102</t>
  </si>
  <si>
    <t>Přesun hmot tonážní pro strojovny v objektech v do 12 m</t>
  </si>
  <si>
    <t>1201498678</t>
  </si>
  <si>
    <t>733</t>
  </si>
  <si>
    <t>Ústřední vytápění - potrubí</t>
  </si>
  <si>
    <t>23</t>
  </si>
  <si>
    <t>733223204a</t>
  </si>
  <si>
    <t xml:space="preserve">Potrubí měděné tvrdé  D 22x1 včetně fitinek pro pájení</t>
  </si>
  <si>
    <t>-2116439606</t>
  </si>
  <si>
    <t>24</t>
  </si>
  <si>
    <t>733224204</t>
  </si>
  <si>
    <t>Příplatek k potrubí měděnému za potrubí vedené v kotelnách nebo strojovnách D 22x1</t>
  </si>
  <si>
    <t>-949451526</t>
  </si>
  <si>
    <t>25</t>
  </si>
  <si>
    <t>733223205a</t>
  </si>
  <si>
    <t xml:space="preserve">Potrubí měděné tvrdé  D 28x1,5 včetně fitinek pro pájení</t>
  </si>
  <si>
    <t>-1221951144</t>
  </si>
  <si>
    <t>26</t>
  </si>
  <si>
    <t>733224205</t>
  </si>
  <si>
    <t>Příplatek k potrubí měděnému za potrubí vedené v kotelnách nebo strojovnách D 28x1,5</t>
  </si>
  <si>
    <t>-1097693159</t>
  </si>
  <si>
    <t>27</t>
  </si>
  <si>
    <t>733223206a</t>
  </si>
  <si>
    <t xml:space="preserve">Potrubí měděné tvrdé  D 35x1,5 včetně fitinek pro pájení</t>
  </si>
  <si>
    <t>670780969</t>
  </si>
  <si>
    <t>28</t>
  </si>
  <si>
    <t>733224206</t>
  </si>
  <si>
    <t>Příplatek k potrubí měděnému za potrubí vedené v kotelnách nebo strojovnách D 35x1,5</t>
  </si>
  <si>
    <t>-987501146</t>
  </si>
  <si>
    <t>29</t>
  </si>
  <si>
    <t>733223207a</t>
  </si>
  <si>
    <t xml:space="preserve">Potrubí měděné tvrdé  D 42x1,5 včetně fitinek pro pájení</t>
  </si>
  <si>
    <t>-135629566</t>
  </si>
  <si>
    <t>30</t>
  </si>
  <si>
    <t>733224207</t>
  </si>
  <si>
    <t>Příplatek k potrubí měděnému za potrubí vedené v kotelnách nebo strojovnách D 42x1,5</t>
  </si>
  <si>
    <t>268734688</t>
  </si>
  <si>
    <t>31</t>
  </si>
  <si>
    <t>733223208a</t>
  </si>
  <si>
    <t xml:space="preserve">Potrubí měděné tvrdé  D 54x2 včetně fitinek pro pájení</t>
  </si>
  <si>
    <t>-1336680395</t>
  </si>
  <si>
    <t>733224208</t>
  </si>
  <si>
    <t>Příplatek k potrubí měděnému za potrubí vedené v kotelnách nebo strojovnách D 54x2</t>
  </si>
  <si>
    <t>153077745</t>
  </si>
  <si>
    <t>33</t>
  </si>
  <si>
    <t>733291101</t>
  </si>
  <si>
    <t>Zkouška těsnosti potrubí měděné do D 35x1,5</t>
  </si>
  <si>
    <t>-1559569688</t>
  </si>
  <si>
    <t>34</t>
  </si>
  <si>
    <t>733291102</t>
  </si>
  <si>
    <t>Zkouška těsnosti potrubí měděné do D 64x2</t>
  </si>
  <si>
    <t>-1077396043</t>
  </si>
  <si>
    <t>35</t>
  </si>
  <si>
    <t>998733102</t>
  </si>
  <si>
    <t>Přesun hmot tonážní pro rozvody potrubí v objektech v do 12 m</t>
  </si>
  <si>
    <t>1219183390</t>
  </si>
  <si>
    <t>734</t>
  </si>
  <si>
    <t>Ústřední vytápění - armatury</t>
  </si>
  <si>
    <t>36</t>
  </si>
  <si>
    <t>734100811</t>
  </si>
  <si>
    <t>Demontáž armatury přírubové se dvěma přírubami do DN 50</t>
  </si>
  <si>
    <t>-1401521094</t>
  </si>
  <si>
    <t>DMT mezipřírubového kohoutu DN 50 - ke zpětné montáži</t>
  </si>
  <si>
    <t>37</t>
  </si>
  <si>
    <t>734109214</t>
  </si>
  <si>
    <t>Montáž armatury přírubové se dvěma přírubami DN 50</t>
  </si>
  <si>
    <t>399837462</t>
  </si>
  <si>
    <t>nová montáž demontovaného</t>
  </si>
  <si>
    <t xml:space="preserve">mezipřírubového kohoutu DN 50 </t>
  </si>
  <si>
    <t>38</t>
  </si>
  <si>
    <t>734209102</t>
  </si>
  <si>
    <t>Montáž armatury závitové s jedním závitem G 3/8</t>
  </si>
  <si>
    <t>-29156068</t>
  </si>
  <si>
    <t>39</t>
  </si>
  <si>
    <t>55100100R</t>
  </si>
  <si>
    <t xml:space="preserve">ventil závitový regulační přímý DN 10 vyvažovací  - dodávka, doprava</t>
  </si>
  <si>
    <t>1595424518</t>
  </si>
  <si>
    <t>40</t>
  </si>
  <si>
    <t>734209103</t>
  </si>
  <si>
    <t>Montáž armatury závitové s jedním závitem G 1/2</t>
  </si>
  <si>
    <t>-1733663975</t>
  </si>
  <si>
    <t>41</t>
  </si>
  <si>
    <t>55100110R</t>
  </si>
  <si>
    <t xml:space="preserve">ventil závitový regulační přímý DN 15 vyvažovací  - dodávka, doprava</t>
  </si>
  <si>
    <t>1126927152</t>
  </si>
  <si>
    <t>42</t>
  </si>
  <si>
    <t>734209112</t>
  </si>
  <si>
    <t>Montáž armatury závitové s dvěma závity G 3/8</t>
  </si>
  <si>
    <t>-543256</t>
  </si>
  <si>
    <t>43</t>
  </si>
  <si>
    <t>55100200R</t>
  </si>
  <si>
    <t xml:space="preserve">zpětná klapka DN 10, závit PN 16  - dodávka, doprava</t>
  </si>
  <si>
    <t>kud</t>
  </si>
  <si>
    <t>1616484405</t>
  </si>
  <si>
    <t>44</t>
  </si>
  <si>
    <t>734209113</t>
  </si>
  <si>
    <t>Montáž armatury závitové s dvěma závity G 1/2</t>
  </si>
  <si>
    <t>1844863526</t>
  </si>
  <si>
    <t>45</t>
  </si>
  <si>
    <t>55100210R</t>
  </si>
  <si>
    <t xml:space="preserve">zpětná klapka DN 15, závit PN 16  - dodávka, doprava</t>
  </si>
  <si>
    <t>951600520</t>
  </si>
  <si>
    <t>46</t>
  </si>
  <si>
    <t>734209114</t>
  </si>
  <si>
    <t>Montáž armatury závitové s dvěma závity G 3/4</t>
  </si>
  <si>
    <t>-2063474948</t>
  </si>
  <si>
    <t>47</t>
  </si>
  <si>
    <t>55100220R</t>
  </si>
  <si>
    <t xml:space="preserve">kohout kulový 3/4" (DN 20) závit PN 16  - dodávka, doprava</t>
  </si>
  <si>
    <t>-898603790</t>
  </si>
  <si>
    <t>48</t>
  </si>
  <si>
    <t>734209115</t>
  </si>
  <si>
    <t>Montáž armatury závitové s dvěma závity G 1</t>
  </si>
  <si>
    <t>-54227351</t>
  </si>
  <si>
    <t>49</t>
  </si>
  <si>
    <t>55100230R</t>
  </si>
  <si>
    <t xml:space="preserve">kohout kulový 1" (DN 25) závit PN 16  - dodávka, doprava</t>
  </si>
  <si>
    <t>1889295791</t>
  </si>
  <si>
    <t>50</t>
  </si>
  <si>
    <t>734291243</t>
  </si>
  <si>
    <t>Filtr závitový přímý G 3/4 PN 16 do 130°C s vnitřními závity</t>
  </si>
  <si>
    <t>-2072967034</t>
  </si>
  <si>
    <t>51</t>
  </si>
  <si>
    <t>734291244</t>
  </si>
  <si>
    <t>Filtr závitový přímý G 1 PN 16 do 130°C s vnitřními závity</t>
  </si>
  <si>
    <t>CS ÚRS 2017 01</t>
  </si>
  <si>
    <t>-1530783273</t>
  </si>
  <si>
    <t>52</t>
  </si>
  <si>
    <t>73420010R</t>
  </si>
  <si>
    <t xml:space="preserve">Trojcestný směšovací ventil - DN15/PN16, s elektropohonem (1-10V), Kvs = 1,6 m3/h  - montáž, dodávka, doprava</t>
  </si>
  <si>
    <t>1183497336</t>
  </si>
  <si>
    <t>požadavky nutno upřesnit na stavbě v koordinaci s MaR a VZT</t>
  </si>
  <si>
    <t>53</t>
  </si>
  <si>
    <t>73420020R</t>
  </si>
  <si>
    <t xml:space="preserve">Trojcestný směšovací ventil - DN15/PN16, s elektropohonem (1-10V), Kvs = 2,5 m3/h  - montáž, dodávka, doprava</t>
  </si>
  <si>
    <t>-945188099</t>
  </si>
  <si>
    <t>požadavka nutno upřesnit na stavbě v koordinaci s MaR a VZT</t>
  </si>
  <si>
    <t>54</t>
  </si>
  <si>
    <t>73429112R</t>
  </si>
  <si>
    <t>Kohout vypouštěcí G 1/2 PN 16 do 110°C závitový</t>
  </si>
  <si>
    <t>642450092</t>
  </si>
  <si>
    <t>55</t>
  </si>
  <si>
    <t>73441911R</t>
  </si>
  <si>
    <t>Montáž sdruženého teploměru a tlakoměru do potrubí</t>
  </si>
  <si>
    <t>-2134357458</t>
  </si>
  <si>
    <t>56</t>
  </si>
  <si>
    <t>55138800R</t>
  </si>
  <si>
    <t>sdružený teploměr a tlakoměr do potrubí - dodávka, doprava</t>
  </si>
  <si>
    <t>1983978988</t>
  </si>
  <si>
    <t>57</t>
  </si>
  <si>
    <t>73421112R</t>
  </si>
  <si>
    <t xml:space="preserve">Ventil závitový odvzdušňovací  automatický</t>
  </si>
  <si>
    <t>-1221142426</t>
  </si>
  <si>
    <t>58</t>
  </si>
  <si>
    <t>998734102</t>
  </si>
  <si>
    <t>Přesun hmot tonážní pro armatury v objektech v do 12 m</t>
  </si>
  <si>
    <t>-1623261822</t>
  </si>
  <si>
    <t>OST</t>
  </si>
  <si>
    <t>Ostatní</t>
  </si>
  <si>
    <t>59</t>
  </si>
  <si>
    <t>1001</t>
  </si>
  <si>
    <t>Proplach systému, napuštění systému, uvedení do provozu</t>
  </si>
  <si>
    <t>512</t>
  </si>
  <si>
    <t>-1340817894</t>
  </si>
  <si>
    <t>60</t>
  </si>
  <si>
    <t>1002</t>
  </si>
  <si>
    <t>Drobný upevňovací a spojovací materiál</t>
  </si>
  <si>
    <t>-272700069</t>
  </si>
  <si>
    <t>61</t>
  </si>
  <si>
    <t>1003</t>
  </si>
  <si>
    <t>Tlakové , provozní a topné zkoušky včetně zprávy a protokolu</t>
  </si>
  <si>
    <t>1042739818</t>
  </si>
  <si>
    <t>B - Silnoproudá elektroinstalace - přenos</t>
  </si>
  <si>
    <t>EL - Silnoproudá elektroinstalace</t>
  </si>
  <si>
    <t>EL</t>
  </si>
  <si>
    <t>Silnoproudá elektroinstalace</t>
  </si>
  <si>
    <t>EL 01</t>
  </si>
  <si>
    <t>Silnoproudá elektroinstalace - přenos ze samostatného rozpočtu - viz příloha</t>
  </si>
  <si>
    <t>1318016908</t>
  </si>
  <si>
    <t>C - Vzduchotechnika - přenos</t>
  </si>
  <si>
    <t>VZT - Vzduchotechnika</t>
  </si>
  <si>
    <t>VZT</t>
  </si>
  <si>
    <t>Vzduchotechnika</t>
  </si>
  <si>
    <t>VZT 01</t>
  </si>
  <si>
    <t>Vzduchotechnika - přenos ze samostatného rozpočtu - viz příloha</t>
  </si>
  <si>
    <t>-501778594</t>
  </si>
  <si>
    <t>D - Vzduchotechnika - stavební část</t>
  </si>
  <si>
    <t xml:space="preserve">    3 - Svislé a kompletní konstrukce</t>
  </si>
  <si>
    <t xml:space="preserve">    6 - Úpravy povrchů, podlahy a osazování výplní</t>
  </si>
  <si>
    <t xml:space="preserve">    95 - Různé dokončovací konstrukce a práce pozemních staveb</t>
  </si>
  <si>
    <t xml:space="preserve">    96 - Bourání konstrukcí</t>
  </si>
  <si>
    <t xml:space="preserve">    997 - Přesun sutě</t>
  </si>
  <si>
    <t xml:space="preserve">    998 - Přesun hmot</t>
  </si>
  <si>
    <t xml:space="preserve">    711 - Izolace proti vodě, vlhkosti a plynům</t>
  </si>
  <si>
    <t xml:space="preserve">    762 - Konstrukce tesařské</t>
  </si>
  <si>
    <t xml:space="preserve">    767 - Konstrukce zámečnické</t>
  </si>
  <si>
    <t xml:space="preserve">    783 - Dokončovací práce - nátěry</t>
  </si>
  <si>
    <t>Svislé a kompletní konstrukce</t>
  </si>
  <si>
    <t>317141421</t>
  </si>
  <si>
    <t>Překlad plochý z pórobetonu š 125 mm dl do 1200 mm</t>
  </si>
  <si>
    <t>951349971</t>
  </si>
  <si>
    <t>nad upravenými otvory</t>
  </si>
  <si>
    <t>31714100R</t>
  </si>
  <si>
    <t>Úprava rozměrů překladu (zkrácení)</t>
  </si>
  <si>
    <t>569647686</t>
  </si>
  <si>
    <t>311272121</t>
  </si>
  <si>
    <t>Zdivo z pórobetonových tvárnic na pero a drážku do P2 do 450 kg/m3 na tenkovrstvou maltu tl 250 mm</t>
  </si>
  <si>
    <t>m2</t>
  </si>
  <si>
    <t>-1328831867</t>
  </si>
  <si>
    <t>srovnatelná položka pro vyzdívky z plynosilikátových tvárnic - tl. 250 mm</t>
  </si>
  <si>
    <t>0,9*0,7+1,0*1,0+0,37</t>
  </si>
  <si>
    <t>34224220R</t>
  </si>
  <si>
    <t>Dozdívka parapetu a ostění nových otvorů ve zdivu tl.250 mm z plynosilikátových tvárnic</t>
  </si>
  <si>
    <t>371059520</t>
  </si>
  <si>
    <t>0,1*0,4*4</t>
  </si>
  <si>
    <t>0,125*0,9*2</t>
  </si>
  <si>
    <t>0,015</t>
  </si>
  <si>
    <t>Součet</t>
  </si>
  <si>
    <t>317944321</t>
  </si>
  <si>
    <t>Válcované nosníky do č.12 dodatečně osazované do připravených otvorů</t>
  </si>
  <si>
    <t>-1032240869</t>
  </si>
  <si>
    <t>dle výkresu č.2 - tabulka výkaz překladů</t>
  </si>
  <si>
    <t>332,0*0,001</t>
  </si>
  <si>
    <t>631311115</t>
  </si>
  <si>
    <t>Mazanina tl do 80 mm z betonu prostého bez zvýšených nároků na prostředí tř. C 20/25</t>
  </si>
  <si>
    <t>m3</t>
  </si>
  <si>
    <t>-1748107626</t>
  </si>
  <si>
    <t xml:space="preserve">podbetonování  vkládaných ocelových nosníků betonem C20/25</t>
  </si>
  <si>
    <t>0,1</t>
  </si>
  <si>
    <t>Úpravy povrchů, podlahy a osazování výplní</t>
  </si>
  <si>
    <t>612142012</t>
  </si>
  <si>
    <t>Potažení vnitřních stěn rabicovým pletivem</t>
  </si>
  <si>
    <t>-1530953125</t>
  </si>
  <si>
    <t>dozdívky</t>
  </si>
  <si>
    <t>(0,9*0,7+1,0*1,0)*2</t>
  </si>
  <si>
    <t>0,1*0,4*4*2</t>
  </si>
  <si>
    <t>0,125*0,9*2*2</t>
  </si>
  <si>
    <t>ostění nových otvorů</t>
  </si>
  <si>
    <t>0,25*(0,7*2+1,7+0,7*2+0,9+0,9*2+0,5)</t>
  </si>
  <si>
    <t>0,42*(1,0*2+2,0+0,7*2+0,45)</t>
  </si>
  <si>
    <t>0,15*(0,7*2+0,45*2+0,7+0,7)</t>
  </si>
  <si>
    <t>0,25*(0,4*2+0,7*2)</t>
  </si>
  <si>
    <t>0,25*3,14*(0,45+0,55)</t>
  </si>
  <si>
    <t>0,15*3,14*(0,4+0,55*3+0,6*3)</t>
  </si>
  <si>
    <t>12,1*0,2+0,465</t>
  </si>
  <si>
    <t>615142012</t>
  </si>
  <si>
    <t>Potažení vnitřních nosníků rabicovým pletivem</t>
  </si>
  <si>
    <t>1927204720</t>
  </si>
  <si>
    <t xml:space="preserve">výkres č.2 </t>
  </si>
  <si>
    <t>ocelové nosníky L50</t>
  </si>
  <si>
    <t>0,1*0,8*7*2+0,3*0,6*2</t>
  </si>
  <si>
    <t>ocelové nosníky I80</t>
  </si>
  <si>
    <t>0,25*(0,7+0,9)+0,3*(1,05+1,2)*2</t>
  </si>
  <si>
    <t>0,15*0,7*2+0,3*1,0*4</t>
  </si>
  <si>
    <t>ocelové nosníky I 120</t>
  </si>
  <si>
    <t>0,25*(1,7+2,0)</t>
  </si>
  <si>
    <t>0,45*(2,6+2,4)*2</t>
  </si>
  <si>
    <t>10,0*0,1+0,935</t>
  </si>
  <si>
    <t>612321141</t>
  </si>
  <si>
    <t>Vápenocementová omítka štuková dvouvrstvá vnitřních stěn nanášená ručně</t>
  </si>
  <si>
    <t>2009247950</t>
  </si>
  <si>
    <t>plochy potažené pletiven</t>
  </si>
  <si>
    <t>pol.612142012+91542012</t>
  </si>
  <si>
    <t>15,0+12,0</t>
  </si>
  <si>
    <t>612321191</t>
  </si>
  <si>
    <t>Příplatek k vápenocementové omítce vnitřních stěn za každých dalších 5 mm tloušťky ručně</t>
  </si>
  <si>
    <t>1190244388</t>
  </si>
  <si>
    <t>tl. vyrovnání (jádra) - 20 mm</t>
  </si>
  <si>
    <t>pol.612321141</t>
  </si>
  <si>
    <t>27,0*4</t>
  </si>
  <si>
    <t>62200010R</t>
  </si>
  <si>
    <t>Úprava vnějších ploch narušených stavebními úpravami - přizpůsobit stávajícím okolním plochám</t>
  </si>
  <si>
    <t>338067763</t>
  </si>
  <si>
    <t>611142002</t>
  </si>
  <si>
    <t>Potažení vnitřních stropů sklovláknitým pletivem</t>
  </si>
  <si>
    <t>-571348212</t>
  </si>
  <si>
    <t>výfuková komora</t>
  </si>
  <si>
    <t>1,3*3,8</t>
  </si>
  <si>
    <t>nasávací komora</t>
  </si>
  <si>
    <t>1,1*3,8</t>
  </si>
  <si>
    <t>0,88</t>
  </si>
  <si>
    <t>612142002</t>
  </si>
  <si>
    <t>Potažení vnitřních stěn sklovláknitým pletivem</t>
  </si>
  <si>
    <t>435461307</t>
  </si>
  <si>
    <t>0,9*3,8+1,8*0,5*1,5*2</t>
  </si>
  <si>
    <t>1,15*3,8+2,0*0,5*1,1*2</t>
  </si>
  <si>
    <t>0,31</t>
  </si>
  <si>
    <t>61152101R</t>
  </si>
  <si>
    <t xml:space="preserve">Tenkovrstvá  omítka tl. 1,5 mm včetně penetrace vnitřních stropů rovných</t>
  </si>
  <si>
    <t>351089817</t>
  </si>
  <si>
    <t>dle pol.611142002</t>
  </si>
  <si>
    <t>10,0</t>
  </si>
  <si>
    <t>612521011</t>
  </si>
  <si>
    <t>Tenkovrstvá omítka tl. 1,5 mm včetně penetrace vnitřních stěn</t>
  </si>
  <si>
    <t>226616734</t>
  </si>
  <si>
    <t>dle pol.612142002</t>
  </si>
  <si>
    <t>13,0</t>
  </si>
  <si>
    <t>95</t>
  </si>
  <si>
    <t>Různé dokončovací konstrukce a práce pozemních staveb</t>
  </si>
  <si>
    <t>953961212</t>
  </si>
  <si>
    <t>Kotvy chemickou patronou M 10 hl 90 mm do betonu, ŽB nebo kamene s vyvrtáním otvoru</t>
  </si>
  <si>
    <t>-1535810532</t>
  </si>
  <si>
    <t>výkres č.2</t>
  </si>
  <si>
    <t>komora nasávání</t>
  </si>
  <si>
    <t>komora výfuku</t>
  </si>
  <si>
    <t>překlad</t>
  </si>
  <si>
    <t>953965116</t>
  </si>
  <si>
    <t>Kotevní šroub pro chemické kotvy M 10 dl 170 mm</t>
  </si>
  <si>
    <t>1578214062</t>
  </si>
  <si>
    <t>63</t>
  </si>
  <si>
    <t>949101112</t>
  </si>
  <si>
    <t>Lešení pomocné pro objekty pozemních staveb s lešeňovou podlahou v do 3,5 m zatížení do 150 kg/m2</t>
  </si>
  <si>
    <t>-1650351146</t>
  </si>
  <si>
    <t>96</t>
  </si>
  <si>
    <t>Bourání konstrukcí</t>
  </si>
  <si>
    <t>968062354</t>
  </si>
  <si>
    <t>Vybourání dřevěných rámů oken dvojitých včetně křídel pl do 1 m2</t>
  </si>
  <si>
    <t>1835192187</t>
  </si>
  <si>
    <t>2 ks oken</t>
  </si>
  <si>
    <t>0,9*0,7*2</t>
  </si>
  <si>
    <t>751398855</t>
  </si>
  <si>
    <t>Demontáž protidešťové žaluzie z potrubí čtyřhranného do průžezu 0,750 m2</t>
  </si>
  <si>
    <t>2138803611</t>
  </si>
  <si>
    <t>žaluzie 900/700 mm</t>
  </si>
  <si>
    <t>751398856</t>
  </si>
  <si>
    <t>Demontáž protidešťové žaluzie z potrubí čtyřhranného přes průžez 0,750 m2</t>
  </si>
  <si>
    <t>1749132242</t>
  </si>
  <si>
    <t>žaluzie 1000/1000 mm</t>
  </si>
  <si>
    <t>971035151</t>
  </si>
  <si>
    <t>Vybourání otvorů ve zdivu cihelném D do 60 mm na MC tl do 450 mm</t>
  </si>
  <si>
    <t>1839861534</t>
  </si>
  <si>
    <t>d=400 mm</t>
  </si>
  <si>
    <t>d=450 mm</t>
  </si>
  <si>
    <t>977151131</t>
  </si>
  <si>
    <t>Jádrové vrty diamantovými korunkami do D 400 mm do stavebních materiálů</t>
  </si>
  <si>
    <t>925249452</t>
  </si>
  <si>
    <t>d=400 mm - tl.150 mm</t>
  </si>
  <si>
    <t>0,15</t>
  </si>
  <si>
    <t>977151132</t>
  </si>
  <si>
    <t>Jádrové vrty diamantovými korunkami do D 450 mm do stavebních materiálů</t>
  </si>
  <si>
    <t>464824112</t>
  </si>
  <si>
    <t>d=450 mm - tl.250 mm</t>
  </si>
  <si>
    <t>0,25</t>
  </si>
  <si>
    <t>97715113R</t>
  </si>
  <si>
    <t>Jádrové vrty diamantovými korunkami do D 550 mm - 600 mm do stavebních materiálů</t>
  </si>
  <si>
    <t>1328882208</t>
  </si>
  <si>
    <t>d=550 mm - tl.150 mm</t>
  </si>
  <si>
    <t>0,15*3</t>
  </si>
  <si>
    <t>d=550 mm - tl.250 mm</t>
  </si>
  <si>
    <t>d=600 mm - tl.150 mm</t>
  </si>
  <si>
    <t>971033561</t>
  </si>
  <si>
    <t>Vybourání otvorů ve zdivu cihelném pl do 1 m2 na MVC nebo MV tl do 600 mm</t>
  </si>
  <si>
    <t>683233658</t>
  </si>
  <si>
    <t>0,42*0,7*0,45</t>
  </si>
  <si>
    <t>971033651</t>
  </si>
  <si>
    <t>Vybourání otvorů ve zdivu cihelném pl do 4 m2 na MVC nebo MV tl do 600 mm</t>
  </si>
  <si>
    <t>1294092131</t>
  </si>
  <si>
    <t>0,42*2,0*1,0</t>
  </si>
  <si>
    <t>971033641</t>
  </si>
  <si>
    <t>Vybourání otvorů ve zdivu cihelném pl do 4 m2 na MVC nebo MV tl do 300 mm</t>
  </si>
  <si>
    <t>-2101451334</t>
  </si>
  <si>
    <t>0,25*1,68*0,7</t>
  </si>
  <si>
    <t>971033541</t>
  </si>
  <si>
    <t>Vybourání otvorů ve zdivu cihelném pl do 1 m2 na MVC nebo MV tl do 300 mm</t>
  </si>
  <si>
    <t>-2036959895</t>
  </si>
  <si>
    <t>0,25*0,9*0,5</t>
  </si>
  <si>
    <t>0,25*0,7*0,9</t>
  </si>
  <si>
    <t>971033531</t>
  </si>
  <si>
    <t>Vybourání otvorů ve zdivu cihelném pl do 1 m2 na MVC nebo MV tl do 150 mm</t>
  </si>
  <si>
    <t>1666126687</t>
  </si>
  <si>
    <t>0,7*0,7</t>
  </si>
  <si>
    <t>0,7*0,45</t>
  </si>
  <si>
    <t>0,195</t>
  </si>
  <si>
    <t>967031132</t>
  </si>
  <si>
    <t>Přisekání rovných ostění v cihelném zdivu na MV nebo MVC</t>
  </si>
  <si>
    <t>2098748285</t>
  </si>
  <si>
    <t>0,25*(0,9+0,7)*2*3</t>
  </si>
  <si>
    <t>0,25*1,0*4</t>
  </si>
  <si>
    <t>0,25*(1,68+0,7+0,9+0,5+0,7+0,9)*2</t>
  </si>
  <si>
    <t>0,15*(0,7+0,7+0,7+0,45)*2</t>
  </si>
  <si>
    <t>0,42*(0,7+0,45+2,0+1,0)*2</t>
  </si>
  <si>
    <t>0,15*(3,14*0,55*3+3,14*0,4+3,14*0,6*3)</t>
  </si>
  <si>
    <t>0,25*(3,14*0,45+3,14*0,55)</t>
  </si>
  <si>
    <t>12,9*0,1+0,771</t>
  </si>
  <si>
    <t>974032664</t>
  </si>
  <si>
    <t>Vysekání rýh ve stěnách z dutých cihel nebo tvárnic pro vtahování nosníků hl do 150 mm v do 150 mm</t>
  </si>
  <si>
    <t>-1152212431</t>
  </si>
  <si>
    <t>3*(2,4+1,0)</t>
  </si>
  <si>
    <t>2*(2,6+1,2+1,05+0,8)</t>
  </si>
  <si>
    <t>1*(0,8*6+0,6+1,0*2)</t>
  </si>
  <si>
    <t>28,9*0,1+0,21</t>
  </si>
  <si>
    <t>997</t>
  </si>
  <si>
    <t>Přesun sutě</t>
  </si>
  <si>
    <t>1118880670</t>
  </si>
  <si>
    <t>384741612</t>
  </si>
  <si>
    <t>37697196</t>
  </si>
  <si>
    <t>997013803</t>
  </si>
  <si>
    <t>Poplatek za uložení na skládce (skládkovné) stavebního odpadu cihelného kód odpadu 170 102</t>
  </si>
  <si>
    <t>-1454857525</t>
  </si>
  <si>
    <t>424272489</t>
  </si>
  <si>
    <t>998</t>
  </si>
  <si>
    <t>998011002</t>
  </si>
  <si>
    <t>Přesun hmot pro budovy zděné v do 12 m</t>
  </si>
  <si>
    <t>-274254100</t>
  </si>
  <si>
    <t>711</t>
  </si>
  <si>
    <t>Izolace proti vodě, vlhkosti a plynům</t>
  </si>
  <si>
    <t>765191001</t>
  </si>
  <si>
    <t>Montáž pojistné hydroizolační fólie kladené ve sklonu do 20° lepením na bednění nebo izolaci</t>
  </si>
  <si>
    <t>-1322684502</t>
  </si>
  <si>
    <t>7,0</t>
  </si>
  <si>
    <t>5,0</t>
  </si>
  <si>
    <t>59244395</t>
  </si>
  <si>
    <t>fólie hydroizolační vysoce difůzní třívrstvá kontaktní podstřešní vhodná i na bednění (role 1,5 x 50m)</t>
  </si>
  <si>
    <t>-1638637884</t>
  </si>
  <si>
    <t>ztratné 10%</t>
  </si>
  <si>
    <t>pol.765191001</t>
  </si>
  <si>
    <t>12,0*1,1+0,8</t>
  </si>
  <si>
    <t>998711102</t>
  </si>
  <si>
    <t>Přesun hmot tonážní pro izolace proti vodě, vlhkosti a plynům v objektech výšky do 12 m</t>
  </si>
  <si>
    <t>-1175141209</t>
  </si>
  <si>
    <t>713111127</t>
  </si>
  <si>
    <t>Montáž izolace tepelné spodem stropů lepením celoplošně rohoží, pásů, dílců, desek</t>
  </si>
  <si>
    <t>-1631118967</t>
  </si>
  <si>
    <t>1,3*3,8+0,06</t>
  </si>
  <si>
    <t>713141131</t>
  </si>
  <si>
    <t>Montáž izolace tepelné střech plochých lepené za studena plně 1 vrstva rohoží, pásů, dílců, desek</t>
  </si>
  <si>
    <t>-892259389</t>
  </si>
  <si>
    <t>1,6*4,2+0,28</t>
  </si>
  <si>
    <t>713131141</t>
  </si>
  <si>
    <t>Montáž izolace tepelné stěn a základů lepením celoplošně rohoží, pásů, dílců, desek</t>
  </si>
  <si>
    <t>-1299624952</t>
  </si>
  <si>
    <t>0,9*3,5+1,8*0,5*1,5*2</t>
  </si>
  <si>
    <t>63148102</t>
  </si>
  <si>
    <t>deska tepelně izolační minerální univerzální λ=0,038-0,039 tl 60mm</t>
  </si>
  <si>
    <t>-418569619</t>
  </si>
  <si>
    <t>ztratné 2%</t>
  </si>
  <si>
    <t>pol.713111127+713141131+713131141</t>
  </si>
  <si>
    <t>(5,0+7,0+6,0)*1,02+0,64</t>
  </si>
  <si>
    <t>-1126019315</t>
  </si>
  <si>
    <t>762</t>
  </si>
  <si>
    <t>Konstrukce tesařské</t>
  </si>
  <si>
    <t>762420014</t>
  </si>
  <si>
    <t>Obložení stropů nebo střešních podhledů z cementotřískových desek šroubovaných na sraz, tloušťky desky 18 mm</t>
  </si>
  <si>
    <t>-1794427648</t>
  </si>
  <si>
    <t>1,5*4,2+1,5*3,8</t>
  </si>
  <si>
    <t>1,1*2*3,8</t>
  </si>
  <si>
    <t>20,4*0,1+0,1</t>
  </si>
  <si>
    <t>762430015</t>
  </si>
  <si>
    <t>Obložení stěn z cementotřískových desek tl 18 mm na sraz šroubovaných</t>
  </si>
  <si>
    <t>80666224</t>
  </si>
  <si>
    <t>0,75*3,8+1,25*3,8</t>
  </si>
  <si>
    <t>1,8*0,5*1,5*2</t>
  </si>
  <si>
    <t>2,5*0,5*1,1*2</t>
  </si>
  <si>
    <t>13,0*0,1+0,65</t>
  </si>
  <si>
    <t>762495000</t>
  </si>
  <si>
    <t>Spojovací prostředky pro montáž olištování, obložení stropů, střešních podhledů a stěn</t>
  </si>
  <si>
    <t>-753450777</t>
  </si>
  <si>
    <t>76234221R</t>
  </si>
  <si>
    <t>Montáž laťování na střechách jednoduchých sklonu do 60° osové vzdálenosti do 800 mm</t>
  </si>
  <si>
    <t>50507658</t>
  </si>
  <si>
    <t>1,5*4,8+0,8</t>
  </si>
  <si>
    <t>60514101</t>
  </si>
  <si>
    <t>řezivo jehličnaté lať jakost I 10-25cm2</t>
  </si>
  <si>
    <t>-190156554</t>
  </si>
  <si>
    <t>latě 40/60</t>
  </si>
  <si>
    <t>0,04*0,06*1,5*6*1,1</t>
  </si>
  <si>
    <t>762395000</t>
  </si>
  <si>
    <t>Spojovací prostředky pro montáž krovu, bednění, laťování, světlíky, klíny</t>
  </si>
  <si>
    <t>56868</t>
  </si>
  <si>
    <t>998762102</t>
  </si>
  <si>
    <t>Přesun hmot tonážní pro kce tesařské v objektech v do 12 m</t>
  </si>
  <si>
    <t>1993415948</t>
  </si>
  <si>
    <t>767</t>
  </si>
  <si>
    <t>Konstrukce zámečnické</t>
  </si>
  <si>
    <t>767995113</t>
  </si>
  <si>
    <t>Montáž atypických zámečnických konstrukcí hmotnosti do 20 kg</t>
  </si>
  <si>
    <t>kg</t>
  </si>
  <si>
    <t>1632480905</t>
  </si>
  <si>
    <t>ocelová konstrukce nasávací komory - výkres č.2</t>
  </si>
  <si>
    <t>222,0</t>
  </si>
  <si>
    <t>ocelová konstrukce výfukové komory - výkres č.2</t>
  </si>
  <si>
    <t>210,0</t>
  </si>
  <si>
    <t>76799500R</t>
  </si>
  <si>
    <t>dodávka, doprava matriálu pro atypické zámečnické konstrukce - ocel S235</t>
  </si>
  <si>
    <t>495165021</t>
  </si>
  <si>
    <t>dle pol.767995113</t>
  </si>
  <si>
    <t>432,0</t>
  </si>
  <si>
    <t>767646401</t>
  </si>
  <si>
    <t>Montáž revizních dvířek 1křídlových s rámem výšky do 1000 mm</t>
  </si>
  <si>
    <t>1672011234</t>
  </si>
  <si>
    <t>5534310R</t>
  </si>
  <si>
    <t xml:space="preserve">dvířka revizní hliník  600x600 mm s těsněním (výplň např.cementotřísková deska - dodávka, doprava</t>
  </si>
  <si>
    <t>1087529836</t>
  </si>
  <si>
    <t>998767102</t>
  </si>
  <si>
    <t>Přesun hmot tonážní pro zámečnické konstrukce v objektech v do 12 m</t>
  </si>
  <si>
    <t>-2091097730</t>
  </si>
  <si>
    <t>783</t>
  </si>
  <si>
    <t>Dokončovací práce - nátěry</t>
  </si>
  <si>
    <t>783301303</t>
  </si>
  <si>
    <t>Bezoplachové odrezivění zámečnických konstrukcí</t>
  </si>
  <si>
    <t>1182537691</t>
  </si>
  <si>
    <t>příprava před nátěrem OK</t>
  </si>
  <si>
    <t>dle pol.783334101</t>
  </si>
  <si>
    <t>14,0</t>
  </si>
  <si>
    <t>783301311</t>
  </si>
  <si>
    <t>Odmaštění zámečnických konstrukcí vodou ředitelným odmašťovačem</t>
  </si>
  <si>
    <t>1136041481</t>
  </si>
  <si>
    <t>783334101</t>
  </si>
  <si>
    <t>Základní jednonásobný epoxidový nátěr zámečnických konstrukcí</t>
  </si>
  <si>
    <t>-473921531</t>
  </si>
  <si>
    <t>vnitřní ocelové konstrukce zakryté - tř. prostředí C1,</t>
  </si>
  <si>
    <t>životnost 15 let</t>
  </si>
  <si>
    <t>pol.767995113 (odd.767)</t>
  </si>
  <si>
    <t>432,0*0,032</t>
  </si>
  <si>
    <t>0,176</t>
  </si>
  <si>
    <t>62</t>
  </si>
  <si>
    <t>783337101</t>
  </si>
  <si>
    <t>Krycí jednonásobný epoxidový nátěr zámečnických konstrukcí</t>
  </si>
  <si>
    <t>112413964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</si>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</sst>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10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23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24</v>
      </c>
      <c r="E8" s="28"/>
      <c r="F8" s="28"/>
      <c r="G8" s="28"/>
      <c r="H8" s="28"/>
      <c r="I8" s="28"/>
      <c r="J8" s="28"/>
      <c r="K8" s="34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26</v>
      </c>
      <c r="AL8" s="28"/>
      <c r="AM8" s="28"/>
      <c r="AN8" s="40" t="s">
        <v>27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28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29</v>
      </c>
      <c r="AL10" s="28"/>
      <c r="AM10" s="28"/>
      <c r="AN10" s="34" t="s">
        <v>30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31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32</v>
      </c>
      <c r="AL11" s="28"/>
      <c r="AM11" s="28"/>
      <c r="AN11" s="34" t="s">
        <v>30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33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29</v>
      </c>
      <c r="AL13" s="28"/>
      <c r="AM13" s="28"/>
      <c r="AN13" s="41" t="s">
        <v>34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34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32</v>
      </c>
      <c r="AL14" s="28"/>
      <c r="AM14" s="28"/>
      <c r="AN14" s="41" t="s">
        <v>34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35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29</v>
      </c>
      <c r="AL16" s="28"/>
      <c r="AM16" s="28"/>
      <c r="AN16" s="34" t="s">
        <v>30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36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32</v>
      </c>
      <c r="AL17" s="28"/>
      <c r="AM17" s="28"/>
      <c r="AN17" s="34" t="s">
        <v>30</v>
      </c>
      <c r="AO17" s="28"/>
      <c r="AP17" s="28"/>
      <c r="AQ17" s="30"/>
      <c r="BE17" s="38"/>
      <c r="BS17" s="23" t="s">
        <v>37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38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16.5" customHeight="1">
      <c r="B20" s="27"/>
      <c r="C20" s="28"/>
      <c r="D20" s="28"/>
      <c r="E20" s="43" t="s">
        <v>30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37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39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40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41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42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43</v>
      </c>
      <c r="E26" s="53"/>
      <c r="F26" s="54" t="s">
        <v>44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45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46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47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48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49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50</v>
      </c>
      <c r="U32" s="60"/>
      <c r="V32" s="60"/>
      <c r="W32" s="60"/>
      <c r="X32" s="62" t="s">
        <v>51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52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TV18-031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Karlovy Vary, ZŠ Krušnohorská - výměna vzduchotechniky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24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>Karlovy Vary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26</v>
      </c>
      <c r="AJ44" s="73"/>
      <c r="AK44" s="73"/>
      <c r="AL44" s="73"/>
      <c r="AM44" s="84" t="str">
        <f>IF(AN8= "","",AN8)</f>
        <v>12. 7. 2018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28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>Statutární město Karlovy Vary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35</v>
      </c>
      <c r="AJ46" s="73"/>
      <c r="AK46" s="73"/>
      <c r="AL46" s="73"/>
      <c r="AM46" s="76" t="str">
        <f>IF(E17="","",E17)</f>
        <v>BPO spol. s r.o.,Lidická 1239,36317 OSTROV</v>
      </c>
      <c r="AN46" s="76"/>
      <c r="AO46" s="76"/>
      <c r="AP46" s="76"/>
      <c r="AQ46" s="73"/>
      <c r="AR46" s="71"/>
      <c r="AS46" s="85" t="s">
        <v>53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33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54</v>
      </c>
      <c r="D49" s="96"/>
      <c r="E49" s="96"/>
      <c r="F49" s="96"/>
      <c r="G49" s="96"/>
      <c r="H49" s="97"/>
      <c r="I49" s="98" t="s">
        <v>55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56</v>
      </c>
      <c r="AH49" s="96"/>
      <c r="AI49" s="96"/>
      <c r="AJ49" s="96"/>
      <c r="AK49" s="96"/>
      <c r="AL49" s="96"/>
      <c r="AM49" s="96"/>
      <c r="AN49" s="98" t="s">
        <v>57</v>
      </c>
      <c r="AO49" s="96"/>
      <c r="AP49" s="96"/>
      <c r="AQ49" s="100" t="s">
        <v>58</v>
      </c>
      <c r="AR49" s="71"/>
      <c r="AS49" s="101" t="s">
        <v>59</v>
      </c>
      <c r="AT49" s="102" t="s">
        <v>60</v>
      </c>
      <c r="AU49" s="102" t="s">
        <v>61</v>
      </c>
      <c r="AV49" s="102" t="s">
        <v>62</v>
      </c>
      <c r="AW49" s="102" t="s">
        <v>63</v>
      </c>
      <c r="AX49" s="102" t="s">
        <v>64</v>
      </c>
      <c r="AY49" s="102" t="s">
        <v>65</v>
      </c>
      <c r="AZ49" s="102" t="s">
        <v>66</v>
      </c>
      <c r="BA49" s="102" t="s">
        <v>67</v>
      </c>
      <c r="BB49" s="102" t="s">
        <v>68</v>
      </c>
      <c r="BC49" s="102" t="s">
        <v>69</v>
      </c>
      <c r="BD49" s="103" t="s">
        <v>70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71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ROUND(SUM(AG52:AG55),2)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30</v>
      </c>
      <c r="AR51" s="82"/>
      <c r="AS51" s="112">
        <f>ROUND(SUM(AS52:AS55),2)</f>
        <v>0</v>
      </c>
      <c r="AT51" s="113">
        <f>ROUND(SUM(AV51:AW51),2)</f>
        <v>0</v>
      </c>
      <c r="AU51" s="114">
        <f>ROUND(SUM(AU52:AU55),5)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ROUND(SUM(AZ52:AZ55),2)</f>
        <v>0</v>
      </c>
      <c r="BA51" s="113">
        <f>ROUND(SUM(BA52:BA55),2)</f>
        <v>0</v>
      </c>
      <c r="BB51" s="113">
        <f>ROUND(SUM(BB52:BB55),2)</f>
        <v>0</v>
      </c>
      <c r="BC51" s="113">
        <f>ROUND(SUM(BC52:BC55),2)</f>
        <v>0</v>
      </c>
      <c r="BD51" s="115">
        <f>ROUND(SUM(BD52:BD55),2)</f>
        <v>0</v>
      </c>
      <c r="BS51" s="116" t="s">
        <v>72</v>
      </c>
      <c r="BT51" s="116" t="s">
        <v>73</v>
      </c>
      <c r="BU51" s="117" t="s">
        <v>74</v>
      </c>
      <c r="BV51" s="116" t="s">
        <v>75</v>
      </c>
      <c r="BW51" s="116" t="s">
        <v>7</v>
      </c>
      <c r="BX51" s="116" t="s">
        <v>76</v>
      </c>
      <c r="CL51" s="116" t="s">
        <v>21</v>
      </c>
    </row>
    <row r="52" s="5" customFormat="1" ht="16.5" customHeight="1">
      <c r="A52" s="118" t="s">
        <v>77</v>
      </c>
      <c r="B52" s="119"/>
      <c r="C52" s="120"/>
      <c r="D52" s="121" t="s">
        <v>78</v>
      </c>
      <c r="E52" s="121"/>
      <c r="F52" s="121"/>
      <c r="G52" s="121"/>
      <c r="H52" s="121"/>
      <c r="I52" s="122"/>
      <c r="J52" s="121" t="s">
        <v>79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'A - Vytápění'!J27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80</v>
      </c>
      <c r="AR52" s="125"/>
      <c r="AS52" s="126">
        <v>0</v>
      </c>
      <c r="AT52" s="127">
        <f>ROUND(SUM(AV52:AW52),2)</f>
        <v>0</v>
      </c>
      <c r="AU52" s="128">
        <f>'A - Vytápění'!P86</f>
        <v>0</v>
      </c>
      <c r="AV52" s="127">
        <f>'A - Vytápění'!J30</f>
        <v>0</v>
      </c>
      <c r="AW52" s="127">
        <f>'A - Vytápění'!J31</f>
        <v>0</v>
      </c>
      <c r="AX52" s="127">
        <f>'A - Vytápění'!J32</f>
        <v>0</v>
      </c>
      <c r="AY52" s="127">
        <f>'A - Vytápění'!J33</f>
        <v>0</v>
      </c>
      <c r="AZ52" s="127">
        <f>'A - Vytápění'!F30</f>
        <v>0</v>
      </c>
      <c r="BA52" s="127">
        <f>'A - Vytápění'!F31</f>
        <v>0</v>
      </c>
      <c r="BB52" s="127">
        <f>'A - Vytápění'!F32</f>
        <v>0</v>
      </c>
      <c r="BC52" s="127">
        <f>'A - Vytápění'!F33</f>
        <v>0</v>
      </c>
      <c r="BD52" s="129">
        <f>'A - Vytápění'!F34</f>
        <v>0</v>
      </c>
      <c r="BT52" s="130" t="s">
        <v>81</v>
      </c>
      <c r="BV52" s="130" t="s">
        <v>75</v>
      </c>
      <c r="BW52" s="130" t="s">
        <v>82</v>
      </c>
      <c r="BX52" s="130" t="s">
        <v>7</v>
      </c>
      <c r="CL52" s="130" t="s">
        <v>21</v>
      </c>
      <c r="CM52" s="130" t="s">
        <v>83</v>
      </c>
    </row>
    <row r="53" s="5" customFormat="1" ht="16.5" customHeight="1">
      <c r="A53" s="118" t="s">
        <v>77</v>
      </c>
      <c r="B53" s="119"/>
      <c r="C53" s="120"/>
      <c r="D53" s="121" t="s">
        <v>84</v>
      </c>
      <c r="E53" s="121"/>
      <c r="F53" s="121"/>
      <c r="G53" s="121"/>
      <c r="H53" s="121"/>
      <c r="I53" s="122"/>
      <c r="J53" s="121" t="s">
        <v>85</v>
      </c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3">
        <f>'B - Silnoproudá elektroin...'!J27</f>
        <v>0</v>
      </c>
      <c r="AH53" s="122"/>
      <c r="AI53" s="122"/>
      <c r="AJ53" s="122"/>
      <c r="AK53" s="122"/>
      <c r="AL53" s="122"/>
      <c r="AM53" s="122"/>
      <c r="AN53" s="123">
        <f>SUM(AG53,AT53)</f>
        <v>0</v>
      </c>
      <c r="AO53" s="122"/>
      <c r="AP53" s="122"/>
      <c r="AQ53" s="124" t="s">
        <v>80</v>
      </c>
      <c r="AR53" s="125"/>
      <c r="AS53" s="126">
        <v>0</v>
      </c>
      <c r="AT53" s="127">
        <f>ROUND(SUM(AV53:AW53),2)</f>
        <v>0</v>
      </c>
      <c r="AU53" s="128">
        <f>'B - Silnoproudá elektroin...'!P77</f>
        <v>0</v>
      </c>
      <c r="AV53" s="127">
        <f>'B - Silnoproudá elektroin...'!J30</f>
        <v>0</v>
      </c>
      <c r="AW53" s="127">
        <f>'B - Silnoproudá elektroin...'!J31</f>
        <v>0</v>
      </c>
      <c r="AX53" s="127">
        <f>'B - Silnoproudá elektroin...'!J32</f>
        <v>0</v>
      </c>
      <c r="AY53" s="127">
        <f>'B - Silnoproudá elektroin...'!J33</f>
        <v>0</v>
      </c>
      <c r="AZ53" s="127">
        <f>'B - Silnoproudá elektroin...'!F30</f>
        <v>0</v>
      </c>
      <c r="BA53" s="127">
        <f>'B - Silnoproudá elektroin...'!F31</f>
        <v>0</v>
      </c>
      <c r="BB53" s="127">
        <f>'B - Silnoproudá elektroin...'!F32</f>
        <v>0</v>
      </c>
      <c r="BC53" s="127">
        <f>'B - Silnoproudá elektroin...'!F33</f>
        <v>0</v>
      </c>
      <c r="BD53" s="129">
        <f>'B - Silnoproudá elektroin...'!F34</f>
        <v>0</v>
      </c>
      <c r="BT53" s="130" t="s">
        <v>81</v>
      </c>
      <c r="BV53" s="130" t="s">
        <v>75</v>
      </c>
      <c r="BW53" s="130" t="s">
        <v>86</v>
      </c>
      <c r="BX53" s="130" t="s">
        <v>7</v>
      </c>
      <c r="CL53" s="130" t="s">
        <v>21</v>
      </c>
      <c r="CM53" s="130" t="s">
        <v>83</v>
      </c>
    </row>
    <row r="54" s="5" customFormat="1" ht="16.5" customHeight="1">
      <c r="A54" s="118" t="s">
        <v>77</v>
      </c>
      <c r="B54" s="119"/>
      <c r="C54" s="120"/>
      <c r="D54" s="121" t="s">
        <v>87</v>
      </c>
      <c r="E54" s="121"/>
      <c r="F54" s="121"/>
      <c r="G54" s="121"/>
      <c r="H54" s="121"/>
      <c r="I54" s="122"/>
      <c r="J54" s="121" t="s">
        <v>88</v>
      </c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3">
        <f>'C - Vzduchotechnika - přenos'!J27</f>
        <v>0</v>
      </c>
      <c r="AH54" s="122"/>
      <c r="AI54" s="122"/>
      <c r="AJ54" s="122"/>
      <c r="AK54" s="122"/>
      <c r="AL54" s="122"/>
      <c r="AM54" s="122"/>
      <c r="AN54" s="123">
        <f>SUM(AG54,AT54)</f>
        <v>0</v>
      </c>
      <c r="AO54" s="122"/>
      <c r="AP54" s="122"/>
      <c r="AQ54" s="124" t="s">
        <v>80</v>
      </c>
      <c r="AR54" s="125"/>
      <c r="AS54" s="126">
        <v>0</v>
      </c>
      <c r="AT54" s="127">
        <f>ROUND(SUM(AV54:AW54),2)</f>
        <v>0</v>
      </c>
      <c r="AU54" s="128">
        <f>'C - Vzduchotechnika - přenos'!P77</f>
        <v>0</v>
      </c>
      <c r="AV54" s="127">
        <f>'C - Vzduchotechnika - přenos'!J30</f>
        <v>0</v>
      </c>
      <c r="AW54" s="127">
        <f>'C - Vzduchotechnika - přenos'!J31</f>
        <v>0</v>
      </c>
      <c r="AX54" s="127">
        <f>'C - Vzduchotechnika - přenos'!J32</f>
        <v>0</v>
      </c>
      <c r="AY54" s="127">
        <f>'C - Vzduchotechnika - přenos'!J33</f>
        <v>0</v>
      </c>
      <c r="AZ54" s="127">
        <f>'C - Vzduchotechnika - přenos'!F30</f>
        <v>0</v>
      </c>
      <c r="BA54" s="127">
        <f>'C - Vzduchotechnika - přenos'!F31</f>
        <v>0</v>
      </c>
      <c r="BB54" s="127">
        <f>'C - Vzduchotechnika - přenos'!F32</f>
        <v>0</v>
      </c>
      <c r="BC54" s="127">
        <f>'C - Vzduchotechnika - přenos'!F33</f>
        <v>0</v>
      </c>
      <c r="BD54" s="129">
        <f>'C - Vzduchotechnika - přenos'!F34</f>
        <v>0</v>
      </c>
      <c r="BT54" s="130" t="s">
        <v>81</v>
      </c>
      <c r="BV54" s="130" t="s">
        <v>75</v>
      </c>
      <c r="BW54" s="130" t="s">
        <v>89</v>
      </c>
      <c r="BX54" s="130" t="s">
        <v>7</v>
      </c>
      <c r="CL54" s="130" t="s">
        <v>21</v>
      </c>
      <c r="CM54" s="130" t="s">
        <v>83</v>
      </c>
    </row>
    <row r="55" s="5" customFormat="1" ht="16.5" customHeight="1">
      <c r="A55" s="118" t="s">
        <v>77</v>
      </c>
      <c r="B55" s="119"/>
      <c r="C55" s="120"/>
      <c r="D55" s="121" t="s">
        <v>72</v>
      </c>
      <c r="E55" s="121"/>
      <c r="F55" s="121"/>
      <c r="G55" s="121"/>
      <c r="H55" s="121"/>
      <c r="I55" s="122"/>
      <c r="J55" s="121" t="s">
        <v>90</v>
      </c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3">
        <f>'D - Vzduchotechnika - sta...'!J27</f>
        <v>0</v>
      </c>
      <c r="AH55" s="122"/>
      <c r="AI55" s="122"/>
      <c r="AJ55" s="122"/>
      <c r="AK55" s="122"/>
      <c r="AL55" s="122"/>
      <c r="AM55" s="122"/>
      <c r="AN55" s="123">
        <f>SUM(AG55,AT55)</f>
        <v>0</v>
      </c>
      <c r="AO55" s="122"/>
      <c r="AP55" s="122"/>
      <c r="AQ55" s="124" t="s">
        <v>80</v>
      </c>
      <c r="AR55" s="125"/>
      <c r="AS55" s="131">
        <v>0</v>
      </c>
      <c r="AT55" s="132">
        <f>ROUND(SUM(AV55:AW55),2)</f>
        <v>0</v>
      </c>
      <c r="AU55" s="133">
        <f>'D - Vzduchotechnika - sta...'!P89</f>
        <v>0</v>
      </c>
      <c r="AV55" s="132">
        <f>'D - Vzduchotechnika - sta...'!J30</f>
        <v>0</v>
      </c>
      <c r="AW55" s="132">
        <f>'D - Vzduchotechnika - sta...'!J31</f>
        <v>0</v>
      </c>
      <c r="AX55" s="132">
        <f>'D - Vzduchotechnika - sta...'!J32</f>
        <v>0</v>
      </c>
      <c r="AY55" s="132">
        <f>'D - Vzduchotechnika - sta...'!J33</f>
        <v>0</v>
      </c>
      <c r="AZ55" s="132">
        <f>'D - Vzduchotechnika - sta...'!F30</f>
        <v>0</v>
      </c>
      <c r="BA55" s="132">
        <f>'D - Vzduchotechnika - sta...'!F31</f>
        <v>0</v>
      </c>
      <c r="BB55" s="132">
        <f>'D - Vzduchotechnika - sta...'!F32</f>
        <v>0</v>
      </c>
      <c r="BC55" s="132">
        <f>'D - Vzduchotechnika - sta...'!F33</f>
        <v>0</v>
      </c>
      <c r="BD55" s="134">
        <f>'D - Vzduchotechnika - sta...'!F34</f>
        <v>0</v>
      </c>
      <c r="BT55" s="130" t="s">
        <v>81</v>
      </c>
      <c r="BV55" s="130" t="s">
        <v>75</v>
      </c>
      <c r="BW55" s="130" t="s">
        <v>91</v>
      </c>
      <c r="BX55" s="130" t="s">
        <v>7</v>
      </c>
      <c r="CL55" s="130" t="s">
        <v>21</v>
      </c>
      <c r="CM55" s="130" t="s">
        <v>83</v>
      </c>
    </row>
    <row r="56" s="1" customFormat="1" ht="30" customHeight="1">
      <c r="B56" s="45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1"/>
    </row>
    <row r="57" s="1" customFormat="1" ht="6.96" customHeight="1">
      <c r="B57" s="66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71"/>
    </row>
  </sheetData>
  <sheetProtection sheet="1" formatColumns="0" formatRows="0" objects="1" scenarios="1" spinCount="100000" saltValue="SirS4y1xTa6PNGumh2DiFm2aYrXuQIN8ObPuN/fZpU20HAtfC6mQAwrDN3oYCrZPoBuwMkZEn/e1U8RbHrwlmg==" hashValue="kSGKfV4c7wsU9z/JdWQy2EOITLK/W/AfEza3BGenDROMrRqTv8H1pyylflypw/c8C9ZdTJ3iq+56IT4tKxYVdw==" algorithmName="SHA-512" password="CC35"/>
  <mergeCells count="53">
    <mergeCell ref="BE5:BE32"/>
    <mergeCell ref="W30:AE30"/>
    <mergeCell ref="X32:AB32"/>
    <mergeCell ref="AK32:AO32"/>
    <mergeCell ref="AR2:BE2"/>
    <mergeCell ref="K5:AO5"/>
    <mergeCell ref="W28:AE28"/>
    <mergeCell ref="AK28:AO28"/>
    <mergeCell ref="AS46:AT48"/>
    <mergeCell ref="AN53:AP53"/>
    <mergeCell ref="AN52:AP52"/>
    <mergeCell ref="AM46:AP46"/>
    <mergeCell ref="AN49:AP49"/>
    <mergeCell ref="AG52:AM52"/>
    <mergeCell ref="AG53:AM53"/>
    <mergeCell ref="AN54:AP54"/>
    <mergeCell ref="AG54:AM54"/>
    <mergeCell ref="AN55:AP55"/>
    <mergeCell ref="AG55:AM55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C49:G49"/>
    <mergeCell ref="L42:AO42"/>
    <mergeCell ref="AM44:AN44"/>
    <mergeCell ref="I49:AF49"/>
    <mergeCell ref="AG49:AM49"/>
    <mergeCell ref="D52:H52"/>
    <mergeCell ref="D53:H53"/>
    <mergeCell ref="J53:AF53"/>
    <mergeCell ref="D54:H54"/>
    <mergeCell ref="J54:AF54"/>
    <mergeCell ref="D55:H55"/>
    <mergeCell ref="J55:AF55"/>
  </mergeCells>
  <hyperlinks>
    <hyperlink ref="K1:S1" location="C2" display="1) Rekapitulace stavby"/>
    <hyperlink ref="W1:AI1" location="C51" display="2) Rekapitulace objektů stavby a soupisů prací"/>
    <hyperlink ref="A52" location="'A - Vytápění'!C2" display="/"/>
    <hyperlink ref="A53" location="'B - Silnoproudá elektroin...'!C2" display="/"/>
    <hyperlink ref="A54" location="'C - Vzduchotechnika - přenos'!C2" display="/"/>
    <hyperlink ref="A55" location="'D - Vzduchotechnika - sta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92</v>
      </c>
      <c r="G1" s="138" t="s">
        <v>93</v>
      </c>
      <c r="H1" s="138"/>
      <c r="I1" s="139"/>
      <c r="J1" s="138" t="s">
        <v>94</v>
      </c>
      <c r="K1" s="137" t="s">
        <v>95</v>
      </c>
      <c r="L1" s="138" t="s">
        <v>96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82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83</v>
      </c>
    </row>
    <row r="4" ht="36.96" customHeight="1">
      <c r="B4" s="27"/>
      <c r="C4" s="28"/>
      <c r="D4" s="29" t="s">
        <v>97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Karlovy Vary, ZŠ Krušnohorská - výměna vzduchotechniky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98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99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23</v>
      </c>
      <c r="K11" s="50"/>
    </row>
    <row r="12" s="1" customFormat="1" ht="14.4" customHeight="1">
      <c r="B12" s="45"/>
      <c r="C12" s="46"/>
      <c r="D12" s="39" t="s">
        <v>24</v>
      </c>
      <c r="E12" s="46"/>
      <c r="F12" s="34" t="s">
        <v>25</v>
      </c>
      <c r="G12" s="46"/>
      <c r="H12" s="46"/>
      <c r="I12" s="145" t="s">
        <v>26</v>
      </c>
      <c r="J12" s="146" t="str">
        <f>'Rekapitulace stavby'!AN8</f>
        <v>12. 7. 2018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28</v>
      </c>
      <c r="E14" s="46"/>
      <c r="F14" s="46"/>
      <c r="G14" s="46"/>
      <c r="H14" s="46"/>
      <c r="I14" s="145" t="s">
        <v>29</v>
      </c>
      <c r="J14" s="34" t="s">
        <v>30</v>
      </c>
      <c r="K14" s="50"/>
    </row>
    <row r="15" s="1" customFormat="1" ht="18" customHeight="1">
      <c r="B15" s="45"/>
      <c r="C15" s="46"/>
      <c r="D15" s="46"/>
      <c r="E15" s="34" t="s">
        <v>31</v>
      </c>
      <c r="F15" s="46"/>
      <c r="G15" s="46"/>
      <c r="H15" s="46"/>
      <c r="I15" s="145" t="s">
        <v>32</v>
      </c>
      <c r="J15" s="34" t="s">
        <v>30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33</v>
      </c>
      <c r="E17" s="46"/>
      <c r="F17" s="46"/>
      <c r="G17" s="46"/>
      <c r="H17" s="46"/>
      <c r="I17" s="145" t="s">
        <v>29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32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35</v>
      </c>
      <c r="E20" s="46"/>
      <c r="F20" s="46"/>
      <c r="G20" s="46"/>
      <c r="H20" s="46"/>
      <c r="I20" s="145" t="s">
        <v>29</v>
      </c>
      <c r="J20" s="34" t="s">
        <v>30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32</v>
      </c>
      <c r="J21" s="34" t="s">
        <v>30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30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39</v>
      </c>
      <c r="E27" s="46"/>
      <c r="F27" s="46"/>
      <c r="G27" s="46"/>
      <c r="H27" s="46"/>
      <c r="I27" s="143"/>
      <c r="J27" s="154">
        <f>ROUND(J86,2)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41</v>
      </c>
      <c r="G29" s="46"/>
      <c r="H29" s="46"/>
      <c r="I29" s="155" t="s">
        <v>40</v>
      </c>
      <c r="J29" s="51" t="s">
        <v>42</v>
      </c>
      <c r="K29" s="50"/>
    </row>
    <row r="30" s="1" customFormat="1" ht="14.4" customHeight="1">
      <c r="B30" s="45"/>
      <c r="C30" s="46"/>
      <c r="D30" s="54" t="s">
        <v>43</v>
      </c>
      <c r="E30" s="54" t="s">
        <v>44</v>
      </c>
      <c r="F30" s="156">
        <f>ROUND(SUM(BE86:BE204), 2)</f>
        <v>0</v>
      </c>
      <c r="G30" s="46"/>
      <c r="H30" s="46"/>
      <c r="I30" s="157">
        <v>0.20999999999999999</v>
      </c>
      <c r="J30" s="156">
        <f>ROUND(ROUND((SUM(BE86:BE204)), 2)*I30, 2)</f>
        <v>0</v>
      </c>
      <c r="K30" s="50"/>
    </row>
    <row r="31" s="1" customFormat="1" ht="14.4" customHeight="1">
      <c r="B31" s="45"/>
      <c r="C31" s="46"/>
      <c r="D31" s="46"/>
      <c r="E31" s="54" t="s">
        <v>45</v>
      </c>
      <c r="F31" s="156">
        <f>ROUND(SUM(BF86:BF204), 2)</f>
        <v>0</v>
      </c>
      <c r="G31" s="46"/>
      <c r="H31" s="46"/>
      <c r="I31" s="157">
        <v>0.14999999999999999</v>
      </c>
      <c r="J31" s="156">
        <f>ROUND(ROUND((SUM(BF86:BF204)),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46</v>
      </c>
      <c r="F32" s="156">
        <f>ROUND(SUM(BG86:BG204),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47</v>
      </c>
      <c r="F33" s="156">
        <f>ROUND(SUM(BH86:BH204),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48</v>
      </c>
      <c r="F34" s="156">
        <f>ROUND(SUM(BI86:BI204),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49</v>
      </c>
      <c r="E36" s="97"/>
      <c r="F36" s="97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100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Karlovy Vary, ZŠ Krušnohorská - výměna vzduchotechniky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98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A - Vytápění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24</v>
      </c>
      <c r="D49" s="46"/>
      <c r="E49" s="46"/>
      <c r="F49" s="34" t="str">
        <f>F12</f>
        <v>Karlovy Vary</v>
      </c>
      <c r="G49" s="46"/>
      <c r="H49" s="46"/>
      <c r="I49" s="145" t="s">
        <v>26</v>
      </c>
      <c r="J49" s="146" t="str">
        <f>IF(J12="","",J12)</f>
        <v>12. 7. 2018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28</v>
      </c>
      <c r="D51" s="46"/>
      <c r="E51" s="46"/>
      <c r="F51" s="34" t="str">
        <f>E15</f>
        <v>Statutární město Karlovy Vary</v>
      </c>
      <c r="G51" s="46"/>
      <c r="H51" s="46"/>
      <c r="I51" s="145" t="s">
        <v>35</v>
      </c>
      <c r="J51" s="43" t="str">
        <f>E21</f>
        <v>BPO spol. s r.o.,Lidická 1239,36317 OSTROV</v>
      </c>
      <c r="K51" s="50"/>
    </row>
    <row r="52" s="1" customFormat="1" ht="14.4" customHeight="1">
      <c r="B52" s="45"/>
      <c r="C52" s="39" t="s">
        <v>33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101</v>
      </c>
      <c r="D54" s="158"/>
      <c r="E54" s="158"/>
      <c r="F54" s="158"/>
      <c r="G54" s="158"/>
      <c r="H54" s="158"/>
      <c r="I54" s="172"/>
      <c r="J54" s="173" t="s">
        <v>102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103</v>
      </c>
      <c r="D56" s="46"/>
      <c r="E56" s="46"/>
      <c r="F56" s="46"/>
      <c r="G56" s="46"/>
      <c r="H56" s="46"/>
      <c r="I56" s="143"/>
      <c r="J56" s="154">
        <f>J86</f>
        <v>0</v>
      </c>
      <c r="K56" s="50"/>
      <c r="AU56" s="23" t="s">
        <v>104</v>
      </c>
    </row>
    <row r="57" s="7" customFormat="1" ht="24.96" customHeight="1">
      <c r="B57" s="176"/>
      <c r="C57" s="177"/>
      <c r="D57" s="178" t="s">
        <v>105</v>
      </c>
      <c r="E57" s="179"/>
      <c r="F57" s="179"/>
      <c r="G57" s="179"/>
      <c r="H57" s="179"/>
      <c r="I57" s="180"/>
      <c r="J57" s="181">
        <f>J87</f>
        <v>0</v>
      </c>
      <c r="K57" s="182"/>
    </row>
    <row r="58" s="8" customFormat="1" ht="19.92" customHeight="1">
      <c r="B58" s="183"/>
      <c r="C58" s="184"/>
      <c r="D58" s="185" t="s">
        <v>106</v>
      </c>
      <c r="E58" s="186"/>
      <c r="F58" s="186"/>
      <c r="G58" s="186"/>
      <c r="H58" s="186"/>
      <c r="I58" s="187"/>
      <c r="J58" s="188">
        <f>J88</f>
        <v>0</v>
      </c>
      <c r="K58" s="189"/>
    </row>
    <row r="59" s="8" customFormat="1" ht="14.88" customHeight="1">
      <c r="B59" s="183"/>
      <c r="C59" s="184"/>
      <c r="D59" s="185" t="s">
        <v>107</v>
      </c>
      <c r="E59" s="186"/>
      <c r="F59" s="186"/>
      <c r="G59" s="186"/>
      <c r="H59" s="186"/>
      <c r="I59" s="187"/>
      <c r="J59" s="188">
        <f>J90</f>
        <v>0</v>
      </c>
      <c r="K59" s="189"/>
    </row>
    <row r="60" s="7" customFormat="1" ht="24.96" customHeight="1">
      <c r="B60" s="176"/>
      <c r="C60" s="177"/>
      <c r="D60" s="178" t="s">
        <v>108</v>
      </c>
      <c r="E60" s="179"/>
      <c r="F60" s="179"/>
      <c r="G60" s="179"/>
      <c r="H60" s="179"/>
      <c r="I60" s="180"/>
      <c r="J60" s="181">
        <f>J96</f>
        <v>0</v>
      </c>
      <c r="K60" s="182"/>
    </row>
    <row r="61" s="8" customFormat="1" ht="19.92" customHeight="1">
      <c r="B61" s="183"/>
      <c r="C61" s="184"/>
      <c r="D61" s="185" t="s">
        <v>109</v>
      </c>
      <c r="E61" s="186"/>
      <c r="F61" s="186"/>
      <c r="G61" s="186"/>
      <c r="H61" s="186"/>
      <c r="I61" s="187"/>
      <c r="J61" s="188">
        <f>J97</f>
        <v>0</v>
      </c>
      <c r="K61" s="189"/>
    </row>
    <row r="62" s="8" customFormat="1" ht="19.92" customHeight="1">
      <c r="B62" s="183"/>
      <c r="C62" s="184"/>
      <c r="D62" s="185" t="s">
        <v>110</v>
      </c>
      <c r="E62" s="186"/>
      <c r="F62" s="186"/>
      <c r="G62" s="186"/>
      <c r="H62" s="186"/>
      <c r="I62" s="187"/>
      <c r="J62" s="188">
        <f>J106</f>
        <v>0</v>
      </c>
      <c r="K62" s="189"/>
    </row>
    <row r="63" s="8" customFormat="1" ht="19.92" customHeight="1">
      <c r="B63" s="183"/>
      <c r="C63" s="184"/>
      <c r="D63" s="185" t="s">
        <v>111</v>
      </c>
      <c r="E63" s="186"/>
      <c r="F63" s="186"/>
      <c r="G63" s="186"/>
      <c r="H63" s="186"/>
      <c r="I63" s="187"/>
      <c r="J63" s="188">
        <f>J146</f>
        <v>0</v>
      </c>
      <c r="K63" s="189"/>
    </row>
    <row r="64" s="8" customFormat="1" ht="19.92" customHeight="1">
      <c r="B64" s="183"/>
      <c r="C64" s="184"/>
      <c r="D64" s="185" t="s">
        <v>112</v>
      </c>
      <c r="E64" s="186"/>
      <c r="F64" s="186"/>
      <c r="G64" s="186"/>
      <c r="H64" s="186"/>
      <c r="I64" s="187"/>
      <c r="J64" s="188">
        <f>J154</f>
        <v>0</v>
      </c>
      <c r="K64" s="189"/>
    </row>
    <row r="65" s="8" customFormat="1" ht="19.92" customHeight="1">
      <c r="B65" s="183"/>
      <c r="C65" s="184"/>
      <c r="D65" s="185" t="s">
        <v>113</v>
      </c>
      <c r="E65" s="186"/>
      <c r="F65" s="186"/>
      <c r="G65" s="186"/>
      <c r="H65" s="186"/>
      <c r="I65" s="187"/>
      <c r="J65" s="188">
        <f>J168</f>
        <v>0</v>
      </c>
      <c r="K65" s="189"/>
    </row>
    <row r="66" s="7" customFormat="1" ht="24.96" customHeight="1">
      <c r="B66" s="176"/>
      <c r="C66" s="177"/>
      <c r="D66" s="178" t="s">
        <v>114</v>
      </c>
      <c r="E66" s="179"/>
      <c r="F66" s="179"/>
      <c r="G66" s="179"/>
      <c r="H66" s="179"/>
      <c r="I66" s="180"/>
      <c r="J66" s="181">
        <f>J201</f>
        <v>0</v>
      </c>
      <c r="K66" s="182"/>
    </row>
    <row r="67" s="1" customFormat="1" ht="21.84" customHeight="1">
      <c r="B67" s="45"/>
      <c r="C67" s="46"/>
      <c r="D67" s="46"/>
      <c r="E67" s="46"/>
      <c r="F67" s="46"/>
      <c r="G67" s="46"/>
      <c r="H67" s="46"/>
      <c r="I67" s="143"/>
      <c r="J67" s="46"/>
      <c r="K67" s="50"/>
    </row>
    <row r="68" s="1" customFormat="1" ht="6.96" customHeight="1">
      <c r="B68" s="66"/>
      <c r="C68" s="67"/>
      <c r="D68" s="67"/>
      <c r="E68" s="67"/>
      <c r="F68" s="67"/>
      <c r="G68" s="67"/>
      <c r="H68" s="67"/>
      <c r="I68" s="165"/>
      <c r="J68" s="67"/>
      <c r="K68" s="68"/>
    </row>
    <row r="72" s="1" customFormat="1" ht="6.96" customHeight="1">
      <c r="B72" s="69"/>
      <c r="C72" s="70"/>
      <c r="D72" s="70"/>
      <c r="E72" s="70"/>
      <c r="F72" s="70"/>
      <c r="G72" s="70"/>
      <c r="H72" s="70"/>
      <c r="I72" s="168"/>
      <c r="J72" s="70"/>
      <c r="K72" s="70"/>
      <c r="L72" s="71"/>
    </row>
    <row r="73" s="1" customFormat="1" ht="36.96" customHeight="1">
      <c r="B73" s="45"/>
      <c r="C73" s="72" t="s">
        <v>115</v>
      </c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 ht="14.4" customHeight="1">
      <c r="B75" s="45"/>
      <c r="C75" s="75" t="s">
        <v>18</v>
      </c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6.5" customHeight="1">
      <c r="B76" s="45"/>
      <c r="C76" s="73"/>
      <c r="D76" s="73"/>
      <c r="E76" s="191" t="str">
        <f>E7</f>
        <v>Karlovy Vary, ZŠ Krušnohorská - výměna vzduchotechniky</v>
      </c>
      <c r="F76" s="75"/>
      <c r="G76" s="75"/>
      <c r="H76" s="75"/>
      <c r="I76" s="190"/>
      <c r="J76" s="73"/>
      <c r="K76" s="73"/>
      <c r="L76" s="71"/>
    </row>
    <row r="77" s="1" customFormat="1" ht="14.4" customHeight="1">
      <c r="B77" s="45"/>
      <c r="C77" s="75" t="s">
        <v>98</v>
      </c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 ht="17.25" customHeight="1">
      <c r="B78" s="45"/>
      <c r="C78" s="73"/>
      <c r="D78" s="73"/>
      <c r="E78" s="81" t="str">
        <f>E9</f>
        <v>A - Vytápění</v>
      </c>
      <c r="F78" s="73"/>
      <c r="G78" s="73"/>
      <c r="H78" s="73"/>
      <c r="I78" s="190"/>
      <c r="J78" s="73"/>
      <c r="K78" s="73"/>
      <c r="L78" s="71"/>
    </row>
    <row r="79" s="1" customFormat="1" ht="6.96" customHeight="1">
      <c r="B79" s="45"/>
      <c r="C79" s="73"/>
      <c r="D79" s="73"/>
      <c r="E79" s="73"/>
      <c r="F79" s="73"/>
      <c r="G79" s="73"/>
      <c r="H79" s="73"/>
      <c r="I79" s="190"/>
      <c r="J79" s="73"/>
      <c r="K79" s="73"/>
      <c r="L79" s="71"/>
    </row>
    <row r="80" s="1" customFormat="1" ht="18" customHeight="1">
      <c r="B80" s="45"/>
      <c r="C80" s="75" t="s">
        <v>24</v>
      </c>
      <c r="D80" s="73"/>
      <c r="E80" s="73"/>
      <c r="F80" s="192" t="str">
        <f>F12</f>
        <v>Karlovy Vary</v>
      </c>
      <c r="G80" s="73"/>
      <c r="H80" s="73"/>
      <c r="I80" s="193" t="s">
        <v>26</v>
      </c>
      <c r="J80" s="84" t="str">
        <f>IF(J12="","",J12)</f>
        <v>12. 7. 2018</v>
      </c>
      <c r="K80" s="73"/>
      <c r="L80" s="71"/>
    </row>
    <row r="81" s="1" customFormat="1" ht="6.96" customHeight="1">
      <c r="B81" s="45"/>
      <c r="C81" s="73"/>
      <c r="D81" s="73"/>
      <c r="E81" s="73"/>
      <c r="F81" s="73"/>
      <c r="G81" s="73"/>
      <c r="H81" s="73"/>
      <c r="I81" s="190"/>
      <c r="J81" s="73"/>
      <c r="K81" s="73"/>
      <c r="L81" s="71"/>
    </row>
    <row r="82" s="1" customFormat="1">
      <c r="B82" s="45"/>
      <c r="C82" s="75" t="s">
        <v>28</v>
      </c>
      <c r="D82" s="73"/>
      <c r="E82" s="73"/>
      <c r="F82" s="192" t="str">
        <f>E15</f>
        <v>Statutární město Karlovy Vary</v>
      </c>
      <c r="G82" s="73"/>
      <c r="H82" s="73"/>
      <c r="I82" s="193" t="s">
        <v>35</v>
      </c>
      <c r="J82" s="192" t="str">
        <f>E21</f>
        <v>BPO spol. s r.o.,Lidická 1239,36317 OSTROV</v>
      </c>
      <c r="K82" s="73"/>
      <c r="L82" s="71"/>
    </row>
    <row r="83" s="1" customFormat="1" ht="14.4" customHeight="1">
      <c r="B83" s="45"/>
      <c r="C83" s="75" t="s">
        <v>33</v>
      </c>
      <c r="D83" s="73"/>
      <c r="E83" s="73"/>
      <c r="F83" s="192" t="str">
        <f>IF(E18="","",E18)</f>
        <v/>
      </c>
      <c r="G83" s="73"/>
      <c r="H83" s="73"/>
      <c r="I83" s="190"/>
      <c r="J83" s="73"/>
      <c r="K83" s="73"/>
      <c r="L83" s="71"/>
    </row>
    <row r="84" s="1" customFormat="1" ht="10.32" customHeight="1">
      <c r="B84" s="45"/>
      <c r="C84" s="73"/>
      <c r="D84" s="73"/>
      <c r="E84" s="73"/>
      <c r="F84" s="73"/>
      <c r="G84" s="73"/>
      <c r="H84" s="73"/>
      <c r="I84" s="190"/>
      <c r="J84" s="73"/>
      <c r="K84" s="73"/>
      <c r="L84" s="71"/>
    </row>
    <row r="85" s="9" customFormat="1" ht="29.28" customHeight="1">
      <c r="B85" s="194"/>
      <c r="C85" s="195" t="s">
        <v>116</v>
      </c>
      <c r="D85" s="196" t="s">
        <v>58</v>
      </c>
      <c r="E85" s="196" t="s">
        <v>54</v>
      </c>
      <c r="F85" s="196" t="s">
        <v>117</v>
      </c>
      <c r="G85" s="196" t="s">
        <v>118</v>
      </c>
      <c r="H85" s="196" t="s">
        <v>119</v>
      </c>
      <c r="I85" s="197" t="s">
        <v>120</v>
      </c>
      <c r="J85" s="196" t="s">
        <v>102</v>
      </c>
      <c r="K85" s="198" t="s">
        <v>121</v>
      </c>
      <c r="L85" s="199"/>
      <c r="M85" s="101" t="s">
        <v>122</v>
      </c>
      <c r="N85" s="102" t="s">
        <v>43</v>
      </c>
      <c r="O85" s="102" t="s">
        <v>123</v>
      </c>
      <c r="P85" s="102" t="s">
        <v>124</v>
      </c>
      <c r="Q85" s="102" t="s">
        <v>125</v>
      </c>
      <c r="R85" s="102" t="s">
        <v>126</v>
      </c>
      <c r="S85" s="102" t="s">
        <v>127</v>
      </c>
      <c r="T85" s="103" t="s">
        <v>128</v>
      </c>
    </row>
    <row r="86" s="1" customFormat="1" ht="29.28" customHeight="1">
      <c r="B86" s="45"/>
      <c r="C86" s="107" t="s">
        <v>103</v>
      </c>
      <c r="D86" s="73"/>
      <c r="E86" s="73"/>
      <c r="F86" s="73"/>
      <c r="G86" s="73"/>
      <c r="H86" s="73"/>
      <c r="I86" s="190"/>
      <c r="J86" s="200">
        <f>BK86</f>
        <v>0</v>
      </c>
      <c r="K86" s="73"/>
      <c r="L86" s="71"/>
      <c r="M86" s="104"/>
      <c r="N86" s="105"/>
      <c r="O86" s="105"/>
      <c r="P86" s="201">
        <f>P87+P96+P201</f>
        <v>0</v>
      </c>
      <c r="Q86" s="105"/>
      <c r="R86" s="201">
        <f>R87+R96+R201</f>
        <v>0.27540999999999999</v>
      </c>
      <c r="S86" s="105"/>
      <c r="T86" s="202">
        <f>T87+T96+T201</f>
        <v>0.39475000000000005</v>
      </c>
      <c r="AT86" s="23" t="s">
        <v>72</v>
      </c>
      <c r="AU86" s="23" t="s">
        <v>104</v>
      </c>
      <c r="BK86" s="203">
        <f>BK87+BK96+BK201</f>
        <v>0</v>
      </c>
    </row>
    <row r="87" s="10" customFormat="1" ht="37.44001" customHeight="1">
      <c r="B87" s="204"/>
      <c r="C87" s="205"/>
      <c r="D87" s="206" t="s">
        <v>72</v>
      </c>
      <c r="E87" s="207" t="s">
        <v>129</v>
      </c>
      <c r="F87" s="207" t="s">
        <v>130</v>
      </c>
      <c r="G87" s="205"/>
      <c r="H87" s="205"/>
      <c r="I87" s="208"/>
      <c r="J87" s="209">
        <f>BK87</f>
        <v>0</v>
      </c>
      <c r="K87" s="205"/>
      <c r="L87" s="210"/>
      <c r="M87" s="211"/>
      <c r="N87" s="212"/>
      <c r="O87" s="212"/>
      <c r="P87" s="213">
        <f>P88</f>
        <v>0</v>
      </c>
      <c r="Q87" s="212"/>
      <c r="R87" s="213">
        <f>R88</f>
        <v>0</v>
      </c>
      <c r="S87" s="212"/>
      <c r="T87" s="214">
        <f>T88</f>
        <v>0</v>
      </c>
      <c r="AR87" s="215" t="s">
        <v>81</v>
      </c>
      <c r="AT87" s="216" t="s">
        <v>72</v>
      </c>
      <c r="AU87" s="216" t="s">
        <v>73</v>
      </c>
      <c r="AY87" s="215" t="s">
        <v>131</v>
      </c>
      <c r="BK87" s="217">
        <f>BK88</f>
        <v>0</v>
      </c>
    </row>
    <row r="88" s="10" customFormat="1" ht="19.92" customHeight="1">
      <c r="B88" s="204"/>
      <c r="C88" s="205"/>
      <c r="D88" s="206" t="s">
        <v>72</v>
      </c>
      <c r="E88" s="218" t="s">
        <v>132</v>
      </c>
      <c r="F88" s="218" t="s">
        <v>133</v>
      </c>
      <c r="G88" s="205"/>
      <c r="H88" s="205"/>
      <c r="I88" s="208"/>
      <c r="J88" s="219">
        <f>BK88</f>
        <v>0</v>
      </c>
      <c r="K88" s="205"/>
      <c r="L88" s="210"/>
      <c r="M88" s="211"/>
      <c r="N88" s="212"/>
      <c r="O88" s="212"/>
      <c r="P88" s="213">
        <f>P89+P90</f>
        <v>0</v>
      </c>
      <c r="Q88" s="212"/>
      <c r="R88" s="213">
        <f>R89+R90</f>
        <v>0</v>
      </c>
      <c r="S88" s="212"/>
      <c r="T88" s="214">
        <f>T89+T90</f>
        <v>0</v>
      </c>
      <c r="AR88" s="215" t="s">
        <v>81</v>
      </c>
      <c r="AT88" s="216" t="s">
        <v>72</v>
      </c>
      <c r="AU88" s="216" t="s">
        <v>81</v>
      </c>
      <c r="AY88" s="215" t="s">
        <v>131</v>
      </c>
      <c r="BK88" s="217">
        <f>BK89+BK90</f>
        <v>0</v>
      </c>
    </row>
    <row r="89" s="1" customFormat="1" ht="25.5" customHeight="1">
      <c r="B89" s="45"/>
      <c r="C89" s="220" t="s">
        <v>81</v>
      </c>
      <c r="D89" s="220" t="s">
        <v>134</v>
      </c>
      <c r="E89" s="221" t="s">
        <v>135</v>
      </c>
      <c r="F89" s="222" t="s">
        <v>136</v>
      </c>
      <c r="G89" s="223" t="s">
        <v>137</v>
      </c>
      <c r="H89" s="224">
        <v>1</v>
      </c>
      <c r="I89" s="225"/>
      <c r="J89" s="226">
        <f>ROUND(I89*H89,2)</f>
        <v>0</v>
      </c>
      <c r="K89" s="222" t="s">
        <v>30</v>
      </c>
      <c r="L89" s="71"/>
      <c r="M89" s="227" t="s">
        <v>30</v>
      </c>
      <c r="N89" s="228" t="s">
        <v>44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" t="s">
        <v>138</v>
      </c>
      <c r="AT89" s="23" t="s">
        <v>134</v>
      </c>
      <c r="AU89" s="23" t="s">
        <v>83</v>
      </c>
      <c r="AY89" s="23" t="s">
        <v>131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81</v>
      </c>
      <c r="BK89" s="231">
        <f>ROUND(I89*H89,2)</f>
        <v>0</v>
      </c>
      <c r="BL89" s="23" t="s">
        <v>138</v>
      </c>
      <c r="BM89" s="23" t="s">
        <v>139</v>
      </c>
    </row>
    <row r="90" s="10" customFormat="1" ht="22.32" customHeight="1">
      <c r="B90" s="204"/>
      <c r="C90" s="205"/>
      <c r="D90" s="206" t="s">
        <v>72</v>
      </c>
      <c r="E90" s="218" t="s">
        <v>140</v>
      </c>
      <c r="F90" s="218" t="s">
        <v>141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SUM(P91:P95)</f>
        <v>0</v>
      </c>
      <c r="Q90" s="212"/>
      <c r="R90" s="213">
        <f>SUM(R91:R95)</f>
        <v>0</v>
      </c>
      <c r="S90" s="212"/>
      <c r="T90" s="214">
        <f>SUM(T91:T95)</f>
        <v>0</v>
      </c>
      <c r="AR90" s="215" t="s">
        <v>81</v>
      </c>
      <c r="AT90" s="216" t="s">
        <v>72</v>
      </c>
      <c r="AU90" s="216" t="s">
        <v>83</v>
      </c>
      <c r="AY90" s="215" t="s">
        <v>131</v>
      </c>
      <c r="BK90" s="217">
        <f>SUM(BK91:BK95)</f>
        <v>0</v>
      </c>
    </row>
    <row r="91" s="1" customFormat="1" ht="25.5" customHeight="1">
      <c r="B91" s="45"/>
      <c r="C91" s="220" t="s">
        <v>83</v>
      </c>
      <c r="D91" s="220" t="s">
        <v>134</v>
      </c>
      <c r="E91" s="221" t="s">
        <v>142</v>
      </c>
      <c r="F91" s="222" t="s">
        <v>143</v>
      </c>
      <c r="G91" s="223" t="s">
        <v>144</v>
      </c>
      <c r="H91" s="224">
        <v>0.39500000000000002</v>
      </c>
      <c r="I91" s="225"/>
      <c r="J91" s="226">
        <f>ROUND(I91*H91,2)</f>
        <v>0</v>
      </c>
      <c r="K91" s="222" t="s">
        <v>145</v>
      </c>
      <c r="L91" s="71"/>
      <c r="M91" s="227" t="s">
        <v>30</v>
      </c>
      <c r="N91" s="228" t="s">
        <v>44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138</v>
      </c>
      <c r="AT91" s="23" t="s">
        <v>134</v>
      </c>
      <c r="AU91" s="23" t="s">
        <v>146</v>
      </c>
      <c r="AY91" s="23" t="s">
        <v>131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81</v>
      </c>
      <c r="BK91" s="231">
        <f>ROUND(I91*H91,2)</f>
        <v>0</v>
      </c>
      <c r="BL91" s="23" t="s">
        <v>138</v>
      </c>
      <c r="BM91" s="23" t="s">
        <v>147</v>
      </c>
    </row>
    <row r="92" s="1" customFormat="1" ht="25.5" customHeight="1">
      <c r="B92" s="45"/>
      <c r="C92" s="220" t="s">
        <v>146</v>
      </c>
      <c r="D92" s="220" t="s">
        <v>134</v>
      </c>
      <c r="E92" s="221" t="s">
        <v>148</v>
      </c>
      <c r="F92" s="222" t="s">
        <v>149</v>
      </c>
      <c r="G92" s="223" t="s">
        <v>144</v>
      </c>
      <c r="H92" s="224">
        <v>0.39500000000000002</v>
      </c>
      <c r="I92" s="225"/>
      <c r="J92" s="226">
        <f>ROUND(I92*H92,2)</f>
        <v>0</v>
      </c>
      <c r="K92" s="222" t="s">
        <v>145</v>
      </c>
      <c r="L92" s="71"/>
      <c r="M92" s="227" t="s">
        <v>30</v>
      </c>
      <c r="N92" s="228" t="s">
        <v>44</v>
      </c>
      <c r="O92" s="46"/>
      <c r="P92" s="229">
        <f>O92*H92</f>
        <v>0</v>
      </c>
      <c r="Q92" s="229">
        <v>0</v>
      </c>
      <c r="R92" s="229">
        <f>Q92*H92</f>
        <v>0</v>
      </c>
      <c r="S92" s="229">
        <v>0</v>
      </c>
      <c r="T92" s="230">
        <f>S92*H92</f>
        <v>0</v>
      </c>
      <c r="AR92" s="23" t="s">
        <v>138</v>
      </c>
      <c r="AT92" s="23" t="s">
        <v>134</v>
      </c>
      <c r="AU92" s="23" t="s">
        <v>146</v>
      </c>
      <c r="AY92" s="23" t="s">
        <v>131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23" t="s">
        <v>81</v>
      </c>
      <c r="BK92" s="231">
        <f>ROUND(I92*H92,2)</f>
        <v>0</v>
      </c>
      <c r="BL92" s="23" t="s">
        <v>138</v>
      </c>
      <c r="BM92" s="23" t="s">
        <v>150</v>
      </c>
    </row>
    <row r="93" s="1" customFormat="1" ht="25.5" customHeight="1">
      <c r="B93" s="45"/>
      <c r="C93" s="220" t="s">
        <v>138</v>
      </c>
      <c r="D93" s="220" t="s">
        <v>134</v>
      </c>
      <c r="E93" s="221" t="s">
        <v>151</v>
      </c>
      <c r="F93" s="222" t="s">
        <v>152</v>
      </c>
      <c r="G93" s="223" t="s">
        <v>144</v>
      </c>
      <c r="H93" s="224">
        <v>6.468</v>
      </c>
      <c r="I93" s="225"/>
      <c r="J93" s="226">
        <f>ROUND(I93*H93,2)</f>
        <v>0</v>
      </c>
      <c r="K93" s="222" t="s">
        <v>145</v>
      </c>
      <c r="L93" s="71"/>
      <c r="M93" s="227" t="s">
        <v>30</v>
      </c>
      <c r="N93" s="228" t="s">
        <v>44</v>
      </c>
      <c r="O93" s="46"/>
      <c r="P93" s="229">
        <f>O93*H93</f>
        <v>0</v>
      </c>
      <c r="Q93" s="229">
        <v>0</v>
      </c>
      <c r="R93" s="229">
        <f>Q93*H93</f>
        <v>0</v>
      </c>
      <c r="S93" s="229">
        <v>0</v>
      </c>
      <c r="T93" s="230">
        <f>S93*H93</f>
        <v>0</v>
      </c>
      <c r="AR93" s="23" t="s">
        <v>138</v>
      </c>
      <c r="AT93" s="23" t="s">
        <v>134</v>
      </c>
      <c r="AU93" s="23" t="s">
        <v>146</v>
      </c>
      <c r="AY93" s="23" t="s">
        <v>131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23" t="s">
        <v>81</v>
      </c>
      <c r="BK93" s="231">
        <f>ROUND(I93*H93,2)</f>
        <v>0</v>
      </c>
      <c r="BL93" s="23" t="s">
        <v>138</v>
      </c>
      <c r="BM93" s="23" t="s">
        <v>153</v>
      </c>
    </row>
    <row r="94" s="11" customFormat="1">
      <c r="B94" s="232"/>
      <c r="C94" s="233"/>
      <c r="D94" s="234" t="s">
        <v>154</v>
      </c>
      <c r="E94" s="235" t="s">
        <v>30</v>
      </c>
      <c r="F94" s="236" t="s">
        <v>155</v>
      </c>
      <c r="G94" s="233"/>
      <c r="H94" s="237">
        <v>6.468</v>
      </c>
      <c r="I94" s="238"/>
      <c r="J94" s="233"/>
      <c r="K94" s="233"/>
      <c r="L94" s="239"/>
      <c r="M94" s="240"/>
      <c r="N94" s="241"/>
      <c r="O94" s="241"/>
      <c r="P94" s="241"/>
      <c r="Q94" s="241"/>
      <c r="R94" s="241"/>
      <c r="S94" s="241"/>
      <c r="T94" s="242"/>
      <c r="AT94" s="243" t="s">
        <v>154</v>
      </c>
      <c r="AU94" s="243" t="s">
        <v>146</v>
      </c>
      <c r="AV94" s="11" t="s">
        <v>83</v>
      </c>
      <c r="AW94" s="11" t="s">
        <v>37</v>
      </c>
      <c r="AX94" s="11" t="s">
        <v>73</v>
      </c>
      <c r="AY94" s="243" t="s">
        <v>131</v>
      </c>
    </row>
    <row r="95" s="1" customFormat="1" ht="25.5" customHeight="1">
      <c r="B95" s="45"/>
      <c r="C95" s="220" t="s">
        <v>156</v>
      </c>
      <c r="D95" s="220" t="s">
        <v>134</v>
      </c>
      <c r="E95" s="221" t="s">
        <v>157</v>
      </c>
      <c r="F95" s="222" t="s">
        <v>158</v>
      </c>
      <c r="G95" s="223" t="s">
        <v>144</v>
      </c>
      <c r="H95" s="224">
        <v>0.39500000000000002</v>
      </c>
      <c r="I95" s="225"/>
      <c r="J95" s="226">
        <f>ROUND(I95*H95,2)</f>
        <v>0</v>
      </c>
      <c r="K95" s="222" t="s">
        <v>145</v>
      </c>
      <c r="L95" s="71"/>
      <c r="M95" s="227" t="s">
        <v>30</v>
      </c>
      <c r="N95" s="228" t="s">
        <v>44</v>
      </c>
      <c r="O95" s="46"/>
      <c r="P95" s="229">
        <f>O95*H95</f>
        <v>0</v>
      </c>
      <c r="Q95" s="229">
        <v>0</v>
      </c>
      <c r="R95" s="229">
        <f>Q95*H95</f>
        <v>0</v>
      </c>
      <c r="S95" s="229">
        <v>0</v>
      </c>
      <c r="T95" s="230">
        <f>S95*H95</f>
        <v>0</v>
      </c>
      <c r="AR95" s="23" t="s">
        <v>138</v>
      </c>
      <c r="AT95" s="23" t="s">
        <v>134</v>
      </c>
      <c r="AU95" s="23" t="s">
        <v>146</v>
      </c>
      <c r="AY95" s="23" t="s">
        <v>131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23" t="s">
        <v>81</v>
      </c>
      <c r="BK95" s="231">
        <f>ROUND(I95*H95,2)</f>
        <v>0</v>
      </c>
      <c r="BL95" s="23" t="s">
        <v>138</v>
      </c>
      <c r="BM95" s="23" t="s">
        <v>159</v>
      </c>
    </row>
    <row r="96" s="10" customFormat="1" ht="37.44001" customHeight="1">
      <c r="B96" s="204"/>
      <c r="C96" s="205"/>
      <c r="D96" s="206" t="s">
        <v>72</v>
      </c>
      <c r="E96" s="207" t="s">
        <v>160</v>
      </c>
      <c r="F96" s="207" t="s">
        <v>161</v>
      </c>
      <c r="G96" s="205"/>
      <c r="H96" s="205"/>
      <c r="I96" s="208"/>
      <c r="J96" s="209">
        <f>BK96</f>
        <v>0</v>
      </c>
      <c r="K96" s="205"/>
      <c r="L96" s="210"/>
      <c r="M96" s="211"/>
      <c r="N96" s="212"/>
      <c r="O96" s="212"/>
      <c r="P96" s="213">
        <f>P97+P106+P146+P154+P168</f>
        <v>0</v>
      </c>
      <c r="Q96" s="212"/>
      <c r="R96" s="213">
        <f>R97+R106+R146+R154+R168</f>
        <v>0.27540999999999999</v>
      </c>
      <c r="S96" s="212"/>
      <c r="T96" s="214">
        <f>T97+T106+T146+T154+T168</f>
        <v>0.39475000000000005</v>
      </c>
      <c r="AR96" s="215" t="s">
        <v>83</v>
      </c>
      <c r="AT96" s="216" t="s">
        <v>72</v>
      </c>
      <c r="AU96" s="216" t="s">
        <v>73</v>
      </c>
      <c r="AY96" s="215" t="s">
        <v>131</v>
      </c>
      <c r="BK96" s="217">
        <f>BK97+BK106+BK146+BK154+BK168</f>
        <v>0</v>
      </c>
    </row>
    <row r="97" s="10" customFormat="1" ht="19.92" customHeight="1">
      <c r="B97" s="204"/>
      <c r="C97" s="205"/>
      <c r="D97" s="206" t="s">
        <v>72</v>
      </c>
      <c r="E97" s="218" t="s">
        <v>162</v>
      </c>
      <c r="F97" s="218" t="s">
        <v>163</v>
      </c>
      <c r="G97" s="205"/>
      <c r="H97" s="205"/>
      <c r="I97" s="208"/>
      <c r="J97" s="219">
        <f>BK97</f>
        <v>0</v>
      </c>
      <c r="K97" s="205"/>
      <c r="L97" s="210"/>
      <c r="M97" s="211"/>
      <c r="N97" s="212"/>
      <c r="O97" s="212"/>
      <c r="P97" s="213">
        <f>SUM(P98:P105)</f>
        <v>0</v>
      </c>
      <c r="Q97" s="212"/>
      <c r="R97" s="213">
        <f>SUM(R98:R105)</f>
        <v>0.0036500000000000005</v>
      </c>
      <c r="S97" s="212"/>
      <c r="T97" s="214">
        <f>SUM(T98:T105)</f>
        <v>0.38075000000000003</v>
      </c>
      <c r="AR97" s="215" t="s">
        <v>81</v>
      </c>
      <c r="AT97" s="216" t="s">
        <v>72</v>
      </c>
      <c r="AU97" s="216" t="s">
        <v>81</v>
      </c>
      <c r="AY97" s="215" t="s">
        <v>131</v>
      </c>
      <c r="BK97" s="217">
        <f>SUM(BK98:BK105)</f>
        <v>0</v>
      </c>
    </row>
    <row r="98" s="1" customFormat="1" ht="16.5" customHeight="1">
      <c r="B98" s="45"/>
      <c r="C98" s="220" t="s">
        <v>164</v>
      </c>
      <c r="D98" s="220" t="s">
        <v>134</v>
      </c>
      <c r="E98" s="221" t="s">
        <v>165</v>
      </c>
      <c r="F98" s="222" t="s">
        <v>166</v>
      </c>
      <c r="G98" s="223" t="s">
        <v>167</v>
      </c>
      <c r="H98" s="224">
        <v>25</v>
      </c>
      <c r="I98" s="225"/>
      <c r="J98" s="226">
        <f>ROUND(I98*H98,2)</f>
        <v>0</v>
      </c>
      <c r="K98" s="222" t="s">
        <v>145</v>
      </c>
      <c r="L98" s="71"/>
      <c r="M98" s="227" t="s">
        <v>30</v>
      </c>
      <c r="N98" s="228" t="s">
        <v>44</v>
      </c>
      <c r="O98" s="46"/>
      <c r="P98" s="229">
        <f>O98*H98</f>
        <v>0</v>
      </c>
      <c r="Q98" s="229">
        <v>6.2000000000000003E-05</v>
      </c>
      <c r="R98" s="229">
        <f>Q98*H98</f>
        <v>0.0015500000000000002</v>
      </c>
      <c r="S98" s="229">
        <v>0.0084100000000000008</v>
      </c>
      <c r="T98" s="230">
        <f>S98*H98</f>
        <v>0.21025000000000002</v>
      </c>
      <c r="AR98" s="23" t="s">
        <v>168</v>
      </c>
      <c r="AT98" s="23" t="s">
        <v>134</v>
      </c>
      <c r="AU98" s="23" t="s">
        <v>83</v>
      </c>
      <c r="AY98" s="23" t="s">
        <v>131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3" t="s">
        <v>81</v>
      </c>
      <c r="BK98" s="231">
        <f>ROUND(I98*H98,2)</f>
        <v>0</v>
      </c>
      <c r="BL98" s="23" t="s">
        <v>168</v>
      </c>
      <c r="BM98" s="23" t="s">
        <v>169</v>
      </c>
    </row>
    <row r="99" s="12" customFormat="1">
      <c r="B99" s="244"/>
      <c r="C99" s="245"/>
      <c r="D99" s="234" t="s">
        <v>154</v>
      </c>
      <c r="E99" s="246" t="s">
        <v>30</v>
      </c>
      <c r="F99" s="247" t="s">
        <v>170</v>
      </c>
      <c r="G99" s="245"/>
      <c r="H99" s="246" t="s">
        <v>30</v>
      </c>
      <c r="I99" s="248"/>
      <c r="J99" s="245"/>
      <c r="K99" s="245"/>
      <c r="L99" s="249"/>
      <c r="M99" s="250"/>
      <c r="N99" s="251"/>
      <c r="O99" s="251"/>
      <c r="P99" s="251"/>
      <c r="Q99" s="251"/>
      <c r="R99" s="251"/>
      <c r="S99" s="251"/>
      <c r="T99" s="252"/>
      <c r="AT99" s="253" t="s">
        <v>154</v>
      </c>
      <c r="AU99" s="253" t="s">
        <v>83</v>
      </c>
      <c r="AV99" s="12" t="s">
        <v>81</v>
      </c>
      <c r="AW99" s="12" t="s">
        <v>37</v>
      </c>
      <c r="AX99" s="12" t="s">
        <v>73</v>
      </c>
      <c r="AY99" s="253" t="s">
        <v>131</v>
      </c>
    </row>
    <row r="100" s="12" customFormat="1">
      <c r="B100" s="244"/>
      <c r="C100" s="245"/>
      <c r="D100" s="234" t="s">
        <v>154</v>
      </c>
      <c r="E100" s="246" t="s">
        <v>30</v>
      </c>
      <c r="F100" s="247" t="s">
        <v>171</v>
      </c>
      <c r="G100" s="245"/>
      <c r="H100" s="246" t="s">
        <v>30</v>
      </c>
      <c r="I100" s="248"/>
      <c r="J100" s="245"/>
      <c r="K100" s="245"/>
      <c r="L100" s="249"/>
      <c r="M100" s="250"/>
      <c r="N100" s="251"/>
      <c r="O100" s="251"/>
      <c r="P100" s="251"/>
      <c r="Q100" s="251"/>
      <c r="R100" s="251"/>
      <c r="S100" s="251"/>
      <c r="T100" s="252"/>
      <c r="AT100" s="253" t="s">
        <v>154</v>
      </c>
      <c r="AU100" s="253" t="s">
        <v>83</v>
      </c>
      <c r="AV100" s="12" t="s">
        <v>81</v>
      </c>
      <c r="AW100" s="12" t="s">
        <v>37</v>
      </c>
      <c r="AX100" s="12" t="s">
        <v>73</v>
      </c>
      <c r="AY100" s="253" t="s">
        <v>131</v>
      </c>
    </row>
    <row r="101" s="11" customFormat="1">
      <c r="B101" s="232"/>
      <c r="C101" s="233"/>
      <c r="D101" s="234" t="s">
        <v>154</v>
      </c>
      <c r="E101" s="235" t="s">
        <v>30</v>
      </c>
      <c r="F101" s="236" t="s">
        <v>172</v>
      </c>
      <c r="G101" s="233"/>
      <c r="H101" s="237">
        <v>25</v>
      </c>
      <c r="I101" s="238"/>
      <c r="J101" s="233"/>
      <c r="K101" s="233"/>
      <c r="L101" s="239"/>
      <c r="M101" s="240"/>
      <c r="N101" s="241"/>
      <c r="O101" s="241"/>
      <c r="P101" s="241"/>
      <c r="Q101" s="241"/>
      <c r="R101" s="241"/>
      <c r="S101" s="241"/>
      <c r="T101" s="242"/>
      <c r="AT101" s="243" t="s">
        <v>154</v>
      </c>
      <c r="AU101" s="243" t="s">
        <v>83</v>
      </c>
      <c r="AV101" s="11" t="s">
        <v>83</v>
      </c>
      <c r="AW101" s="11" t="s">
        <v>37</v>
      </c>
      <c r="AX101" s="11" t="s">
        <v>81</v>
      </c>
      <c r="AY101" s="243" t="s">
        <v>131</v>
      </c>
    </row>
    <row r="102" s="1" customFormat="1" ht="25.5" customHeight="1">
      <c r="B102" s="45"/>
      <c r="C102" s="220" t="s">
        <v>173</v>
      </c>
      <c r="D102" s="220" t="s">
        <v>134</v>
      </c>
      <c r="E102" s="221" t="s">
        <v>174</v>
      </c>
      <c r="F102" s="222" t="s">
        <v>175</v>
      </c>
      <c r="G102" s="223" t="s">
        <v>167</v>
      </c>
      <c r="H102" s="224">
        <v>25</v>
      </c>
      <c r="I102" s="225"/>
      <c r="J102" s="226">
        <f>ROUND(I102*H102,2)</f>
        <v>0</v>
      </c>
      <c r="K102" s="222" t="s">
        <v>145</v>
      </c>
      <c r="L102" s="71"/>
      <c r="M102" s="227" t="s">
        <v>30</v>
      </c>
      <c r="N102" s="228" t="s">
        <v>44</v>
      </c>
      <c r="O102" s="46"/>
      <c r="P102" s="229">
        <f>O102*H102</f>
        <v>0</v>
      </c>
      <c r="Q102" s="229">
        <v>0</v>
      </c>
      <c r="R102" s="229">
        <f>Q102*H102</f>
        <v>0</v>
      </c>
      <c r="S102" s="229">
        <v>0.0054200000000000003</v>
      </c>
      <c r="T102" s="230">
        <f>S102*H102</f>
        <v>0.13550000000000001</v>
      </c>
      <c r="AR102" s="23" t="s">
        <v>168</v>
      </c>
      <c r="AT102" s="23" t="s">
        <v>134</v>
      </c>
      <c r="AU102" s="23" t="s">
        <v>83</v>
      </c>
      <c r="AY102" s="23" t="s">
        <v>131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23" t="s">
        <v>81</v>
      </c>
      <c r="BK102" s="231">
        <f>ROUND(I102*H102,2)</f>
        <v>0</v>
      </c>
      <c r="BL102" s="23" t="s">
        <v>168</v>
      </c>
      <c r="BM102" s="23" t="s">
        <v>176</v>
      </c>
    </row>
    <row r="103" s="1" customFormat="1" ht="16.5" customHeight="1">
      <c r="B103" s="45"/>
      <c r="C103" s="220" t="s">
        <v>177</v>
      </c>
      <c r="D103" s="220" t="s">
        <v>134</v>
      </c>
      <c r="E103" s="221" t="s">
        <v>178</v>
      </c>
      <c r="F103" s="222" t="s">
        <v>179</v>
      </c>
      <c r="G103" s="223" t="s">
        <v>180</v>
      </c>
      <c r="H103" s="224">
        <v>10</v>
      </c>
      <c r="I103" s="225"/>
      <c r="J103" s="226">
        <f>ROUND(I103*H103,2)</f>
        <v>0</v>
      </c>
      <c r="K103" s="222" t="s">
        <v>145</v>
      </c>
      <c r="L103" s="71"/>
      <c r="M103" s="227" t="s">
        <v>30</v>
      </c>
      <c r="N103" s="228" t="s">
        <v>44</v>
      </c>
      <c r="O103" s="46"/>
      <c r="P103" s="229">
        <f>O103*H103</f>
        <v>0</v>
      </c>
      <c r="Q103" s="229">
        <v>0.00021000000000000001</v>
      </c>
      <c r="R103" s="229">
        <f>Q103*H103</f>
        <v>0.0021000000000000003</v>
      </c>
      <c r="S103" s="229">
        <v>0.0035000000000000001</v>
      </c>
      <c r="T103" s="230">
        <f>S103*H103</f>
        <v>0.035000000000000003</v>
      </c>
      <c r="AR103" s="23" t="s">
        <v>168</v>
      </c>
      <c r="AT103" s="23" t="s">
        <v>134</v>
      </c>
      <c r="AU103" s="23" t="s">
        <v>83</v>
      </c>
      <c r="AY103" s="23" t="s">
        <v>131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23" t="s">
        <v>81</v>
      </c>
      <c r="BK103" s="231">
        <f>ROUND(I103*H103,2)</f>
        <v>0</v>
      </c>
      <c r="BL103" s="23" t="s">
        <v>168</v>
      </c>
      <c r="BM103" s="23" t="s">
        <v>181</v>
      </c>
    </row>
    <row r="104" s="12" customFormat="1">
      <c r="B104" s="244"/>
      <c r="C104" s="245"/>
      <c r="D104" s="234" t="s">
        <v>154</v>
      </c>
      <c r="E104" s="246" t="s">
        <v>30</v>
      </c>
      <c r="F104" s="247" t="s">
        <v>182</v>
      </c>
      <c r="G104" s="245"/>
      <c r="H104" s="246" t="s">
        <v>30</v>
      </c>
      <c r="I104" s="248"/>
      <c r="J104" s="245"/>
      <c r="K104" s="245"/>
      <c r="L104" s="249"/>
      <c r="M104" s="250"/>
      <c r="N104" s="251"/>
      <c r="O104" s="251"/>
      <c r="P104" s="251"/>
      <c r="Q104" s="251"/>
      <c r="R104" s="251"/>
      <c r="S104" s="251"/>
      <c r="T104" s="252"/>
      <c r="AT104" s="253" t="s">
        <v>154</v>
      </c>
      <c r="AU104" s="253" t="s">
        <v>83</v>
      </c>
      <c r="AV104" s="12" t="s">
        <v>81</v>
      </c>
      <c r="AW104" s="12" t="s">
        <v>37</v>
      </c>
      <c r="AX104" s="12" t="s">
        <v>73</v>
      </c>
      <c r="AY104" s="253" t="s">
        <v>131</v>
      </c>
    </row>
    <row r="105" s="11" customFormat="1">
      <c r="B105" s="232"/>
      <c r="C105" s="233"/>
      <c r="D105" s="234" t="s">
        <v>154</v>
      </c>
      <c r="E105" s="235" t="s">
        <v>30</v>
      </c>
      <c r="F105" s="236" t="s">
        <v>183</v>
      </c>
      <c r="G105" s="233"/>
      <c r="H105" s="237">
        <v>10</v>
      </c>
      <c r="I105" s="238"/>
      <c r="J105" s="233"/>
      <c r="K105" s="233"/>
      <c r="L105" s="239"/>
      <c r="M105" s="240"/>
      <c r="N105" s="241"/>
      <c r="O105" s="241"/>
      <c r="P105" s="241"/>
      <c r="Q105" s="241"/>
      <c r="R105" s="241"/>
      <c r="S105" s="241"/>
      <c r="T105" s="242"/>
      <c r="AT105" s="243" t="s">
        <v>154</v>
      </c>
      <c r="AU105" s="243" t="s">
        <v>83</v>
      </c>
      <c r="AV105" s="11" t="s">
        <v>83</v>
      </c>
      <c r="AW105" s="11" t="s">
        <v>37</v>
      </c>
      <c r="AX105" s="11" t="s">
        <v>81</v>
      </c>
      <c r="AY105" s="243" t="s">
        <v>131</v>
      </c>
    </row>
    <row r="106" s="10" customFormat="1" ht="29.88" customHeight="1">
      <c r="B106" s="204"/>
      <c r="C106" s="205"/>
      <c r="D106" s="206" t="s">
        <v>72</v>
      </c>
      <c r="E106" s="218" t="s">
        <v>184</v>
      </c>
      <c r="F106" s="218" t="s">
        <v>185</v>
      </c>
      <c r="G106" s="205"/>
      <c r="H106" s="205"/>
      <c r="I106" s="208"/>
      <c r="J106" s="219">
        <f>BK106</f>
        <v>0</v>
      </c>
      <c r="K106" s="205"/>
      <c r="L106" s="210"/>
      <c r="M106" s="211"/>
      <c r="N106" s="212"/>
      <c r="O106" s="212"/>
      <c r="P106" s="213">
        <f>SUM(P107:P145)</f>
        <v>0</v>
      </c>
      <c r="Q106" s="212"/>
      <c r="R106" s="213">
        <f>SUM(R107:R145)</f>
        <v>0.062800000000000009</v>
      </c>
      <c r="S106" s="212"/>
      <c r="T106" s="214">
        <f>SUM(T107:T145)</f>
        <v>0</v>
      </c>
      <c r="AR106" s="215" t="s">
        <v>83</v>
      </c>
      <c r="AT106" s="216" t="s">
        <v>72</v>
      </c>
      <c r="AU106" s="216" t="s">
        <v>81</v>
      </c>
      <c r="AY106" s="215" t="s">
        <v>131</v>
      </c>
      <c r="BK106" s="217">
        <f>SUM(BK107:BK145)</f>
        <v>0</v>
      </c>
    </row>
    <row r="107" s="1" customFormat="1" ht="25.5" customHeight="1">
      <c r="B107" s="45"/>
      <c r="C107" s="220" t="s">
        <v>132</v>
      </c>
      <c r="D107" s="220" t="s">
        <v>134</v>
      </c>
      <c r="E107" s="221" t="s">
        <v>186</v>
      </c>
      <c r="F107" s="222" t="s">
        <v>187</v>
      </c>
      <c r="G107" s="223" t="s">
        <v>167</v>
      </c>
      <c r="H107" s="224">
        <v>87.299999999999997</v>
      </c>
      <c r="I107" s="225"/>
      <c r="J107" s="226">
        <f>ROUND(I107*H107,2)</f>
        <v>0</v>
      </c>
      <c r="K107" s="222" t="s">
        <v>145</v>
      </c>
      <c r="L107" s="71"/>
      <c r="M107" s="227" t="s">
        <v>30</v>
      </c>
      <c r="N107" s="228" t="s">
        <v>44</v>
      </c>
      <c r="O107" s="46"/>
      <c r="P107" s="229">
        <f>O107*H107</f>
        <v>0</v>
      </c>
      <c r="Q107" s="229">
        <v>0.00019000000000000001</v>
      </c>
      <c r="R107" s="229">
        <f>Q107*H107</f>
        <v>0.016587000000000001</v>
      </c>
      <c r="S107" s="229">
        <v>0</v>
      </c>
      <c r="T107" s="230">
        <f>S107*H107</f>
        <v>0</v>
      </c>
      <c r="AR107" s="23" t="s">
        <v>168</v>
      </c>
      <c r="AT107" s="23" t="s">
        <v>134</v>
      </c>
      <c r="AU107" s="23" t="s">
        <v>83</v>
      </c>
      <c r="AY107" s="23" t="s">
        <v>131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23" t="s">
        <v>81</v>
      </c>
      <c r="BK107" s="231">
        <f>ROUND(I107*H107,2)</f>
        <v>0</v>
      </c>
      <c r="BL107" s="23" t="s">
        <v>168</v>
      </c>
      <c r="BM107" s="23" t="s">
        <v>188</v>
      </c>
    </row>
    <row r="108" s="12" customFormat="1">
      <c r="B108" s="244"/>
      <c r="C108" s="245"/>
      <c r="D108" s="234" t="s">
        <v>154</v>
      </c>
      <c r="E108" s="246" t="s">
        <v>30</v>
      </c>
      <c r="F108" s="247" t="s">
        <v>189</v>
      </c>
      <c r="G108" s="245"/>
      <c r="H108" s="246" t="s">
        <v>30</v>
      </c>
      <c r="I108" s="248"/>
      <c r="J108" s="245"/>
      <c r="K108" s="245"/>
      <c r="L108" s="249"/>
      <c r="M108" s="250"/>
      <c r="N108" s="251"/>
      <c r="O108" s="251"/>
      <c r="P108" s="251"/>
      <c r="Q108" s="251"/>
      <c r="R108" s="251"/>
      <c r="S108" s="251"/>
      <c r="T108" s="252"/>
      <c r="AT108" s="253" t="s">
        <v>154</v>
      </c>
      <c r="AU108" s="253" t="s">
        <v>83</v>
      </c>
      <c r="AV108" s="12" t="s">
        <v>81</v>
      </c>
      <c r="AW108" s="12" t="s">
        <v>37</v>
      </c>
      <c r="AX108" s="12" t="s">
        <v>73</v>
      </c>
      <c r="AY108" s="253" t="s">
        <v>131</v>
      </c>
    </row>
    <row r="109" s="11" customFormat="1">
      <c r="B109" s="232"/>
      <c r="C109" s="233"/>
      <c r="D109" s="234" t="s">
        <v>154</v>
      </c>
      <c r="E109" s="235" t="s">
        <v>30</v>
      </c>
      <c r="F109" s="236" t="s">
        <v>190</v>
      </c>
      <c r="G109" s="233"/>
      <c r="H109" s="237">
        <v>87.299999999999997</v>
      </c>
      <c r="I109" s="238"/>
      <c r="J109" s="233"/>
      <c r="K109" s="233"/>
      <c r="L109" s="239"/>
      <c r="M109" s="240"/>
      <c r="N109" s="241"/>
      <c r="O109" s="241"/>
      <c r="P109" s="241"/>
      <c r="Q109" s="241"/>
      <c r="R109" s="241"/>
      <c r="S109" s="241"/>
      <c r="T109" s="242"/>
      <c r="AT109" s="243" t="s">
        <v>154</v>
      </c>
      <c r="AU109" s="243" t="s">
        <v>83</v>
      </c>
      <c r="AV109" s="11" t="s">
        <v>83</v>
      </c>
      <c r="AW109" s="11" t="s">
        <v>37</v>
      </c>
      <c r="AX109" s="11" t="s">
        <v>81</v>
      </c>
      <c r="AY109" s="243" t="s">
        <v>131</v>
      </c>
    </row>
    <row r="110" s="1" customFormat="1" ht="25.5" customHeight="1">
      <c r="B110" s="45"/>
      <c r="C110" s="220" t="s">
        <v>183</v>
      </c>
      <c r="D110" s="220" t="s">
        <v>134</v>
      </c>
      <c r="E110" s="221" t="s">
        <v>191</v>
      </c>
      <c r="F110" s="222" t="s">
        <v>192</v>
      </c>
      <c r="G110" s="223" t="s">
        <v>167</v>
      </c>
      <c r="H110" s="224">
        <v>9.6999999999999993</v>
      </c>
      <c r="I110" s="225"/>
      <c r="J110" s="226">
        <f>ROUND(I110*H110,2)</f>
        <v>0</v>
      </c>
      <c r="K110" s="222" t="s">
        <v>145</v>
      </c>
      <c r="L110" s="71"/>
      <c r="M110" s="227" t="s">
        <v>30</v>
      </c>
      <c r="N110" s="228" t="s">
        <v>44</v>
      </c>
      <c r="O110" s="46"/>
      <c r="P110" s="229">
        <f>O110*H110</f>
        <v>0</v>
      </c>
      <c r="Q110" s="229">
        <v>0.00029</v>
      </c>
      <c r="R110" s="229">
        <f>Q110*H110</f>
        <v>0.002813</v>
      </c>
      <c r="S110" s="229">
        <v>0</v>
      </c>
      <c r="T110" s="230">
        <f>S110*H110</f>
        <v>0</v>
      </c>
      <c r="AR110" s="23" t="s">
        <v>168</v>
      </c>
      <c r="AT110" s="23" t="s">
        <v>134</v>
      </c>
      <c r="AU110" s="23" t="s">
        <v>83</v>
      </c>
      <c r="AY110" s="23" t="s">
        <v>131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23" t="s">
        <v>81</v>
      </c>
      <c r="BK110" s="231">
        <f>ROUND(I110*H110,2)</f>
        <v>0</v>
      </c>
      <c r="BL110" s="23" t="s">
        <v>168</v>
      </c>
      <c r="BM110" s="23" t="s">
        <v>193</v>
      </c>
    </row>
    <row r="111" s="12" customFormat="1">
      <c r="B111" s="244"/>
      <c r="C111" s="245"/>
      <c r="D111" s="234" t="s">
        <v>154</v>
      </c>
      <c r="E111" s="246" t="s">
        <v>30</v>
      </c>
      <c r="F111" s="247" t="s">
        <v>194</v>
      </c>
      <c r="G111" s="245"/>
      <c r="H111" s="246" t="s">
        <v>30</v>
      </c>
      <c r="I111" s="248"/>
      <c r="J111" s="245"/>
      <c r="K111" s="245"/>
      <c r="L111" s="249"/>
      <c r="M111" s="250"/>
      <c r="N111" s="251"/>
      <c r="O111" s="251"/>
      <c r="P111" s="251"/>
      <c r="Q111" s="251"/>
      <c r="R111" s="251"/>
      <c r="S111" s="251"/>
      <c r="T111" s="252"/>
      <c r="AT111" s="253" t="s">
        <v>154</v>
      </c>
      <c r="AU111" s="253" t="s">
        <v>83</v>
      </c>
      <c r="AV111" s="12" t="s">
        <v>81</v>
      </c>
      <c r="AW111" s="12" t="s">
        <v>37</v>
      </c>
      <c r="AX111" s="12" t="s">
        <v>73</v>
      </c>
      <c r="AY111" s="253" t="s">
        <v>131</v>
      </c>
    </row>
    <row r="112" s="11" customFormat="1">
      <c r="B112" s="232"/>
      <c r="C112" s="233"/>
      <c r="D112" s="234" t="s">
        <v>154</v>
      </c>
      <c r="E112" s="235" t="s">
        <v>30</v>
      </c>
      <c r="F112" s="236" t="s">
        <v>195</v>
      </c>
      <c r="G112" s="233"/>
      <c r="H112" s="237">
        <v>9.6999999999999993</v>
      </c>
      <c r="I112" s="238"/>
      <c r="J112" s="233"/>
      <c r="K112" s="233"/>
      <c r="L112" s="239"/>
      <c r="M112" s="240"/>
      <c r="N112" s="241"/>
      <c r="O112" s="241"/>
      <c r="P112" s="241"/>
      <c r="Q112" s="241"/>
      <c r="R112" s="241"/>
      <c r="S112" s="241"/>
      <c r="T112" s="242"/>
      <c r="AT112" s="243" t="s">
        <v>154</v>
      </c>
      <c r="AU112" s="243" t="s">
        <v>83</v>
      </c>
      <c r="AV112" s="11" t="s">
        <v>83</v>
      </c>
      <c r="AW112" s="11" t="s">
        <v>37</v>
      </c>
      <c r="AX112" s="11" t="s">
        <v>81</v>
      </c>
      <c r="AY112" s="243" t="s">
        <v>131</v>
      </c>
    </row>
    <row r="113" s="1" customFormat="1" ht="25.5" customHeight="1">
      <c r="B113" s="45"/>
      <c r="C113" s="254" t="s">
        <v>196</v>
      </c>
      <c r="D113" s="254" t="s">
        <v>197</v>
      </c>
      <c r="E113" s="255" t="s">
        <v>198</v>
      </c>
      <c r="F113" s="256" t="s">
        <v>199</v>
      </c>
      <c r="G113" s="257" t="s">
        <v>167</v>
      </c>
      <c r="H113" s="258">
        <v>6.5999999999999996</v>
      </c>
      <c r="I113" s="259"/>
      <c r="J113" s="260">
        <f>ROUND(I113*H113,2)</f>
        <v>0</v>
      </c>
      <c r="K113" s="256" t="s">
        <v>145</v>
      </c>
      <c r="L113" s="261"/>
      <c r="M113" s="262" t="s">
        <v>30</v>
      </c>
      <c r="N113" s="263" t="s">
        <v>44</v>
      </c>
      <c r="O113" s="46"/>
      <c r="P113" s="229">
        <f>O113*H113</f>
        <v>0</v>
      </c>
      <c r="Q113" s="229">
        <v>0.00027</v>
      </c>
      <c r="R113" s="229">
        <f>Q113*H113</f>
        <v>0.001782</v>
      </c>
      <c r="S113" s="229">
        <v>0</v>
      </c>
      <c r="T113" s="230">
        <f>S113*H113</f>
        <v>0</v>
      </c>
      <c r="AR113" s="23" t="s">
        <v>200</v>
      </c>
      <c r="AT113" s="23" t="s">
        <v>197</v>
      </c>
      <c r="AU113" s="23" t="s">
        <v>83</v>
      </c>
      <c r="AY113" s="23" t="s">
        <v>131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23" t="s">
        <v>81</v>
      </c>
      <c r="BK113" s="231">
        <f>ROUND(I113*H113,2)</f>
        <v>0</v>
      </c>
      <c r="BL113" s="23" t="s">
        <v>168</v>
      </c>
      <c r="BM113" s="23" t="s">
        <v>201</v>
      </c>
    </row>
    <row r="114" s="12" customFormat="1">
      <c r="B114" s="244"/>
      <c r="C114" s="245"/>
      <c r="D114" s="234" t="s">
        <v>154</v>
      </c>
      <c r="E114" s="246" t="s">
        <v>30</v>
      </c>
      <c r="F114" s="247" t="s">
        <v>202</v>
      </c>
      <c r="G114" s="245"/>
      <c r="H114" s="246" t="s">
        <v>30</v>
      </c>
      <c r="I114" s="248"/>
      <c r="J114" s="245"/>
      <c r="K114" s="245"/>
      <c r="L114" s="249"/>
      <c r="M114" s="250"/>
      <c r="N114" s="251"/>
      <c r="O114" s="251"/>
      <c r="P114" s="251"/>
      <c r="Q114" s="251"/>
      <c r="R114" s="251"/>
      <c r="S114" s="251"/>
      <c r="T114" s="252"/>
      <c r="AT114" s="253" t="s">
        <v>154</v>
      </c>
      <c r="AU114" s="253" t="s">
        <v>83</v>
      </c>
      <c r="AV114" s="12" t="s">
        <v>81</v>
      </c>
      <c r="AW114" s="12" t="s">
        <v>37</v>
      </c>
      <c r="AX114" s="12" t="s">
        <v>73</v>
      </c>
      <c r="AY114" s="253" t="s">
        <v>131</v>
      </c>
    </row>
    <row r="115" s="12" customFormat="1">
      <c r="B115" s="244"/>
      <c r="C115" s="245"/>
      <c r="D115" s="234" t="s">
        <v>154</v>
      </c>
      <c r="E115" s="246" t="s">
        <v>30</v>
      </c>
      <c r="F115" s="247" t="s">
        <v>203</v>
      </c>
      <c r="G115" s="245"/>
      <c r="H115" s="246" t="s">
        <v>30</v>
      </c>
      <c r="I115" s="248"/>
      <c r="J115" s="245"/>
      <c r="K115" s="245"/>
      <c r="L115" s="249"/>
      <c r="M115" s="250"/>
      <c r="N115" s="251"/>
      <c r="O115" s="251"/>
      <c r="P115" s="251"/>
      <c r="Q115" s="251"/>
      <c r="R115" s="251"/>
      <c r="S115" s="251"/>
      <c r="T115" s="252"/>
      <c r="AT115" s="253" t="s">
        <v>154</v>
      </c>
      <c r="AU115" s="253" t="s">
        <v>83</v>
      </c>
      <c r="AV115" s="12" t="s">
        <v>81</v>
      </c>
      <c r="AW115" s="12" t="s">
        <v>37</v>
      </c>
      <c r="AX115" s="12" t="s">
        <v>73</v>
      </c>
      <c r="AY115" s="253" t="s">
        <v>131</v>
      </c>
    </row>
    <row r="116" s="11" customFormat="1">
      <c r="B116" s="232"/>
      <c r="C116" s="233"/>
      <c r="D116" s="234" t="s">
        <v>154</v>
      </c>
      <c r="E116" s="235" t="s">
        <v>30</v>
      </c>
      <c r="F116" s="236" t="s">
        <v>204</v>
      </c>
      <c r="G116" s="233"/>
      <c r="H116" s="237">
        <v>6.5999999999999996</v>
      </c>
      <c r="I116" s="238"/>
      <c r="J116" s="233"/>
      <c r="K116" s="233"/>
      <c r="L116" s="239"/>
      <c r="M116" s="240"/>
      <c r="N116" s="241"/>
      <c r="O116" s="241"/>
      <c r="P116" s="241"/>
      <c r="Q116" s="241"/>
      <c r="R116" s="241"/>
      <c r="S116" s="241"/>
      <c r="T116" s="242"/>
      <c r="AT116" s="243" t="s">
        <v>154</v>
      </c>
      <c r="AU116" s="243" t="s">
        <v>83</v>
      </c>
      <c r="AV116" s="11" t="s">
        <v>83</v>
      </c>
      <c r="AW116" s="11" t="s">
        <v>37</v>
      </c>
      <c r="AX116" s="11" t="s">
        <v>81</v>
      </c>
      <c r="AY116" s="243" t="s">
        <v>131</v>
      </c>
    </row>
    <row r="117" s="1" customFormat="1" ht="25.5" customHeight="1">
      <c r="B117" s="45"/>
      <c r="C117" s="254" t="s">
        <v>205</v>
      </c>
      <c r="D117" s="254" t="s">
        <v>197</v>
      </c>
      <c r="E117" s="255" t="s">
        <v>206</v>
      </c>
      <c r="F117" s="256" t="s">
        <v>207</v>
      </c>
      <c r="G117" s="257" t="s">
        <v>167</v>
      </c>
      <c r="H117" s="258">
        <v>43</v>
      </c>
      <c r="I117" s="259"/>
      <c r="J117" s="260">
        <f>ROUND(I117*H117,2)</f>
        <v>0</v>
      </c>
      <c r="K117" s="256" t="s">
        <v>145</v>
      </c>
      <c r="L117" s="261"/>
      <c r="M117" s="262" t="s">
        <v>30</v>
      </c>
      <c r="N117" s="263" t="s">
        <v>44</v>
      </c>
      <c r="O117" s="46"/>
      <c r="P117" s="229">
        <f>O117*H117</f>
        <v>0</v>
      </c>
      <c r="Q117" s="229">
        <v>0.00027</v>
      </c>
      <c r="R117" s="229">
        <f>Q117*H117</f>
        <v>0.011610000000000001</v>
      </c>
      <c r="S117" s="229">
        <v>0</v>
      </c>
      <c r="T117" s="230">
        <f>S117*H117</f>
        <v>0</v>
      </c>
      <c r="AR117" s="23" t="s">
        <v>200</v>
      </c>
      <c r="AT117" s="23" t="s">
        <v>197</v>
      </c>
      <c r="AU117" s="23" t="s">
        <v>83</v>
      </c>
      <c r="AY117" s="23" t="s">
        <v>131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23" t="s">
        <v>81</v>
      </c>
      <c r="BK117" s="231">
        <f>ROUND(I117*H117,2)</f>
        <v>0</v>
      </c>
      <c r="BL117" s="23" t="s">
        <v>168</v>
      </c>
      <c r="BM117" s="23" t="s">
        <v>208</v>
      </c>
    </row>
    <row r="118" s="12" customFormat="1">
      <c r="B118" s="244"/>
      <c r="C118" s="245"/>
      <c r="D118" s="234" t="s">
        <v>154</v>
      </c>
      <c r="E118" s="246" t="s">
        <v>30</v>
      </c>
      <c r="F118" s="247" t="s">
        <v>202</v>
      </c>
      <c r="G118" s="245"/>
      <c r="H118" s="246" t="s">
        <v>30</v>
      </c>
      <c r="I118" s="248"/>
      <c r="J118" s="245"/>
      <c r="K118" s="245"/>
      <c r="L118" s="249"/>
      <c r="M118" s="250"/>
      <c r="N118" s="251"/>
      <c r="O118" s="251"/>
      <c r="P118" s="251"/>
      <c r="Q118" s="251"/>
      <c r="R118" s="251"/>
      <c r="S118" s="251"/>
      <c r="T118" s="252"/>
      <c r="AT118" s="253" t="s">
        <v>154</v>
      </c>
      <c r="AU118" s="253" t="s">
        <v>83</v>
      </c>
      <c r="AV118" s="12" t="s">
        <v>81</v>
      </c>
      <c r="AW118" s="12" t="s">
        <v>37</v>
      </c>
      <c r="AX118" s="12" t="s">
        <v>73</v>
      </c>
      <c r="AY118" s="253" t="s">
        <v>131</v>
      </c>
    </row>
    <row r="119" s="12" customFormat="1">
      <c r="B119" s="244"/>
      <c r="C119" s="245"/>
      <c r="D119" s="234" t="s">
        <v>154</v>
      </c>
      <c r="E119" s="246" t="s">
        <v>30</v>
      </c>
      <c r="F119" s="247" t="s">
        <v>203</v>
      </c>
      <c r="G119" s="245"/>
      <c r="H119" s="246" t="s">
        <v>30</v>
      </c>
      <c r="I119" s="248"/>
      <c r="J119" s="245"/>
      <c r="K119" s="245"/>
      <c r="L119" s="249"/>
      <c r="M119" s="250"/>
      <c r="N119" s="251"/>
      <c r="O119" s="251"/>
      <c r="P119" s="251"/>
      <c r="Q119" s="251"/>
      <c r="R119" s="251"/>
      <c r="S119" s="251"/>
      <c r="T119" s="252"/>
      <c r="AT119" s="253" t="s">
        <v>154</v>
      </c>
      <c r="AU119" s="253" t="s">
        <v>83</v>
      </c>
      <c r="AV119" s="12" t="s">
        <v>81</v>
      </c>
      <c r="AW119" s="12" t="s">
        <v>37</v>
      </c>
      <c r="AX119" s="12" t="s">
        <v>73</v>
      </c>
      <c r="AY119" s="253" t="s">
        <v>131</v>
      </c>
    </row>
    <row r="120" s="11" customFormat="1">
      <c r="B120" s="232"/>
      <c r="C120" s="233"/>
      <c r="D120" s="234" t="s">
        <v>154</v>
      </c>
      <c r="E120" s="235" t="s">
        <v>30</v>
      </c>
      <c r="F120" s="236" t="s">
        <v>209</v>
      </c>
      <c r="G120" s="233"/>
      <c r="H120" s="237">
        <v>43</v>
      </c>
      <c r="I120" s="238"/>
      <c r="J120" s="233"/>
      <c r="K120" s="233"/>
      <c r="L120" s="239"/>
      <c r="M120" s="240"/>
      <c r="N120" s="241"/>
      <c r="O120" s="241"/>
      <c r="P120" s="241"/>
      <c r="Q120" s="241"/>
      <c r="R120" s="241"/>
      <c r="S120" s="241"/>
      <c r="T120" s="242"/>
      <c r="AT120" s="243" t="s">
        <v>154</v>
      </c>
      <c r="AU120" s="243" t="s">
        <v>83</v>
      </c>
      <c r="AV120" s="11" t="s">
        <v>83</v>
      </c>
      <c r="AW120" s="11" t="s">
        <v>37</v>
      </c>
      <c r="AX120" s="11" t="s">
        <v>81</v>
      </c>
      <c r="AY120" s="243" t="s">
        <v>131</v>
      </c>
    </row>
    <row r="121" s="1" customFormat="1" ht="25.5" customHeight="1">
      <c r="B121" s="45"/>
      <c r="C121" s="254" t="s">
        <v>210</v>
      </c>
      <c r="D121" s="254" t="s">
        <v>197</v>
      </c>
      <c r="E121" s="255" t="s">
        <v>211</v>
      </c>
      <c r="F121" s="256" t="s">
        <v>212</v>
      </c>
      <c r="G121" s="257" t="s">
        <v>167</v>
      </c>
      <c r="H121" s="258">
        <v>22</v>
      </c>
      <c r="I121" s="259"/>
      <c r="J121" s="260">
        <f>ROUND(I121*H121,2)</f>
        <v>0</v>
      </c>
      <c r="K121" s="256" t="s">
        <v>145</v>
      </c>
      <c r="L121" s="261"/>
      <c r="M121" s="262" t="s">
        <v>30</v>
      </c>
      <c r="N121" s="263" t="s">
        <v>44</v>
      </c>
      <c r="O121" s="46"/>
      <c r="P121" s="229">
        <f>O121*H121</f>
        <v>0</v>
      </c>
      <c r="Q121" s="229">
        <v>0.00029</v>
      </c>
      <c r="R121" s="229">
        <f>Q121*H121</f>
        <v>0.0063800000000000003</v>
      </c>
      <c r="S121" s="229">
        <v>0</v>
      </c>
      <c r="T121" s="230">
        <f>S121*H121</f>
        <v>0</v>
      </c>
      <c r="AR121" s="23" t="s">
        <v>200</v>
      </c>
      <c r="AT121" s="23" t="s">
        <v>197</v>
      </c>
      <c r="AU121" s="23" t="s">
        <v>83</v>
      </c>
      <c r="AY121" s="23" t="s">
        <v>131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23" t="s">
        <v>81</v>
      </c>
      <c r="BK121" s="231">
        <f>ROUND(I121*H121,2)</f>
        <v>0</v>
      </c>
      <c r="BL121" s="23" t="s">
        <v>168</v>
      </c>
      <c r="BM121" s="23" t="s">
        <v>213</v>
      </c>
    </row>
    <row r="122" s="12" customFormat="1">
      <c r="B122" s="244"/>
      <c r="C122" s="245"/>
      <c r="D122" s="234" t="s">
        <v>154</v>
      </c>
      <c r="E122" s="246" t="s">
        <v>30</v>
      </c>
      <c r="F122" s="247" t="s">
        <v>202</v>
      </c>
      <c r="G122" s="245"/>
      <c r="H122" s="246" t="s">
        <v>30</v>
      </c>
      <c r="I122" s="248"/>
      <c r="J122" s="245"/>
      <c r="K122" s="245"/>
      <c r="L122" s="249"/>
      <c r="M122" s="250"/>
      <c r="N122" s="251"/>
      <c r="O122" s="251"/>
      <c r="P122" s="251"/>
      <c r="Q122" s="251"/>
      <c r="R122" s="251"/>
      <c r="S122" s="251"/>
      <c r="T122" s="252"/>
      <c r="AT122" s="253" t="s">
        <v>154</v>
      </c>
      <c r="AU122" s="253" t="s">
        <v>83</v>
      </c>
      <c r="AV122" s="12" t="s">
        <v>81</v>
      </c>
      <c r="AW122" s="12" t="s">
        <v>37</v>
      </c>
      <c r="AX122" s="12" t="s">
        <v>73</v>
      </c>
      <c r="AY122" s="253" t="s">
        <v>131</v>
      </c>
    </row>
    <row r="123" s="12" customFormat="1">
      <c r="B123" s="244"/>
      <c r="C123" s="245"/>
      <c r="D123" s="234" t="s">
        <v>154</v>
      </c>
      <c r="E123" s="246" t="s">
        <v>30</v>
      </c>
      <c r="F123" s="247" t="s">
        <v>203</v>
      </c>
      <c r="G123" s="245"/>
      <c r="H123" s="246" t="s">
        <v>30</v>
      </c>
      <c r="I123" s="248"/>
      <c r="J123" s="245"/>
      <c r="K123" s="245"/>
      <c r="L123" s="249"/>
      <c r="M123" s="250"/>
      <c r="N123" s="251"/>
      <c r="O123" s="251"/>
      <c r="P123" s="251"/>
      <c r="Q123" s="251"/>
      <c r="R123" s="251"/>
      <c r="S123" s="251"/>
      <c r="T123" s="252"/>
      <c r="AT123" s="253" t="s">
        <v>154</v>
      </c>
      <c r="AU123" s="253" t="s">
        <v>83</v>
      </c>
      <c r="AV123" s="12" t="s">
        <v>81</v>
      </c>
      <c r="AW123" s="12" t="s">
        <v>37</v>
      </c>
      <c r="AX123" s="12" t="s">
        <v>73</v>
      </c>
      <c r="AY123" s="253" t="s">
        <v>131</v>
      </c>
    </row>
    <row r="124" s="11" customFormat="1">
      <c r="B124" s="232"/>
      <c r="C124" s="233"/>
      <c r="D124" s="234" t="s">
        <v>154</v>
      </c>
      <c r="E124" s="235" t="s">
        <v>30</v>
      </c>
      <c r="F124" s="236" t="s">
        <v>214</v>
      </c>
      <c r="G124" s="233"/>
      <c r="H124" s="237">
        <v>22</v>
      </c>
      <c r="I124" s="238"/>
      <c r="J124" s="233"/>
      <c r="K124" s="233"/>
      <c r="L124" s="239"/>
      <c r="M124" s="240"/>
      <c r="N124" s="241"/>
      <c r="O124" s="241"/>
      <c r="P124" s="241"/>
      <c r="Q124" s="241"/>
      <c r="R124" s="241"/>
      <c r="S124" s="241"/>
      <c r="T124" s="242"/>
      <c r="AT124" s="243" t="s">
        <v>154</v>
      </c>
      <c r="AU124" s="243" t="s">
        <v>83</v>
      </c>
      <c r="AV124" s="11" t="s">
        <v>83</v>
      </c>
      <c r="AW124" s="11" t="s">
        <v>37</v>
      </c>
      <c r="AX124" s="11" t="s">
        <v>81</v>
      </c>
      <c r="AY124" s="243" t="s">
        <v>131</v>
      </c>
    </row>
    <row r="125" s="1" customFormat="1" ht="25.5" customHeight="1">
      <c r="B125" s="45"/>
      <c r="C125" s="254" t="s">
        <v>215</v>
      </c>
      <c r="D125" s="254" t="s">
        <v>197</v>
      </c>
      <c r="E125" s="255" t="s">
        <v>216</v>
      </c>
      <c r="F125" s="256" t="s">
        <v>217</v>
      </c>
      <c r="G125" s="257" t="s">
        <v>167</v>
      </c>
      <c r="H125" s="258">
        <v>3.2999999999999998</v>
      </c>
      <c r="I125" s="259"/>
      <c r="J125" s="260">
        <f>ROUND(I125*H125,2)</f>
        <v>0</v>
      </c>
      <c r="K125" s="256" t="s">
        <v>145</v>
      </c>
      <c r="L125" s="261"/>
      <c r="M125" s="262" t="s">
        <v>30</v>
      </c>
      <c r="N125" s="263" t="s">
        <v>44</v>
      </c>
      <c r="O125" s="46"/>
      <c r="P125" s="229">
        <f>O125*H125</f>
        <v>0</v>
      </c>
      <c r="Q125" s="229">
        <v>0.00029</v>
      </c>
      <c r="R125" s="229">
        <f>Q125*H125</f>
        <v>0.00095699999999999995</v>
      </c>
      <c r="S125" s="229">
        <v>0</v>
      </c>
      <c r="T125" s="230">
        <f>S125*H125</f>
        <v>0</v>
      </c>
      <c r="AR125" s="23" t="s">
        <v>200</v>
      </c>
      <c r="AT125" s="23" t="s">
        <v>197</v>
      </c>
      <c r="AU125" s="23" t="s">
        <v>83</v>
      </c>
      <c r="AY125" s="23" t="s">
        <v>131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23" t="s">
        <v>81</v>
      </c>
      <c r="BK125" s="231">
        <f>ROUND(I125*H125,2)</f>
        <v>0</v>
      </c>
      <c r="BL125" s="23" t="s">
        <v>168</v>
      </c>
      <c r="BM125" s="23" t="s">
        <v>218</v>
      </c>
    </row>
    <row r="126" s="12" customFormat="1">
      <c r="B126" s="244"/>
      <c r="C126" s="245"/>
      <c r="D126" s="234" t="s">
        <v>154</v>
      </c>
      <c r="E126" s="246" t="s">
        <v>30</v>
      </c>
      <c r="F126" s="247" t="s">
        <v>202</v>
      </c>
      <c r="G126" s="245"/>
      <c r="H126" s="246" t="s">
        <v>30</v>
      </c>
      <c r="I126" s="248"/>
      <c r="J126" s="245"/>
      <c r="K126" s="245"/>
      <c r="L126" s="249"/>
      <c r="M126" s="250"/>
      <c r="N126" s="251"/>
      <c r="O126" s="251"/>
      <c r="P126" s="251"/>
      <c r="Q126" s="251"/>
      <c r="R126" s="251"/>
      <c r="S126" s="251"/>
      <c r="T126" s="252"/>
      <c r="AT126" s="253" t="s">
        <v>154</v>
      </c>
      <c r="AU126" s="253" t="s">
        <v>83</v>
      </c>
      <c r="AV126" s="12" t="s">
        <v>81</v>
      </c>
      <c r="AW126" s="12" t="s">
        <v>37</v>
      </c>
      <c r="AX126" s="12" t="s">
        <v>73</v>
      </c>
      <c r="AY126" s="253" t="s">
        <v>131</v>
      </c>
    </row>
    <row r="127" s="12" customFormat="1">
      <c r="B127" s="244"/>
      <c r="C127" s="245"/>
      <c r="D127" s="234" t="s">
        <v>154</v>
      </c>
      <c r="E127" s="246" t="s">
        <v>30</v>
      </c>
      <c r="F127" s="247" t="s">
        <v>203</v>
      </c>
      <c r="G127" s="245"/>
      <c r="H127" s="246" t="s">
        <v>30</v>
      </c>
      <c r="I127" s="248"/>
      <c r="J127" s="245"/>
      <c r="K127" s="245"/>
      <c r="L127" s="249"/>
      <c r="M127" s="250"/>
      <c r="N127" s="251"/>
      <c r="O127" s="251"/>
      <c r="P127" s="251"/>
      <c r="Q127" s="251"/>
      <c r="R127" s="251"/>
      <c r="S127" s="251"/>
      <c r="T127" s="252"/>
      <c r="AT127" s="253" t="s">
        <v>154</v>
      </c>
      <c r="AU127" s="253" t="s">
        <v>83</v>
      </c>
      <c r="AV127" s="12" t="s">
        <v>81</v>
      </c>
      <c r="AW127" s="12" t="s">
        <v>37</v>
      </c>
      <c r="AX127" s="12" t="s">
        <v>73</v>
      </c>
      <c r="AY127" s="253" t="s">
        <v>131</v>
      </c>
    </row>
    <row r="128" s="11" customFormat="1">
      <c r="B128" s="232"/>
      <c r="C128" s="233"/>
      <c r="D128" s="234" t="s">
        <v>154</v>
      </c>
      <c r="E128" s="235" t="s">
        <v>30</v>
      </c>
      <c r="F128" s="236" t="s">
        <v>219</v>
      </c>
      <c r="G128" s="233"/>
      <c r="H128" s="237">
        <v>3.2999999999999998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AT128" s="243" t="s">
        <v>154</v>
      </c>
      <c r="AU128" s="243" t="s">
        <v>83</v>
      </c>
      <c r="AV128" s="11" t="s">
        <v>83</v>
      </c>
      <c r="AW128" s="11" t="s">
        <v>37</v>
      </c>
      <c r="AX128" s="11" t="s">
        <v>81</v>
      </c>
      <c r="AY128" s="243" t="s">
        <v>131</v>
      </c>
    </row>
    <row r="129" s="1" customFormat="1" ht="25.5" customHeight="1">
      <c r="B129" s="45"/>
      <c r="C129" s="254" t="s">
        <v>10</v>
      </c>
      <c r="D129" s="254" t="s">
        <v>197</v>
      </c>
      <c r="E129" s="255" t="s">
        <v>220</v>
      </c>
      <c r="F129" s="256" t="s">
        <v>221</v>
      </c>
      <c r="G129" s="257" t="s">
        <v>167</v>
      </c>
      <c r="H129" s="258">
        <v>5.5</v>
      </c>
      <c r="I129" s="259"/>
      <c r="J129" s="260">
        <f>ROUND(I129*H129,2)</f>
        <v>0</v>
      </c>
      <c r="K129" s="256" t="s">
        <v>145</v>
      </c>
      <c r="L129" s="261"/>
      <c r="M129" s="262" t="s">
        <v>30</v>
      </c>
      <c r="N129" s="263" t="s">
        <v>44</v>
      </c>
      <c r="O129" s="46"/>
      <c r="P129" s="229">
        <f>O129*H129</f>
        <v>0</v>
      </c>
      <c r="Q129" s="229">
        <v>0.00064999999999999997</v>
      </c>
      <c r="R129" s="229">
        <f>Q129*H129</f>
        <v>0.0035750000000000001</v>
      </c>
      <c r="S129" s="229">
        <v>0</v>
      </c>
      <c r="T129" s="230">
        <f>S129*H129</f>
        <v>0</v>
      </c>
      <c r="AR129" s="23" t="s">
        <v>200</v>
      </c>
      <c r="AT129" s="23" t="s">
        <v>197</v>
      </c>
      <c r="AU129" s="23" t="s">
        <v>83</v>
      </c>
      <c r="AY129" s="23" t="s">
        <v>131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23" t="s">
        <v>81</v>
      </c>
      <c r="BK129" s="231">
        <f>ROUND(I129*H129,2)</f>
        <v>0</v>
      </c>
      <c r="BL129" s="23" t="s">
        <v>168</v>
      </c>
      <c r="BM129" s="23" t="s">
        <v>222</v>
      </c>
    </row>
    <row r="130" s="12" customFormat="1">
      <c r="B130" s="244"/>
      <c r="C130" s="245"/>
      <c r="D130" s="234" t="s">
        <v>154</v>
      </c>
      <c r="E130" s="246" t="s">
        <v>30</v>
      </c>
      <c r="F130" s="247" t="s">
        <v>202</v>
      </c>
      <c r="G130" s="245"/>
      <c r="H130" s="246" t="s">
        <v>30</v>
      </c>
      <c r="I130" s="248"/>
      <c r="J130" s="245"/>
      <c r="K130" s="245"/>
      <c r="L130" s="249"/>
      <c r="M130" s="250"/>
      <c r="N130" s="251"/>
      <c r="O130" s="251"/>
      <c r="P130" s="251"/>
      <c r="Q130" s="251"/>
      <c r="R130" s="251"/>
      <c r="S130" s="251"/>
      <c r="T130" s="252"/>
      <c r="AT130" s="253" t="s">
        <v>154</v>
      </c>
      <c r="AU130" s="253" t="s">
        <v>83</v>
      </c>
      <c r="AV130" s="12" t="s">
        <v>81</v>
      </c>
      <c r="AW130" s="12" t="s">
        <v>37</v>
      </c>
      <c r="AX130" s="12" t="s">
        <v>73</v>
      </c>
      <c r="AY130" s="253" t="s">
        <v>131</v>
      </c>
    </row>
    <row r="131" s="12" customFormat="1">
      <c r="B131" s="244"/>
      <c r="C131" s="245"/>
      <c r="D131" s="234" t="s">
        <v>154</v>
      </c>
      <c r="E131" s="246" t="s">
        <v>30</v>
      </c>
      <c r="F131" s="247" t="s">
        <v>203</v>
      </c>
      <c r="G131" s="245"/>
      <c r="H131" s="246" t="s">
        <v>30</v>
      </c>
      <c r="I131" s="248"/>
      <c r="J131" s="245"/>
      <c r="K131" s="245"/>
      <c r="L131" s="249"/>
      <c r="M131" s="250"/>
      <c r="N131" s="251"/>
      <c r="O131" s="251"/>
      <c r="P131" s="251"/>
      <c r="Q131" s="251"/>
      <c r="R131" s="251"/>
      <c r="S131" s="251"/>
      <c r="T131" s="252"/>
      <c r="AT131" s="253" t="s">
        <v>154</v>
      </c>
      <c r="AU131" s="253" t="s">
        <v>83</v>
      </c>
      <c r="AV131" s="12" t="s">
        <v>81</v>
      </c>
      <c r="AW131" s="12" t="s">
        <v>37</v>
      </c>
      <c r="AX131" s="12" t="s">
        <v>73</v>
      </c>
      <c r="AY131" s="253" t="s">
        <v>131</v>
      </c>
    </row>
    <row r="132" s="11" customFormat="1">
      <c r="B132" s="232"/>
      <c r="C132" s="233"/>
      <c r="D132" s="234" t="s">
        <v>154</v>
      </c>
      <c r="E132" s="235" t="s">
        <v>30</v>
      </c>
      <c r="F132" s="236" t="s">
        <v>223</v>
      </c>
      <c r="G132" s="233"/>
      <c r="H132" s="237">
        <v>5.5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AT132" s="243" t="s">
        <v>154</v>
      </c>
      <c r="AU132" s="243" t="s">
        <v>83</v>
      </c>
      <c r="AV132" s="11" t="s">
        <v>83</v>
      </c>
      <c r="AW132" s="11" t="s">
        <v>37</v>
      </c>
      <c r="AX132" s="11" t="s">
        <v>81</v>
      </c>
      <c r="AY132" s="243" t="s">
        <v>131</v>
      </c>
    </row>
    <row r="133" s="1" customFormat="1" ht="25.5" customHeight="1">
      <c r="B133" s="45"/>
      <c r="C133" s="254" t="s">
        <v>168</v>
      </c>
      <c r="D133" s="254" t="s">
        <v>197</v>
      </c>
      <c r="E133" s="255" t="s">
        <v>224</v>
      </c>
      <c r="F133" s="256" t="s">
        <v>225</v>
      </c>
      <c r="G133" s="257" t="s">
        <v>167</v>
      </c>
      <c r="H133" s="258">
        <v>2.2000000000000002</v>
      </c>
      <c r="I133" s="259"/>
      <c r="J133" s="260">
        <f>ROUND(I133*H133,2)</f>
        <v>0</v>
      </c>
      <c r="K133" s="256" t="s">
        <v>145</v>
      </c>
      <c r="L133" s="261"/>
      <c r="M133" s="262" t="s">
        <v>30</v>
      </c>
      <c r="N133" s="263" t="s">
        <v>44</v>
      </c>
      <c r="O133" s="46"/>
      <c r="P133" s="229">
        <f>O133*H133</f>
        <v>0</v>
      </c>
      <c r="Q133" s="229">
        <v>0.00032000000000000003</v>
      </c>
      <c r="R133" s="229">
        <f>Q133*H133</f>
        <v>0.00070400000000000009</v>
      </c>
      <c r="S133" s="229">
        <v>0</v>
      </c>
      <c r="T133" s="230">
        <f>S133*H133</f>
        <v>0</v>
      </c>
      <c r="AR133" s="23" t="s">
        <v>200</v>
      </c>
      <c r="AT133" s="23" t="s">
        <v>197</v>
      </c>
      <c r="AU133" s="23" t="s">
        <v>83</v>
      </c>
      <c r="AY133" s="23" t="s">
        <v>131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23" t="s">
        <v>81</v>
      </c>
      <c r="BK133" s="231">
        <f>ROUND(I133*H133,2)</f>
        <v>0</v>
      </c>
      <c r="BL133" s="23" t="s">
        <v>168</v>
      </c>
      <c r="BM133" s="23" t="s">
        <v>226</v>
      </c>
    </row>
    <row r="134" s="12" customFormat="1">
      <c r="B134" s="244"/>
      <c r="C134" s="245"/>
      <c r="D134" s="234" t="s">
        <v>154</v>
      </c>
      <c r="E134" s="246" t="s">
        <v>30</v>
      </c>
      <c r="F134" s="247" t="s">
        <v>202</v>
      </c>
      <c r="G134" s="245"/>
      <c r="H134" s="246" t="s">
        <v>30</v>
      </c>
      <c r="I134" s="248"/>
      <c r="J134" s="245"/>
      <c r="K134" s="245"/>
      <c r="L134" s="249"/>
      <c r="M134" s="250"/>
      <c r="N134" s="251"/>
      <c r="O134" s="251"/>
      <c r="P134" s="251"/>
      <c r="Q134" s="251"/>
      <c r="R134" s="251"/>
      <c r="S134" s="251"/>
      <c r="T134" s="252"/>
      <c r="AT134" s="253" t="s">
        <v>154</v>
      </c>
      <c r="AU134" s="253" t="s">
        <v>83</v>
      </c>
      <c r="AV134" s="12" t="s">
        <v>81</v>
      </c>
      <c r="AW134" s="12" t="s">
        <v>37</v>
      </c>
      <c r="AX134" s="12" t="s">
        <v>73</v>
      </c>
      <c r="AY134" s="253" t="s">
        <v>131</v>
      </c>
    </row>
    <row r="135" s="12" customFormat="1">
      <c r="B135" s="244"/>
      <c r="C135" s="245"/>
      <c r="D135" s="234" t="s">
        <v>154</v>
      </c>
      <c r="E135" s="246" t="s">
        <v>30</v>
      </c>
      <c r="F135" s="247" t="s">
        <v>203</v>
      </c>
      <c r="G135" s="245"/>
      <c r="H135" s="246" t="s">
        <v>30</v>
      </c>
      <c r="I135" s="248"/>
      <c r="J135" s="245"/>
      <c r="K135" s="245"/>
      <c r="L135" s="249"/>
      <c r="M135" s="250"/>
      <c r="N135" s="251"/>
      <c r="O135" s="251"/>
      <c r="P135" s="251"/>
      <c r="Q135" s="251"/>
      <c r="R135" s="251"/>
      <c r="S135" s="251"/>
      <c r="T135" s="252"/>
      <c r="AT135" s="253" t="s">
        <v>154</v>
      </c>
      <c r="AU135" s="253" t="s">
        <v>83</v>
      </c>
      <c r="AV135" s="12" t="s">
        <v>81</v>
      </c>
      <c r="AW135" s="12" t="s">
        <v>37</v>
      </c>
      <c r="AX135" s="12" t="s">
        <v>73</v>
      </c>
      <c r="AY135" s="253" t="s">
        <v>131</v>
      </c>
    </row>
    <row r="136" s="11" customFormat="1">
      <c r="B136" s="232"/>
      <c r="C136" s="233"/>
      <c r="D136" s="234" t="s">
        <v>154</v>
      </c>
      <c r="E136" s="235" t="s">
        <v>30</v>
      </c>
      <c r="F136" s="236" t="s">
        <v>227</v>
      </c>
      <c r="G136" s="233"/>
      <c r="H136" s="237">
        <v>2.2000000000000002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AT136" s="243" t="s">
        <v>154</v>
      </c>
      <c r="AU136" s="243" t="s">
        <v>83</v>
      </c>
      <c r="AV136" s="11" t="s">
        <v>83</v>
      </c>
      <c r="AW136" s="11" t="s">
        <v>37</v>
      </c>
      <c r="AX136" s="11" t="s">
        <v>81</v>
      </c>
      <c r="AY136" s="243" t="s">
        <v>131</v>
      </c>
    </row>
    <row r="137" s="1" customFormat="1" ht="25.5" customHeight="1">
      <c r="B137" s="45"/>
      <c r="C137" s="254" t="s">
        <v>228</v>
      </c>
      <c r="D137" s="254" t="s">
        <v>197</v>
      </c>
      <c r="E137" s="255" t="s">
        <v>229</v>
      </c>
      <c r="F137" s="256" t="s">
        <v>230</v>
      </c>
      <c r="G137" s="257" t="s">
        <v>167</v>
      </c>
      <c r="H137" s="258">
        <v>15.4</v>
      </c>
      <c r="I137" s="259"/>
      <c r="J137" s="260">
        <f>ROUND(I137*H137,2)</f>
        <v>0</v>
      </c>
      <c r="K137" s="256" t="s">
        <v>145</v>
      </c>
      <c r="L137" s="261"/>
      <c r="M137" s="262" t="s">
        <v>30</v>
      </c>
      <c r="N137" s="263" t="s">
        <v>44</v>
      </c>
      <c r="O137" s="46"/>
      <c r="P137" s="229">
        <f>O137*H137</f>
        <v>0</v>
      </c>
      <c r="Q137" s="229">
        <v>0.00072000000000000005</v>
      </c>
      <c r="R137" s="229">
        <f>Q137*H137</f>
        <v>0.011088000000000001</v>
      </c>
      <c r="S137" s="229">
        <v>0</v>
      </c>
      <c r="T137" s="230">
        <f>S137*H137</f>
        <v>0</v>
      </c>
      <c r="AR137" s="23" t="s">
        <v>200</v>
      </c>
      <c r="AT137" s="23" t="s">
        <v>197</v>
      </c>
      <c r="AU137" s="23" t="s">
        <v>83</v>
      </c>
      <c r="AY137" s="23" t="s">
        <v>131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23" t="s">
        <v>81</v>
      </c>
      <c r="BK137" s="231">
        <f>ROUND(I137*H137,2)</f>
        <v>0</v>
      </c>
      <c r="BL137" s="23" t="s">
        <v>168</v>
      </c>
      <c r="BM137" s="23" t="s">
        <v>231</v>
      </c>
    </row>
    <row r="138" s="12" customFormat="1">
      <c r="B138" s="244"/>
      <c r="C138" s="245"/>
      <c r="D138" s="234" t="s">
        <v>154</v>
      </c>
      <c r="E138" s="246" t="s">
        <v>30</v>
      </c>
      <c r="F138" s="247" t="s">
        <v>202</v>
      </c>
      <c r="G138" s="245"/>
      <c r="H138" s="246" t="s">
        <v>30</v>
      </c>
      <c r="I138" s="248"/>
      <c r="J138" s="245"/>
      <c r="K138" s="245"/>
      <c r="L138" s="249"/>
      <c r="M138" s="250"/>
      <c r="N138" s="251"/>
      <c r="O138" s="251"/>
      <c r="P138" s="251"/>
      <c r="Q138" s="251"/>
      <c r="R138" s="251"/>
      <c r="S138" s="251"/>
      <c r="T138" s="252"/>
      <c r="AT138" s="253" t="s">
        <v>154</v>
      </c>
      <c r="AU138" s="253" t="s">
        <v>83</v>
      </c>
      <c r="AV138" s="12" t="s">
        <v>81</v>
      </c>
      <c r="AW138" s="12" t="s">
        <v>37</v>
      </c>
      <c r="AX138" s="12" t="s">
        <v>73</v>
      </c>
      <c r="AY138" s="253" t="s">
        <v>131</v>
      </c>
    </row>
    <row r="139" s="12" customFormat="1">
      <c r="B139" s="244"/>
      <c r="C139" s="245"/>
      <c r="D139" s="234" t="s">
        <v>154</v>
      </c>
      <c r="E139" s="246" t="s">
        <v>30</v>
      </c>
      <c r="F139" s="247" t="s">
        <v>203</v>
      </c>
      <c r="G139" s="245"/>
      <c r="H139" s="246" t="s">
        <v>30</v>
      </c>
      <c r="I139" s="248"/>
      <c r="J139" s="245"/>
      <c r="K139" s="245"/>
      <c r="L139" s="249"/>
      <c r="M139" s="250"/>
      <c r="N139" s="251"/>
      <c r="O139" s="251"/>
      <c r="P139" s="251"/>
      <c r="Q139" s="251"/>
      <c r="R139" s="251"/>
      <c r="S139" s="251"/>
      <c r="T139" s="252"/>
      <c r="AT139" s="253" t="s">
        <v>154</v>
      </c>
      <c r="AU139" s="253" t="s">
        <v>83</v>
      </c>
      <c r="AV139" s="12" t="s">
        <v>81</v>
      </c>
      <c r="AW139" s="12" t="s">
        <v>37</v>
      </c>
      <c r="AX139" s="12" t="s">
        <v>73</v>
      </c>
      <c r="AY139" s="253" t="s">
        <v>131</v>
      </c>
    </row>
    <row r="140" s="11" customFormat="1">
      <c r="B140" s="232"/>
      <c r="C140" s="233"/>
      <c r="D140" s="234" t="s">
        <v>154</v>
      </c>
      <c r="E140" s="235" t="s">
        <v>30</v>
      </c>
      <c r="F140" s="236" t="s">
        <v>232</v>
      </c>
      <c r="G140" s="233"/>
      <c r="H140" s="237">
        <v>15.4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AT140" s="243" t="s">
        <v>154</v>
      </c>
      <c r="AU140" s="243" t="s">
        <v>83</v>
      </c>
      <c r="AV140" s="11" t="s">
        <v>83</v>
      </c>
      <c r="AW140" s="11" t="s">
        <v>37</v>
      </c>
      <c r="AX140" s="11" t="s">
        <v>81</v>
      </c>
      <c r="AY140" s="243" t="s">
        <v>131</v>
      </c>
    </row>
    <row r="141" s="1" customFormat="1" ht="25.5" customHeight="1">
      <c r="B141" s="45"/>
      <c r="C141" s="254" t="s">
        <v>233</v>
      </c>
      <c r="D141" s="254" t="s">
        <v>197</v>
      </c>
      <c r="E141" s="255" t="s">
        <v>234</v>
      </c>
      <c r="F141" s="256" t="s">
        <v>235</v>
      </c>
      <c r="G141" s="257" t="s">
        <v>167</v>
      </c>
      <c r="H141" s="258">
        <v>8.8000000000000007</v>
      </c>
      <c r="I141" s="259"/>
      <c r="J141" s="260">
        <f>ROUND(I141*H141,2)</f>
        <v>0</v>
      </c>
      <c r="K141" s="256" t="s">
        <v>145</v>
      </c>
      <c r="L141" s="261"/>
      <c r="M141" s="262" t="s">
        <v>30</v>
      </c>
      <c r="N141" s="263" t="s">
        <v>44</v>
      </c>
      <c r="O141" s="46"/>
      <c r="P141" s="229">
        <f>O141*H141</f>
        <v>0</v>
      </c>
      <c r="Q141" s="229">
        <v>0.00083000000000000001</v>
      </c>
      <c r="R141" s="229">
        <f>Q141*H141</f>
        <v>0.0073040000000000006</v>
      </c>
      <c r="S141" s="229">
        <v>0</v>
      </c>
      <c r="T141" s="230">
        <f>S141*H141</f>
        <v>0</v>
      </c>
      <c r="AR141" s="23" t="s">
        <v>200</v>
      </c>
      <c r="AT141" s="23" t="s">
        <v>197</v>
      </c>
      <c r="AU141" s="23" t="s">
        <v>83</v>
      </c>
      <c r="AY141" s="23" t="s">
        <v>131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23" t="s">
        <v>81</v>
      </c>
      <c r="BK141" s="231">
        <f>ROUND(I141*H141,2)</f>
        <v>0</v>
      </c>
      <c r="BL141" s="23" t="s">
        <v>168</v>
      </c>
      <c r="BM141" s="23" t="s">
        <v>236</v>
      </c>
    </row>
    <row r="142" s="12" customFormat="1">
      <c r="B142" s="244"/>
      <c r="C142" s="245"/>
      <c r="D142" s="234" t="s">
        <v>154</v>
      </c>
      <c r="E142" s="246" t="s">
        <v>30</v>
      </c>
      <c r="F142" s="247" t="s">
        <v>202</v>
      </c>
      <c r="G142" s="245"/>
      <c r="H142" s="246" t="s">
        <v>30</v>
      </c>
      <c r="I142" s="248"/>
      <c r="J142" s="245"/>
      <c r="K142" s="245"/>
      <c r="L142" s="249"/>
      <c r="M142" s="250"/>
      <c r="N142" s="251"/>
      <c r="O142" s="251"/>
      <c r="P142" s="251"/>
      <c r="Q142" s="251"/>
      <c r="R142" s="251"/>
      <c r="S142" s="251"/>
      <c r="T142" s="252"/>
      <c r="AT142" s="253" t="s">
        <v>154</v>
      </c>
      <c r="AU142" s="253" t="s">
        <v>83</v>
      </c>
      <c r="AV142" s="12" t="s">
        <v>81</v>
      </c>
      <c r="AW142" s="12" t="s">
        <v>37</v>
      </c>
      <c r="AX142" s="12" t="s">
        <v>73</v>
      </c>
      <c r="AY142" s="253" t="s">
        <v>131</v>
      </c>
    </row>
    <row r="143" s="12" customFormat="1">
      <c r="B143" s="244"/>
      <c r="C143" s="245"/>
      <c r="D143" s="234" t="s">
        <v>154</v>
      </c>
      <c r="E143" s="246" t="s">
        <v>30</v>
      </c>
      <c r="F143" s="247" t="s">
        <v>203</v>
      </c>
      <c r="G143" s="245"/>
      <c r="H143" s="246" t="s">
        <v>30</v>
      </c>
      <c r="I143" s="248"/>
      <c r="J143" s="245"/>
      <c r="K143" s="245"/>
      <c r="L143" s="249"/>
      <c r="M143" s="250"/>
      <c r="N143" s="251"/>
      <c r="O143" s="251"/>
      <c r="P143" s="251"/>
      <c r="Q143" s="251"/>
      <c r="R143" s="251"/>
      <c r="S143" s="251"/>
      <c r="T143" s="252"/>
      <c r="AT143" s="253" t="s">
        <v>154</v>
      </c>
      <c r="AU143" s="253" t="s">
        <v>83</v>
      </c>
      <c r="AV143" s="12" t="s">
        <v>81</v>
      </c>
      <c r="AW143" s="12" t="s">
        <v>37</v>
      </c>
      <c r="AX143" s="12" t="s">
        <v>73</v>
      </c>
      <c r="AY143" s="253" t="s">
        <v>131</v>
      </c>
    </row>
    <row r="144" s="11" customFormat="1">
      <c r="B144" s="232"/>
      <c r="C144" s="233"/>
      <c r="D144" s="234" t="s">
        <v>154</v>
      </c>
      <c r="E144" s="235" t="s">
        <v>30</v>
      </c>
      <c r="F144" s="236" t="s">
        <v>237</v>
      </c>
      <c r="G144" s="233"/>
      <c r="H144" s="237">
        <v>8.8000000000000007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AT144" s="243" t="s">
        <v>154</v>
      </c>
      <c r="AU144" s="243" t="s">
        <v>83</v>
      </c>
      <c r="AV144" s="11" t="s">
        <v>83</v>
      </c>
      <c r="AW144" s="11" t="s">
        <v>37</v>
      </c>
      <c r="AX144" s="11" t="s">
        <v>81</v>
      </c>
      <c r="AY144" s="243" t="s">
        <v>131</v>
      </c>
    </row>
    <row r="145" s="1" customFormat="1" ht="16.5" customHeight="1">
      <c r="B145" s="45"/>
      <c r="C145" s="220" t="s">
        <v>238</v>
      </c>
      <c r="D145" s="220" t="s">
        <v>134</v>
      </c>
      <c r="E145" s="221" t="s">
        <v>239</v>
      </c>
      <c r="F145" s="222" t="s">
        <v>240</v>
      </c>
      <c r="G145" s="223" t="s">
        <v>144</v>
      </c>
      <c r="H145" s="224">
        <v>0.063</v>
      </c>
      <c r="I145" s="225"/>
      <c r="J145" s="226">
        <f>ROUND(I145*H145,2)</f>
        <v>0</v>
      </c>
      <c r="K145" s="222" t="s">
        <v>145</v>
      </c>
      <c r="L145" s="71"/>
      <c r="M145" s="227" t="s">
        <v>30</v>
      </c>
      <c r="N145" s="228" t="s">
        <v>44</v>
      </c>
      <c r="O145" s="46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AR145" s="23" t="s">
        <v>168</v>
      </c>
      <c r="AT145" s="23" t="s">
        <v>134</v>
      </c>
      <c r="AU145" s="23" t="s">
        <v>83</v>
      </c>
      <c r="AY145" s="23" t="s">
        <v>131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23" t="s">
        <v>81</v>
      </c>
      <c r="BK145" s="231">
        <f>ROUND(I145*H145,2)</f>
        <v>0</v>
      </c>
      <c r="BL145" s="23" t="s">
        <v>168</v>
      </c>
      <c r="BM145" s="23" t="s">
        <v>241</v>
      </c>
    </row>
    <row r="146" s="10" customFormat="1" ht="29.88" customHeight="1">
      <c r="B146" s="204"/>
      <c r="C146" s="205"/>
      <c r="D146" s="206" t="s">
        <v>72</v>
      </c>
      <c r="E146" s="218" t="s">
        <v>242</v>
      </c>
      <c r="F146" s="218" t="s">
        <v>243</v>
      </c>
      <c r="G146" s="205"/>
      <c r="H146" s="205"/>
      <c r="I146" s="208"/>
      <c r="J146" s="219">
        <f>BK146</f>
        <v>0</v>
      </c>
      <c r="K146" s="205"/>
      <c r="L146" s="210"/>
      <c r="M146" s="211"/>
      <c r="N146" s="212"/>
      <c r="O146" s="212"/>
      <c r="P146" s="213">
        <f>SUM(P147:P153)</f>
        <v>0</v>
      </c>
      <c r="Q146" s="212"/>
      <c r="R146" s="213">
        <f>SUM(R147:R153)</f>
        <v>0.026600000000000002</v>
      </c>
      <c r="S146" s="212"/>
      <c r="T146" s="214">
        <f>SUM(T147:T153)</f>
        <v>0</v>
      </c>
      <c r="AR146" s="215" t="s">
        <v>83</v>
      </c>
      <c r="AT146" s="216" t="s">
        <v>72</v>
      </c>
      <c r="AU146" s="216" t="s">
        <v>81</v>
      </c>
      <c r="AY146" s="215" t="s">
        <v>131</v>
      </c>
      <c r="BK146" s="217">
        <f>SUM(BK147:BK153)</f>
        <v>0</v>
      </c>
    </row>
    <row r="147" s="1" customFormat="1" ht="25.5" customHeight="1">
      <c r="B147" s="45"/>
      <c r="C147" s="220" t="s">
        <v>244</v>
      </c>
      <c r="D147" s="220" t="s">
        <v>134</v>
      </c>
      <c r="E147" s="221" t="s">
        <v>245</v>
      </c>
      <c r="F147" s="222" t="s">
        <v>246</v>
      </c>
      <c r="G147" s="223" t="s">
        <v>247</v>
      </c>
      <c r="H147" s="224">
        <v>1</v>
      </c>
      <c r="I147" s="225"/>
      <c r="J147" s="226">
        <f>ROUND(I147*H147,2)</f>
        <v>0</v>
      </c>
      <c r="K147" s="222" t="s">
        <v>30</v>
      </c>
      <c r="L147" s="71"/>
      <c r="M147" s="227" t="s">
        <v>30</v>
      </c>
      <c r="N147" s="228" t="s">
        <v>44</v>
      </c>
      <c r="O147" s="46"/>
      <c r="P147" s="229">
        <f>O147*H147</f>
        <v>0</v>
      </c>
      <c r="Q147" s="229">
        <v>0.0086</v>
      </c>
      <c r="R147" s="229">
        <f>Q147*H147</f>
        <v>0.0086</v>
      </c>
      <c r="S147" s="229">
        <v>0</v>
      </c>
      <c r="T147" s="230">
        <f>S147*H147</f>
        <v>0</v>
      </c>
      <c r="AR147" s="23" t="s">
        <v>168</v>
      </c>
      <c r="AT147" s="23" t="s">
        <v>134</v>
      </c>
      <c r="AU147" s="23" t="s">
        <v>83</v>
      </c>
      <c r="AY147" s="23" t="s">
        <v>131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23" t="s">
        <v>81</v>
      </c>
      <c r="BK147" s="231">
        <f>ROUND(I147*H147,2)</f>
        <v>0</v>
      </c>
      <c r="BL147" s="23" t="s">
        <v>168</v>
      </c>
      <c r="BM147" s="23" t="s">
        <v>248</v>
      </c>
    </row>
    <row r="148" s="12" customFormat="1">
      <c r="B148" s="244"/>
      <c r="C148" s="245"/>
      <c r="D148" s="234" t="s">
        <v>154</v>
      </c>
      <c r="E148" s="246" t="s">
        <v>30</v>
      </c>
      <c r="F148" s="247" t="s">
        <v>249</v>
      </c>
      <c r="G148" s="245"/>
      <c r="H148" s="246" t="s">
        <v>30</v>
      </c>
      <c r="I148" s="248"/>
      <c r="J148" s="245"/>
      <c r="K148" s="245"/>
      <c r="L148" s="249"/>
      <c r="M148" s="250"/>
      <c r="N148" s="251"/>
      <c r="O148" s="251"/>
      <c r="P148" s="251"/>
      <c r="Q148" s="251"/>
      <c r="R148" s="251"/>
      <c r="S148" s="251"/>
      <c r="T148" s="252"/>
      <c r="AT148" s="253" t="s">
        <v>154</v>
      </c>
      <c r="AU148" s="253" t="s">
        <v>83</v>
      </c>
      <c r="AV148" s="12" t="s">
        <v>81</v>
      </c>
      <c r="AW148" s="12" t="s">
        <v>37</v>
      </c>
      <c r="AX148" s="12" t="s">
        <v>73</v>
      </c>
      <c r="AY148" s="253" t="s">
        <v>131</v>
      </c>
    </row>
    <row r="149" s="11" customFormat="1">
      <c r="B149" s="232"/>
      <c r="C149" s="233"/>
      <c r="D149" s="234" t="s">
        <v>154</v>
      </c>
      <c r="E149" s="235" t="s">
        <v>30</v>
      </c>
      <c r="F149" s="236" t="s">
        <v>81</v>
      </c>
      <c r="G149" s="233"/>
      <c r="H149" s="237">
        <v>1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AT149" s="243" t="s">
        <v>154</v>
      </c>
      <c r="AU149" s="243" t="s">
        <v>83</v>
      </c>
      <c r="AV149" s="11" t="s">
        <v>83</v>
      </c>
      <c r="AW149" s="11" t="s">
        <v>37</v>
      </c>
      <c r="AX149" s="11" t="s">
        <v>81</v>
      </c>
      <c r="AY149" s="243" t="s">
        <v>131</v>
      </c>
    </row>
    <row r="150" s="1" customFormat="1" ht="25.5" customHeight="1">
      <c r="B150" s="45"/>
      <c r="C150" s="220" t="s">
        <v>9</v>
      </c>
      <c r="D150" s="220" t="s">
        <v>134</v>
      </c>
      <c r="E150" s="221" t="s">
        <v>250</v>
      </c>
      <c r="F150" s="222" t="s">
        <v>251</v>
      </c>
      <c r="G150" s="223" t="s">
        <v>247</v>
      </c>
      <c r="H150" s="224">
        <v>3</v>
      </c>
      <c r="I150" s="225"/>
      <c r="J150" s="226">
        <f>ROUND(I150*H150,2)</f>
        <v>0</v>
      </c>
      <c r="K150" s="222" t="s">
        <v>30</v>
      </c>
      <c r="L150" s="71"/>
      <c r="M150" s="227" t="s">
        <v>30</v>
      </c>
      <c r="N150" s="228" t="s">
        <v>44</v>
      </c>
      <c r="O150" s="46"/>
      <c r="P150" s="229">
        <f>O150*H150</f>
        <v>0</v>
      </c>
      <c r="Q150" s="229">
        <v>0.0060000000000000001</v>
      </c>
      <c r="R150" s="229">
        <f>Q150*H150</f>
        <v>0.018000000000000002</v>
      </c>
      <c r="S150" s="229">
        <v>0</v>
      </c>
      <c r="T150" s="230">
        <f>S150*H150</f>
        <v>0</v>
      </c>
      <c r="AR150" s="23" t="s">
        <v>168</v>
      </c>
      <c r="AT150" s="23" t="s">
        <v>134</v>
      </c>
      <c r="AU150" s="23" t="s">
        <v>83</v>
      </c>
      <c r="AY150" s="23" t="s">
        <v>131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23" t="s">
        <v>81</v>
      </c>
      <c r="BK150" s="231">
        <f>ROUND(I150*H150,2)</f>
        <v>0</v>
      </c>
      <c r="BL150" s="23" t="s">
        <v>168</v>
      </c>
      <c r="BM150" s="23" t="s">
        <v>252</v>
      </c>
    </row>
    <row r="151" s="12" customFormat="1">
      <c r="B151" s="244"/>
      <c r="C151" s="245"/>
      <c r="D151" s="234" t="s">
        <v>154</v>
      </c>
      <c r="E151" s="246" t="s">
        <v>30</v>
      </c>
      <c r="F151" s="247" t="s">
        <v>249</v>
      </c>
      <c r="G151" s="245"/>
      <c r="H151" s="246" t="s">
        <v>30</v>
      </c>
      <c r="I151" s="248"/>
      <c r="J151" s="245"/>
      <c r="K151" s="245"/>
      <c r="L151" s="249"/>
      <c r="M151" s="250"/>
      <c r="N151" s="251"/>
      <c r="O151" s="251"/>
      <c r="P151" s="251"/>
      <c r="Q151" s="251"/>
      <c r="R151" s="251"/>
      <c r="S151" s="251"/>
      <c r="T151" s="252"/>
      <c r="AT151" s="253" t="s">
        <v>154</v>
      </c>
      <c r="AU151" s="253" t="s">
        <v>83</v>
      </c>
      <c r="AV151" s="12" t="s">
        <v>81</v>
      </c>
      <c r="AW151" s="12" t="s">
        <v>37</v>
      </c>
      <c r="AX151" s="12" t="s">
        <v>73</v>
      </c>
      <c r="AY151" s="253" t="s">
        <v>131</v>
      </c>
    </row>
    <row r="152" s="11" customFormat="1">
      <c r="B152" s="232"/>
      <c r="C152" s="233"/>
      <c r="D152" s="234" t="s">
        <v>154</v>
      </c>
      <c r="E152" s="235" t="s">
        <v>30</v>
      </c>
      <c r="F152" s="236" t="s">
        <v>146</v>
      </c>
      <c r="G152" s="233"/>
      <c r="H152" s="237">
        <v>3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AT152" s="243" t="s">
        <v>154</v>
      </c>
      <c r="AU152" s="243" t="s">
        <v>83</v>
      </c>
      <c r="AV152" s="11" t="s">
        <v>83</v>
      </c>
      <c r="AW152" s="11" t="s">
        <v>37</v>
      </c>
      <c r="AX152" s="11" t="s">
        <v>81</v>
      </c>
      <c r="AY152" s="243" t="s">
        <v>131</v>
      </c>
    </row>
    <row r="153" s="1" customFormat="1" ht="16.5" customHeight="1">
      <c r="B153" s="45"/>
      <c r="C153" s="220" t="s">
        <v>253</v>
      </c>
      <c r="D153" s="220" t="s">
        <v>134</v>
      </c>
      <c r="E153" s="221" t="s">
        <v>254</v>
      </c>
      <c r="F153" s="222" t="s">
        <v>255</v>
      </c>
      <c r="G153" s="223" t="s">
        <v>144</v>
      </c>
      <c r="H153" s="224">
        <v>0.027</v>
      </c>
      <c r="I153" s="225"/>
      <c r="J153" s="226">
        <f>ROUND(I153*H153,2)</f>
        <v>0</v>
      </c>
      <c r="K153" s="222" t="s">
        <v>145</v>
      </c>
      <c r="L153" s="71"/>
      <c r="M153" s="227" t="s">
        <v>30</v>
      </c>
      <c r="N153" s="228" t="s">
        <v>44</v>
      </c>
      <c r="O153" s="46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AR153" s="23" t="s">
        <v>168</v>
      </c>
      <c r="AT153" s="23" t="s">
        <v>134</v>
      </c>
      <c r="AU153" s="23" t="s">
        <v>83</v>
      </c>
      <c r="AY153" s="23" t="s">
        <v>131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23" t="s">
        <v>81</v>
      </c>
      <c r="BK153" s="231">
        <f>ROUND(I153*H153,2)</f>
        <v>0</v>
      </c>
      <c r="BL153" s="23" t="s">
        <v>168</v>
      </c>
      <c r="BM153" s="23" t="s">
        <v>256</v>
      </c>
    </row>
    <row r="154" s="10" customFormat="1" ht="29.88" customHeight="1">
      <c r="B154" s="204"/>
      <c r="C154" s="205"/>
      <c r="D154" s="206" t="s">
        <v>72</v>
      </c>
      <c r="E154" s="218" t="s">
        <v>257</v>
      </c>
      <c r="F154" s="218" t="s">
        <v>258</v>
      </c>
      <c r="G154" s="205"/>
      <c r="H154" s="205"/>
      <c r="I154" s="208"/>
      <c r="J154" s="219">
        <f>BK154</f>
        <v>0</v>
      </c>
      <c r="K154" s="205"/>
      <c r="L154" s="210"/>
      <c r="M154" s="211"/>
      <c r="N154" s="212"/>
      <c r="O154" s="212"/>
      <c r="P154" s="213">
        <f>SUM(P155:P167)</f>
        <v>0</v>
      </c>
      <c r="Q154" s="212"/>
      <c r="R154" s="213">
        <f>SUM(R155:R167)</f>
        <v>0.13346</v>
      </c>
      <c r="S154" s="212"/>
      <c r="T154" s="214">
        <f>SUM(T155:T167)</f>
        <v>0</v>
      </c>
      <c r="AR154" s="215" t="s">
        <v>83</v>
      </c>
      <c r="AT154" s="216" t="s">
        <v>72</v>
      </c>
      <c r="AU154" s="216" t="s">
        <v>81</v>
      </c>
      <c r="AY154" s="215" t="s">
        <v>131</v>
      </c>
      <c r="BK154" s="217">
        <f>SUM(BK155:BK167)</f>
        <v>0</v>
      </c>
    </row>
    <row r="155" s="1" customFormat="1" ht="16.5" customHeight="1">
      <c r="B155" s="45"/>
      <c r="C155" s="220" t="s">
        <v>259</v>
      </c>
      <c r="D155" s="220" t="s">
        <v>134</v>
      </c>
      <c r="E155" s="221" t="s">
        <v>260</v>
      </c>
      <c r="F155" s="222" t="s">
        <v>261</v>
      </c>
      <c r="G155" s="223" t="s">
        <v>167</v>
      </c>
      <c r="H155" s="224">
        <v>45</v>
      </c>
      <c r="I155" s="225"/>
      <c r="J155" s="226">
        <f>ROUND(I155*H155,2)</f>
        <v>0</v>
      </c>
      <c r="K155" s="222" t="s">
        <v>30</v>
      </c>
      <c r="L155" s="71"/>
      <c r="M155" s="227" t="s">
        <v>30</v>
      </c>
      <c r="N155" s="228" t="s">
        <v>44</v>
      </c>
      <c r="O155" s="46"/>
      <c r="P155" s="229">
        <f>O155*H155</f>
        <v>0</v>
      </c>
      <c r="Q155" s="229">
        <v>0.00071000000000000002</v>
      </c>
      <c r="R155" s="229">
        <f>Q155*H155</f>
        <v>0.031949999999999999</v>
      </c>
      <c r="S155" s="229">
        <v>0</v>
      </c>
      <c r="T155" s="230">
        <f>S155*H155</f>
        <v>0</v>
      </c>
      <c r="AR155" s="23" t="s">
        <v>168</v>
      </c>
      <c r="AT155" s="23" t="s">
        <v>134</v>
      </c>
      <c r="AU155" s="23" t="s">
        <v>83</v>
      </c>
      <c r="AY155" s="23" t="s">
        <v>131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23" t="s">
        <v>81</v>
      </c>
      <c r="BK155" s="231">
        <f>ROUND(I155*H155,2)</f>
        <v>0</v>
      </c>
      <c r="BL155" s="23" t="s">
        <v>168</v>
      </c>
      <c r="BM155" s="23" t="s">
        <v>262</v>
      </c>
    </row>
    <row r="156" s="1" customFormat="1" ht="25.5" customHeight="1">
      <c r="B156" s="45"/>
      <c r="C156" s="220" t="s">
        <v>263</v>
      </c>
      <c r="D156" s="220" t="s">
        <v>134</v>
      </c>
      <c r="E156" s="221" t="s">
        <v>264</v>
      </c>
      <c r="F156" s="222" t="s">
        <v>265</v>
      </c>
      <c r="G156" s="223" t="s">
        <v>167</v>
      </c>
      <c r="H156" s="224">
        <v>45</v>
      </c>
      <c r="I156" s="225"/>
      <c r="J156" s="226">
        <f>ROUND(I156*H156,2)</f>
        <v>0</v>
      </c>
      <c r="K156" s="222" t="s">
        <v>145</v>
      </c>
      <c r="L156" s="71"/>
      <c r="M156" s="227" t="s">
        <v>30</v>
      </c>
      <c r="N156" s="228" t="s">
        <v>44</v>
      </c>
      <c r="O156" s="46"/>
      <c r="P156" s="229">
        <f>O156*H156</f>
        <v>0</v>
      </c>
      <c r="Q156" s="229">
        <v>3.0000000000000001E-05</v>
      </c>
      <c r="R156" s="229">
        <f>Q156*H156</f>
        <v>0.0013500000000000001</v>
      </c>
      <c r="S156" s="229">
        <v>0</v>
      </c>
      <c r="T156" s="230">
        <f>S156*H156</f>
        <v>0</v>
      </c>
      <c r="AR156" s="23" t="s">
        <v>168</v>
      </c>
      <c r="AT156" s="23" t="s">
        <v>134</v>
      </c>
      <c r="AU156" s="23" t="s">
        <v>83</v>
      </c>
      <c r="AY156" s="23" t="s">
        <v>131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23" t="s">
        <v>81</v>
      </c>
      <c r="BK156" s="231">
        <f>ROUND(I156*H156,2)</f>
        <v>0</v>
      </c>
      <c r="BL156" s="23" t="s">
        <v>168</v>
      </c>
      <c r="BM156" s="23" t="s">
        <v>266</v>
      </c>
    </row>
    <row r="157" s="1" customFormat="1" ht="16.5" customHeight="1">
      <c r="B157" s="45"/>
      <c r="C157" s="220" t="s">
        <v>267</v>
      </c>
      <c r="D157" s="220" t="s">
        <v>134</v>
      </c>
      <c r="E157" s="221" t="s">
        <v>268</v>
      </c>
      <c r="F157" s="222" t="s">
        <v>269</v>
      </c>
      <c r="G157" s="223" t="s">
        <v>167</v>
      </c>
      <c r="H157" s="224">
        <v>23</v>
      </c>
      <c r="I157" s="225"/>
      <c r="J157" s="226">
        <f>ROUND(I157*H157,2)</f>
        <v>0</v>
      </c>
      <c r="K157" s="222" t="s">
        <v>30</v>
      </c>
      <c r="L157" s="71"/>
      <c r="M157" s="227" t="s">
        <v>30</v>
      </c>
      <c r="N157" s="228" t="s">
        <v>44</v>
      </c>
      <c r="O157" s="46"/>
      <c r="P157" s="229">
        <f>O157*H157</f>
        <v>0</v>
      </c>
      <c r="Q157" s="229">
        <v>0.0012800000000000001</v>
      </c>
      <c r="R157" s="229">
        <f>Q157*H157</f>
        <v>0.029440000000000001</v>
      </c>
      <c r="S157" s="229">
        <v>0</v>
      </c>
      <c r="T157" s="230">
        <f>S157*H157</f>
        <v>0</v>
      </c>
      <c r="AR157" s="23" t="s">
        <v>168</v>
      </c>
      <c r="AT157" s="23" t="s">
        <v>134</v>
      </c>
      <c r="AU157" s="23" t="s">
        <v>83</v>
      </c>
      <c r="AY157" s="23" t="s">
        <v>131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23" t="s">
        <v>81</v>
      </c>
      <c r="BK157" s="231">
        <f>ROUND(I157*H157,2)</f>
        <v>0</v>
      </c>
      <c r="BL157" s="23" t="s">
        <v>168</v>
      </c>
      <c r="BM157" s="23" t="s">
        <v>270</v>
      </c>
    </row>
    <row r="158" s="1" customFormat="1" ht="25.5" customHeight="1">
      <c r="B158" s="45"/>
      <c r="C158" s="220" t="s">
        <v>271</v>
      </c>
      <c r="D158" s="220" t="s">
        <v>134</v>
      </c>
      <c r="E158" s="221" t="s">
        <v>272</v>
      </c>
      <c r="F158" s="222" t="s">
        <v>273</v>
      </c>
      <c r="G158" s="223" t="s">
        <v>167</v>
      </c>
      <c r="H158" s="224">
        <v>23</v>
      </c>
      <c r="I158" s="225"/>
      <c r="J158" s="226">
        <f>ROUND(I158*H158,2)</f>
        <v>0</v>
      </c>
      <c r="K158" s="222" t="s">
        <v>145</v>
      </c>
      <c r="L158" s="71"/>
      <c r="M158" s="227" t="s">
        <v>30</v>
      </c>
      <c r="N158" s="228" t="s">
        <v>44</v>
      </c>
      <c r="O158" s="46"/>
      <c r="P158" s="229">
        <f>O158*H158</f>
        <v>0</v>
      </c>
      <c r="Q158" s="229">
        <v>5.0000000000000002E-05</v>
      </c>
      <c r="R158" s="229">
        <f>Q158*H158</f>
        <v>0.00115</v>
      </c>
      <c r="S158" s="229">
        <v>0</v>
      </c>
      <c r="T158" s="230">
        <f>S158*H158</f>
        <v>0</v>
      </c>
      <c r="AR158" s="23" t="s">
        <v>168</v>
      </c>
      <c r="AT158" s="23" t="s">
        <v>134</v>
      </c>
      <c r="AU158" s="23" t="s">
        <v>83</v>
      </c>
      <c r="AY158" s="23" t="s">
        <v>131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23" t="s">
        <v>81</v>
      </c>
      <c r="BK158" s="231">
        <f>ROUND(I158*H158,2)</f>
        <v>0</v>
      </c>
      <c r="BL158" s="23" t="s">
        <v>168</v>
      </c>
      <c r="BM158" s="23" t="s">
        <v>274</v>
      </c>
    </row>
    <row r="159" s="1" customFormat="1" ht="16.5" customHeight="1">
      <c r="B159" s="45"/>
      <c r="C159" s="220" t="s">
        <v>275</v>
      </c>
      <c r="D159" s="220" t="s">
        <v>134</v>
      </c>
      <c r="E159" s="221" t="s">
        <v>276</v>
      </c>
      <c r="F159" s="222" t="s">
        <v>277</v>
      </c>
      <c r="G159" s="223" t="s">
        <v>167</v>
      </c>
      <c r="H159" s="224">
        <v>7</v>
      </c>
      <c r="I159" s="225"/>
      <c r="J159" s="226">
        <f>ROUND(I159*H159,2)</f>
        <v>0</v>
      </c>
      <c r="K159" s="222" t="s">
        <v>30</v>
      </c>
      <c r="L159" s="71"/>
      <c r="M159" s="227" t="s">
        <v>30</v>
      </c>
      <c r="N159" s="228" t="s">
        <v>44</v>
      </c>
      <c r="O159" s="46"/>
      <c r="P159" s="229">
        <f>O159*H159</f>
        <v>0</v>
      </c>
      <c r="Q159" s="229">
        <v>0.0016100000000000001</v>
      </c>
      <c r="R159" s="229">
        <f>Q159*H159</f>
        <v>0.011270000000000001</v>
      </c>
      <c r="S159" s="229">
        <v>0</v>
      </c>
      <c r="T159" s="230">
        <f>S159*H159</f>
        <v>0</v>
      </c>
      <c r="AR159" s="23" t="s">
        <v>168</v>
      </c>
      <c r="AT159" s="23" t="s">
        <v>134</v>
      </c>
      <c r="AU159" s="23" t="s">
        <v>83</v>
      </c>
      <c r="AY159" s="23" t="s">
        <v>131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23" t="s">
        <v>81</v>
      </c>
      <c r="BK159" s="231">
        <f>ROUND(I159*H159,2)</f>
        <v>0</v>
      </c>
      <c r="BL159" s="23" t="s">
        <v>168</v>
      </c>
      <c r="BM159" s="23" t="s">
        <v>278</v>
      </c>
    </row>
    <row r="160" s="1" customFormat="1" ht="25.5" customHeight="1">
      <c r="B160" s="45"/>
      <c r="C160" s="220" t="s">
        <v>279</v>
      </c>
      <c r="D160" s="220" t="s">
        <v>134</v>
      </c>
      <c r="E160" s="221" t="s">
        <v>280</v>
      </c>
      <c r="F160" s="222" t="s">
        <v>281</v>
      </c>
      <c r="G160" s="223" t="s">
        <v>167</v>
      </c>
      <c r="H160" s="224">
        <v>7</v>
      </c>
      <c r="I160" s="225"/>
      <c r="J160" s="226">
        <f>ROUND(I160*H160,2)</f>
        <v>0</v>
      </c>
      <c r="K160" s="222" t="s">
        <v>145</v>
      </c>
      <c r="L160" s="71"/>
      <c r="M160" s="227" t="s">
        <v>30</v>
      </c>
      <c r="N160" s="228" t="s">
        <v>44</v>
      </c>
      <c r="O160" s="46"/>
      <c r="P160" s="229">
        <f>O160*H160</f>
        <v>0</v>
      </c>
      <c r="Q160" s="229">
        <v>6.0000000000000002E-05</v>
      </c>
      <c r="R160" s="229">
        <f>Q160*H160</f>
        <v>0.00042000000000000002</v>
      </c>
      <c r="S160" s="229">
        <v>0</v>
      </c>
      <c r="T160" s="230">
        <f>S160*H160</f>
        <v>0</v>
      </c>
      <c r="AR160" s="23" t="s">
        <v>168</v>
      </c>
      <c r="AT160" s="23" t="s">
        <v>134</v>
      </c>
      <c r="AU160" s="23" t="s">
        <v>83</v>
      </c>
      <c r="AY160" s="23" t="s">
        <v>131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23" t="s">
        <v>81</v>
      </c>
      <c r="BK160" s="231">
        <f>ROUND(I160*H160,2)</f>
        <v>0</v>
      </c>
      <c r="BL160" s="23" t="s">
        <v>168</v>
      </c>
      <c r="BM160" s="23" t="s">
        <v>282</v>
      </c>
    </row>
    <row r="161" s="1" customFormat="1" ht="16.5" customHeight="1">
      <c r="B161" s="45"/>
      <c r="C161" s="220" t="s">
        <v>283</v>
      </c>
      <c r="D161" s="220" t="s">
        <v>134</v>
      </c>
      <c r="E161" s="221" t="s">
        <v>284</v>
      </c>
      <c r="F161" s="222" t="s">
        <v>285</v>
      </c>
      <c r="G161" s="223" t="s">
        <v>167</v>
      </c>
      <c r="H161" s="224">
        <v>14</v>
      </c>
      <c r="I161" s="225"/>
      <c r="J161" s="226">
        <f>ROUND(I161*H161,2)</f>
        <v>0</v>
      </c>
      <c r="K161" s="222" t="s">
        <v>30</v>
      </c>
      <c r="L161" s="71"/>
      <c r="M161" s="227" t="s">
        <v>30</v>
      </c>
      <c r="N161" s="228" t="s">
        <v>44</v>
      </c>
      <c r="O161" s="46"/>
      <c r="P161" s="229">
        <f>O161*H161</f>
        <v>0</v>
      </c>
      <c r="Q161" s="229">
        <v>0.0019599999999999999</v>
      </c>
      <c r="R161" s="229">
        <f>Q161*H161</f>
        <v>0.027439999999999999</v>
      </c>
      <c r="S161" s="229">
        <v>0</v>
      </c>
      <c r="T161" s="230">
        <f>S161*H161</f>
        <v>0</v>
      </c>
      <c r="AR161" s="23" t="s">
        <v>168</v>
      </c>
      <c r="AT161" s="23" t="s">
        <v>134</v>
      </c>
      <c r="AU161" s="23" t="s">
        <v>83</v>
      </c>
      <c r="AY161" s="23" t="s">
        <v>131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23" t="s">
        <v>81</v>
      </c>
      <c r="BK161" s="231">
        <f>ROUND(I161*H161,2)</f>
        <v>0</v>
      </c>
      <c r="BL161" s="23" t="s">
        <v>168</v>
      </c>
      <c r="BM161" s="23" t="s">
        <v>286</v>
      </c>
    </row>
    <row r="162" s="1" customFormat="1" ht="25.5" customHeight="1">
      <c r="B162" s="45"/>
      <c r="C162" s="220" t="s">
        <v>287</v>
      </c>
      <c r="D162" s="220" t="s">
        <v>134</v>
      </c>
      <c r="E162" s="221" t="s">
        <v>288</v>
      </c>
      <c r="F162" s="222" t="s">
        <v>289</v>
      </c>
      <c r="G162" s="223" t="s">
        <v>167</v>
      </c>
      <c r="H162" s="224">
        <v>14</v>
      </c>
      <c r="I162" s="225"/>
      <c r="J162" s="226">
        <f>ROUND(I162*H162,2)</f>
        <v>0</v>
      </c>
      <c r="K162" s="222" t="s">
        <v>145</v>
      </c>
      <c r="L162" s="71"/>
      <c r="M162" s="227" t="s">
        <v>30</v>
      </c>
      <c r="N162" s="228" t="s">
        <v>44</v>
      </c>
      <c r="O162" s="46"/>
      <c r="P162" s="229">
        <f>O162*H162</f>
        <v>0</v>
      </c>
      <c r="Q162" s="229">
        <v>0.00010000000000000001</v>
      </c>
      <c r="R162" s="229">
        <f>Q162*H162</f>
        <v>0.0014</v>
      </c>
      <c r="S162" s="229">
        <v>0</v>
      </c>
      <c r="T162" s="230">
        <f>S162*H162</f>
        <v>0</v>
      </c>
      <c r="AR162" s="23" t="s">
        <v>168</v>
      </c>
      <c r="AT162" s="23" t="s">
        <v>134</v>
      </c>
      <c r="AU162" s="23" t="s">
        <v>83</v>
      </c>
      <c r="AY162" s="23" t="s">
        <v>131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23" t="s">
        <v>81</v>
      </c>
      <c r="BK162" s="231">
        <f>ROUND(I162*H162,2)</f>
        <v>0</v>
      </c>
      <c r="BL162" s="23" t="s">
        <v>168</v>
      </c>
      <c r="BM162" s="23" t="s">
        <v>290</v>
      </c>
    </row>
    <row r="163" s="1" customFormat="1" ht="16.5" customHeight="1">
      <c r="B163" s="45"/>
      <c r="C163" s="220" t="s">
        <v>291</v>
      </c>
      <c r="D163" s="220" t="s">
        <v>134</v>
      </c>
      <c r="E163" s="221" t="s">
        <v>292</v>
      </c>
      <c r="F163" s="222" t="s">
        <v>293</v>
      </c>
      <c r="G163" s="223" t="s">
        <v>167</v>
      </c>
      <c r="H163" s="224">
        <v>8</v>
      </c>
      <c r="I163" s="225"/>
      <c r="J163" s="226">
        <f>ROUND(I163*H163,2)</f>
        <v>0</v>
      </c>
      <c r="K163" s="222" t="s">
        <v>30</v>
      </c>
      <c r="L163" s="71"/>
      <c r="M163" s="227" t="s">
        <v>30</v>
      </c>
      <c r="N163" s="228" t="s">
        <v>44</v>
      </c>
      <c r="O163" s="46"/>
      <c r="P163" s="229">
        <f>O163*H163</f>
        <v>0</v>
      </c>
      <c r="Q163" s="229">
        <v>0.0033899999999999998</v>
      </c>
      <c r="R163" s="229">
        <f>Q163*H163</f>
        <v>0.027119999999999998</v>
      </c>
      <c r="S163" s="229">
        <v>0</v>
      </c>
      <c r="T163" s="230">
        <f>S163*H163</f>
        <v>0</v>
      </c>
      <c r="AR163" s="23" t="s">
        <v>168</v>
      </c>
      <c r="AT163" s="23" t="s">
        <v>134</v>
      </c>
      <c r="AU163" s="23" t="s">
        <v>83</v>
      </c>
      <c r="AY163" s="23" t="s">
        <v>131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23" t="s">
        <v>81</v>
      </c>
      <c r="BK163" s="231">
        <f>ROUND(I163*H163,2)</f>
        <v>0</v>
      </c>
      <c r="BL163" s="23" t="s">
        <v>168</v>
      </c>
      <c r="BM163" s="23" t="s">
        <v>294</v>
      </c>
    </row>
    <row r="164" s="1" customFormat="1" ht="25.5" customHeight="1">
      <c r="B164" s="45"/>
      <c r="C164" s="220" t="s">
        <v>200</v>
      </c>
      <c r="D164" s="220" t="s">
        <v>134</v>
      </c>
      <c r="E164" s="221" t="s">
        <v>295</v>
      </c>
      <c r="F164" s="222" t="s">
        <v>296</v>
      </c>
      <c r="G164" s="223" t="s">
        <v>167</v>
      </c>
      <c r="H164" s="224">
        <v>8</v>
      </c>
      <c r="I164" s="225"/>
      <c r="J164" s="226">
        <f>ROUND(I164*H164,2)</f>
        <v>0</v>
      </c>
      <c r="K164" s="222" t="s">
        <v>145</v>
      </c>
      <c r="L164" s="71"/>
      <c r="M164" s="227" t="s">
        <v>30</v>
      </c>
      <c r="N164" s="228" t="s">
        <v>44</v>
      </c>
      <c r="O164" s="46"/>
      <c r="P164" s="229">
        <f>O164*H164</f>
        <v>0</v>
      </c>
      <c r="Q164" s="229">
        <v>0.00024000000000000001</v>
      </c>
      <c r="R164" s="229">
        <f>Q164*H164</f>
        <v>0.0019200000000000001</v>
      </c>
      <c r="S164" s="229">
        <v>0</v>
      </c>
      <c r="T164" s="230">
        <f>S164*H164</f>
        <v>0</v>
      </c>
      <c r="AR164" s="23" t="s">
        <v>168</v>
      </c>
      <c r="AT164" s="23" t="s">
        <v>134</v>
      </c>
      <c r="AU164" s="23" t="s">
        <v>83</v>
      </c>
      <c r="AY164" s="23" t="s">
        <v>131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23" t="s">
        <v>81</v>
      </c>
      <c r="BK164" s="231">
        <f>ROUND(I164*H164,2)</f>
        <v>0</v>
      </c>
      <c r="BL164" s="23" t="s">
        <v>168</v>
      </c>
      <c r="BM164" s="23" t="s">
        <v>297</v>
      </c>
    </row>
    <row r="165" s="1" customFormat="1" ht="16.5" customHeight="1">
      <c r="B165" s="45"/>
      <c r="C165" s="220" t="s">
        <v>298</v>
      </c>
      <c r="D165" s="220" t="s">
        <v>134</v>
      </c>
      <c r="E165" s="221" t="s">
        <v>299</v>
      </c>
      <c r="F165" s="222" t="s">
        <v>300</v>
      </c>
      <c r="G165" s="223" t="s">
        <v>167</v>
      </c>
      <c r="H165" s="224">
        <v>75</v>
      </c>
      <c r="I165" s="225"/>
      <c r="J165" s="226">
        <f>ROUND(I165*H165,2)</f>
        <v>0</v>
      </c>
      <c r="K165" s="222" t="s">
        <v>145</v>
      </c>
      <c r="L165" s="71"/>
      <c r="M165" s="227" t="s">
        <v>30</v>
      </c>
      <c r="N165" s="228" t="s">
        <v>44</v>
      </c>
      <c r="O165" s="46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AR165" s="23" t="s">
        <v>168</v>
      </c>
      <c r="AT165" s="23" t="s">
        <v>134</v>
      </c>
      <c r="AU165" s="23" t="s">
        <v>83</v>
      </c>
      <c r="AY165" s="23" t="s">
        <v>131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23" t="s">
        <v>81</v>
      </c>
      <c r="BK165" s="231">
        <f>ROUND(I165*H165,2)</f>
        <v>0</v>
      </c>
      <c r="BL165" s="23" t="s">
        <v>168</v>
      </c>
      <c r="BM165" s="23" t="s">
        <v>301</v>
      </c>
    </row>
    <row r="166" s="1" customFormat="1" ht="16.5" customHeight="1">
      <c r="B166" s="45"/>
      <c r="C166" s="220" t="s">
        <v>302</v>
      </c>
      <c r="D166" s="220" t="s">
        <v>134</v>
      </c>
      <c r="E166" s="221" t="s">
        <v>303</v>
      </c>
      <c r="F166" s="222" t="s">
        <v>304</v>
      </c>
      <c r="G166" s="223" t="s">
        <v>167</v>
      </c>
      <c r="H166" s="224">
        <v>22</v>
      </c>
      <c r="I166" s="225"/>
      <c r="J166" s="226">
        <f>ROUND(I166*H166,2)</f>
        <v>0</v>
      </c>
      <c r="K166" s="222" t="s">
        <v>145</v>
      </c>
      <c r="L166" s="71"/>
      <c r="M166" s="227" t="s">
        <v>30</v>
      </c>
      <c r="N166" s="228" t="s">
        <v>44</v>
      </c>
      <c r="O166" s="46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AR166" s="23" t="s">
        <v>168</v>
      </c>
      <c r="AT166" s="23" t="s">
        <v>134</v>
      </c>
      <c r="AU166" s="23" t="s">
        <v>83</v>
      </c>
      <c r="AY166" s="23" t="s">
        <v>131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23" t="s">
        <v>81</v>
      </c>
      <c r="BK166" s="231">
        <f>ROUND(I166*H166,2)</f>
        <v>0</v>
      </c>
      <c r="BL166" s="23" t="s">
        <v>168</v>
      </c>
      <c r="BM166" s="23" t="s">
        <v>305</v>
      </c>
    </row>
    <row r="167" s="1" customFormat="1" ht="16.5" customHeight="1">
      <c r="B167" s="45"/>
      <c r="C167" s="220" t="s">
        <v>306</v>
      </c>
      <c r="D167" s="220" t="s">
        <v>134</v>
      </c>
      <c r="E167" s="221" t="s">
        <v>307</v>
      </c>
      <c r="F167" s="222" t="s">
        <v>308</v>
      </c>
      <c r="G167" s="223" t="s">
        <v>144</v>
      </c>
      <c r="H167" s="224">
        <v>0.13300000000000001</v>
      </c>
      <c r="I167" s="225"/>
      <c r="J167" s="226">
        <f>ROUND(I167*H167,2)</f>
        <v>0</v>
      </c>
      <c r="K167" s="222" t="s">
        <v>145</v>
      </c>
      <c r="L167" s="71"/>
      <c r="M167" s="227" t="s">
        <v>30</v>
      </c>
      <c r="N167" s="228" t="s">
        <v>44</v>
      </c>
      <c r="O167" s="46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AR167" s="23" t="s">
        <v>168</v>
      </c>
      <c r="AT167" s="23" t="s">
        <v>134</v>
      </c>
      <c r="AU167" s="23" t="s">
        <v>83</v>
      </c>
      <c r="AY167" s="23" t="s">
        <v>131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23" t="s">
        <v>81</v>
      </c>
      <c r="BK167" s="231">
        <f>ROUND(I167*H167,2)</f>
        <v>0</v>
      </c>
      <c r="BL167" s="23" t="s">
        <v>168</v>
      </c>
      <c r="BM167" s="23" t="s">
        <v>309</v>
      </c>
    </row>
    <row r="168" s="10" customFormat="1" ht="29.88" customHeight="1">
      <c r="B168" s="204"/>
      <c r="C168" s="205"/>
      <c r="D168" s="206" t="s">
        <v>72</v>
      </c>
      <c r="E168" s="218" t="s">
        <v>310</v>
      </c>
      <c r="F168" s="218" t="s">
        <v>311</v>
      </c>
      <c r="G168" s="205"/>
      <c r="H168" s="205"/>
      <c r="I168" s="208"/>
      <c r="J168" s="219">
        <f>BK168</f>
        <v>0</v>
      </c>
      <c r="K168" s="205"/>
      <c r="L168" s="210"/>
      <c r="M168" s="211"/>
      <c r="N168" s="212"/>
      <c r="O168" s="212"/>
      <c r="P168" s="213">
        <f>SUM(P169:P200)</f>
        <v>0</v>
      </c>
      <c r="Q168" s="212"/>
      <c r="R168" s="213">
        <f>SUM(R169:R200)</f>
        <v>0.048900000000000006</v>
      </c>
      <c r="S168" s="212"/>
      <c r="T168" s="214">
        <f>SUM(T169:T200)</f>
        <v>0.014</v>
      </c>
      <c r="AR168" s="215" t="s">
        <v>83</v>
      </c>
      <c r="AT168" s="216" t="s">
        <v>72</v>
      </c>
      <c r="AU168" s="216" t="s">
        <v>81</v>
      </c>
      <c r="AY168" s="215" t="s">
        <v>131</v>
      </c>
      <c r="BK168" s="217">
        <f>SUM(BK169:BK200)</f>
        <v>0</v>
      </c>
    </row>
    <row r="169" s="1" customFormat="1" ht="16.5" customHeight="1">
      <c r="B169" s="45"/>
      <c r="C169" s="220" t="s">
        <v>312</v>
      </c>
      <c r="D169" s="220" t="s">
        <v>134</v>
      </c>
      <c r="E169" s="221" t="s">
        <v>313</v>
      </c>
      <c r="F169" s="222" t="s">
        <v>314</v>
      </c>
      <c r="G169" s="223" t="s">
        <v>180</v>
      </c>
      <c r="H169" s="224">
        <v>1</v>
      </c>
      <c r="I169" s="225"/>
      <c r="J169" s="226">
        <f>ROUND(I169*H169,2)</f>
        <v>0</v>
      </c>
      <c r="K169" s="222" t="s">
        <v>145</v>
      </c>
      <c r="L169" s="71"/>
      <c r="M169" s="227" t="s">
        <v>30</v>
      </c>
      <c r="N169" s="228" t="s">
        <v>44</v>
      </c>
      <c r="O169" s="46"/>
      <c r="P169" s="229">
        <f>O169*H169</f>
        <v>0</v>
      </c>
      <c r="Q169" s="229">
        <v>0</v>
      </c>
      <c r="R169" s="229">
        <f>Q169*H169</f>
        <v>0</v>
      </c>
      <c r="S169" s="229">
        <v>0.014</v>
      </c>
      <c r="T169" s="230">
        <f>S169*H169</f>
        <v>0.014</v>
      </c>
      <c r="AR169" s="23" t="s">
        <v>168</v>
      </c>
      <c r="AT169" s="23" t="s">
        <v>134</v>
      </c>
      <c r="AU169" s="23" t="s">
        <v>83</v>
      </c>
      <c r="AY169" s="23" t="s">
        <v>131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23" t="s">
        <v>81</v>
      </c>
      <c r="BK169" s="231">
        <f>ROUND(I169*H169,2)</f>
        <v>0</v>
      </c>
      <c r="BL169" s="23" t="s">
        <v>168</v>
      </c>
      <c r="BM169" s="23" t="s">
        <v>315</v>
      </c>
    </row>
    <row r="170" s="12" customFormat="1">
      <c r="B170" s="244"/>
      <c r="C170" s="245"/>
      <c r="D170" s="234" t="s">
        <v>154</v>
      </c>
      <c r="E170" s="246" t="s">
        <v>30</v>
      </c>
      <c r="F170" s="247" t="s">
        <v>316</v>
      </c>
      <c r="G170" s="245"/>
      <c r="H170" s="246" t="s">
        <v>30</v>
      </c>
      <c r="I170" s="248"/>
      <c r="J170" s="245"/>
      <c r="K170" s="245"/>
      <c r="L170" s="249"/>
      <c r="M170" s="250"/>
      <c r="N170" s="251"/>
      <c r="O170" s="251"/>
      <c r="P170" s="251"/>
      <c r="Q170" s="251"/>
      <c r="R170" s="251"/>
      <c r="S170" s="251"/>
      <c r="T170" s="252"/>
      <c r="AT170" s="253" t="s">
        <v>154</v>
      </c>
      <c r="AU170" s="253" t="s">
        <v>83</v>
      </c>
      <c r="AV170" s="12" t="s">
        <v>81</v>
      </c>
      <c r="AW170" s="12" t="s">
        <v>37</v>
      </c>
      <c r="AX170" s="12" t="s">
        <v>73</v>
      </c>
      <c r="AY170" s="253" t="s">
        <v>131</v>
      </c>
    </row>
    <row r="171" s="11" customFormat="1">
      <c r="B171" s="232"/>
      <c r="C171" s="233"/>
      <c r="D171" s="234" t="s">
        <v>154</v>
      </c>
      <c r="E171" s="235" t="s">
        <v>30</v>
      </c>
      <c r="F171" s="236" t="s">
        <v>81</v>
      </c>
      <c r="G171" s="233"/>
      <c r="H171" s="237">
        <v>1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AT171" s="243" t="s">
        <v>154</v>
      </c>
      <c r="AU171" s="243" t="s">
        <v>83</v>
      </c>
      <c r="AV171" s="11" t="s">
        <v>83</v>
      </c>
      <c r="AW171" s="11" t="s">
        <v>37</v>
      </c>
      <c r="AX171" s="11" t="s">
        <v>81</v>
      </c>
      <c r="AY171" s="243" t="s">
        <v>131</v>
      </c>
    </row>
    <row r="172" s="1" customFormat="1" ht="16.5" customHeight="1">
      <c r="B172" s="45"/>
      <c r="C172" s="220" t="s">
        <v>317</v>
      </c>
      <c r="D172" s="220" t="s">
        <v>134</v>
      </c>
      <c r="E172" s="221" t="s">
        <v>318</v>
      </c>
      <c r="F172" s="222" t="s">
        <v>319</v>
      </c>
      <c r="G172" s="223" t="s">
        <v>247</v>
      </c>
      <c r="H172" s="224">
        <v>1</v>
      </c>
      <c r="I172" s="225"/>
      <c r="J172" s="226">
        <f>ROUND(I172*H172,2)</f>
        <v>0</v>
      </c>
      <c r="K172" s="222" t="s">
        <v>145</v>
      </c>
      <c r="L172" s="71"/>
      <c r="M172" s="227" t="s">
        <v>30</v>
      </c>
      <c r="N172" s="228" t="s">
        <v>44</v>
      </c>
      <c r="O172" s="46"/>
      <c r="P172" s="229">
        <f>O172*H172</f>
        <v>0</v>
      </c>
      <c r="Q172" s="229">
        <v>0.0070400000000000003</v>
      </c>
      <c r="R172" s="229">
        <f>Q172*H172</f>
        <v>0.0070400000000000003</v>
      </c>
      <c r="S172" s="229">
        <v>0</v>
      </c>
      <c r="T172" s="230">
        <f>S172*H172</f>
        <v>0</v>
      </c>
      <c r="AR172" s="23" t="s">
        <v>168</v>
      </c>
      <c r="AT172" s="23" t="s">
        <v>134</v>
      </c>
      <c r="AU172" s="23" t="s">
        <v>83</v>
      </c>
      <c r="AY172" s="23" t="s">
        <v>131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23" t="s">
        <v>81</v>
      </c>
      <c r="BK172" s="231">
        <f>ROUND(I172*H172,2)</f>
        <v>0</v>
      </c>
      <c r="BL172" s="23" t="s">
        <v>168</v>
      </c>
      <c r="BM172" s="23" t="s">
        <v>320</v>
      </c>
    </row>
    <row r="173" s="12" customFormat="1">
      <c r="B173" s="244"/>
      <c r="C173" s="245"/>
      <c r="D173" s="234" t="s">
        <v>154</v>
      </c>
      <c r="E173" s="246" t="s">
        <v>30</v>
      </c>
      <c r="F173" s="247" t="s">
        <v>321</v>
      </c>
      <c r="G173" s="245"/>
      <c r="H173" s="246" t="s">
        <v>30</v>
      </c>
      <c r="I173" s="248"/>
      <c r="J173" s="245"/>
      <c r="K173" s="245"/>
      <c r="L173" s="249"/>
      <c r="M173" s="250"/>
      <c r="N173" s="251"/>
      <c r="O173" s="251"/>
      <c r="P173" s="251"/>
      <c r="Q173" s="251"/>
      <c r="R173" s="251"/>
      <c r="S173" s="251"/>
      <c r="T173" s="252"/>
      <c r="AT173" s="253" t="s">
        <v>154</v>
      </c>
      <c r="AU173" s="253" t="s">
        <v>83</v>
      </c>
      <c r="AV173" s="12" t="s">
        <v>81</v>
      </c>
      <c r="AW173" s="12" t="s">
        <v>37</v>
      </c>
      <c r="AX173" s="12" t="s">
        <v>73</v>
      </c>
      <c r="AY173" s="253" t="s">
        <v>131</v>
      </c>
    </row>
    <row r="174" s="12" customFormat="1">
      <c r="B174" s="244"/>
      <c r="C174" s="245"/>
      <c r="D174" s="234" t="s">
        <v>154</v>
      </c>
      <c r="E174" s="246" t="s">
        <v>30</v>
      </c>
      <c r="F174" s="247" t="s">
        <v>322</v>
      </c>
      <c r="G174" s="245"/>
      <c r="H174" s="246" t="s">
        <v>30</v>
      </c>
      <c r="I174" s="248"/>
      <c r="J174" s="245"/>
      <c r="K174" s="245"/>
      <c r="L174" s="249"/>
      <c r="M174" s="250"/>
      <c r="N174" s="251"/>
      <c r="O174" s="251"/>
      <c r="P174" s="251"/>
      <c r="Q174" s="251"/>
      <c r="R174" s="251"/>
      <c r="S174" s="251"/>
      <c r="T174" s="252"/>
      <c r="AT174" s="253" t="s">
        <v>154</v>
      </c>
      <c r="AU174" s="253" t="s">
        <v>83</v>
      </c>
      <c r="AV174" s="12" t="s">
        <v>81</v>
      </c>
      <c r="AW174" s="12" t="s">
        <v>37</v>
      </c>
      <c r="AX174" s="12" t="s">
        <v>73</v>
      </c>
      <c r="AY174" s="253" t="s">
        <v>131</v>
      </c>
    </row>
    <row r="175" s="11" customFormat="1">
      <c r="B175" s="232"/>
      <c r="C175" s="233"/>
      <c r="D175" s="234" t="s">
        <v>154</v>
      </c>
      <c r="E175" s="235" t="s">
        <v>30</v>
      </c>
      <c r="F175" s="236" t="s">
        <v>81</v>
      </c>
      <c r="G175" s="233"/>
      <c r="H175" s="237">
        <v>1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AT175" s="243" t="s">
        <v>154</v>
      </c>
      <c r="AU175" s="243" t="s">
        <v>83</v>
      </c>
      <c r="AV175" s="11" t="s">
        <v>83</v>
      </c>
      <c r="AW175" s="11" t="s">
        <v>37</v>
      </c>
      <c r="AX175" s="11" t="s">
        <v>81</v>
      </c>
      <c r="AY175" s="243" t="s">
        <v>131</v>
      </c>
    </row>
    <row r="176" s="1" customFormat="1" ht="16.5" customHeight="1">
      <c r="B176" s="45"/>
      <c r="C176" s="220" t="s">
        <v>323</v>
      </c>
      <c r="D176" s="220" t="s">
        <v>134</v>
      </c>
      <c r="E176" s="221" t="s">
        <v>324</v>
      </c>
      <c r="F176" s="222" t="s">
        <v>325</v>
      </c>
      <c r="G176" s="223" t="s">
        <v>180</v>
      </c>
      <c r="H176" s="224">
        <v>5</v>
      </c>
      <c r="I176" s="225"/>
      <c r="J176" s="226">
        <f>ROUND(I176*H176,2)</f>
        <v>0</v>
      </c>
      <c r="K176" s="222" t="s">
        <v>145</v>
      </c>
      <c r="L176" s="71"/>
      <c r="M176" s="227" t="s">
        <v>30</v>
      </c>
      <c r="N176" s="228" t="s">
        <v>44</v>
      </c>
      <c r="O176" s="46"/>
      <c r="P176" s="229">
        <f>O176*H176</f>
        <v>0</v>
      </c>
      <c r="Q176" s="229">
        <v>3.0000000000000001E-05</v>
      </c>
      <c r="R176" s="229">
        <f>Q176*H176</f>
        <v>0.00015000000000000001</v>
      </c>
      <c r="S176" s="229">
        <v>0</v>
      </c>
      <c r="T176" s="230">
        <f>S176*H176</f>
        <v>0</v>
      </c>
      <c r="AR176" s="23" t="s">
        <v>168</v>
      </c>
      <c r="AT176" s="23" t="s">
        <v>134</v>
      </c>
      <c r="AU176" s="23" t="s">
        <v>83</v>
      </c>
      <c r="AY176" s="23" t="s">
        <v>131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23" t="s">
        <v>81</v>
      </c>
      <c r="BK176" s="231">
        <f>ROUND(I176*H176,2)</f>
        <v>0</v>
      </c>
      <c r="BL176" s="23" t="s">
        <v>168</v>
      </c>
      <c r="BM176" s="23" t="s">
        <v>326</v>
      </c>
    </row>
    <row r="177" s="1" customFormat="1" ht="16.5" customHeight="1">
      <c r="B177" s="45"/>
      <c r="C177" s="254" t="s">
        <v>327</v>
      </c>
      <c r="D177" s="254" t="s">
        <v>197</v>
      </c>
      <c r="E177" s="255" t="s">
        <v>328</v>
      </c>
      <c r="F177" s="256" t="s">
        <v>329</v>
      </c>
      <c r="G177" s="257" t="s">
        <v>180</v>
      </c>
      <c r="H177" s="258">
        <v>5</v>
      </c>
      <c r="I177" s="259"/>
      <c r="J177" s="260">
        <f>ROUND(I177*H177,2)</f>
        <v>0</v>
      </c>
      <c r="K177" s="256" t="s">
        <v>30</v>
      </c>
      <c r="L177" s="261"/>
      <c r="M177" s="262" t="s">
        <v>30</v>
      </c>
      <c r="N177" s="263" t="s">
        <v>44</v>
      </c>
      <c r="O177" s="46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AR177" s="23" t="s">
        <v>200</v>
      </c>
      <c r="AT177" s="23" t="s">
        <v>197</v>
      </c>
      <c r="AU177" s="23" t="s">
        <v>83</v>
      </c>
      <c r="AY177" s="23" t="s">
        <v>131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23" t="s">
        <v>81</v>
      </c>
      <c r="BK177" s="231">
        <f>ROUND(I177*H177,2)</f>
        <v>0</v>
      </c>
      <c r="BL177" s="23" t="s">
        <v>168</v>
      </c>
      <c r="BM177" s="23" t="s">
        <v>330</v>
      </c>
    </row>
    <row r="178" s="1" customFormat="1" ht="16.5" customHeight="1">
      <c r="B178" s="45"/>
      <c r="C178" s="220" t="s">
        <v>331</v>
      </c>
      <c r="D178" s="220" t="s">
        <v>134</v>
      </c>
      <c r="E178" s="221" t="s">
        <v>332</v>
      </c>
      <c r="F178" s="222" t="s">
        <v>333</v>
      </c>
      <c r="G178" s="223" t="s">
        <v>180</v>
      </c>
      <c r="H178" s="224">
        <v>1</v>
      </c>
      <c r="I178" s="225"/>
      <c r="J178" s="226">
        <f>ROUND(I178*H178,2)</f>
        <v>0</v>
      </c>
      <c r="K178" s="222" t="s">
        <v>145</v>
      </c>
      <c r="L178" s="71"/>
      <c r="M178" s="227" t="s">
        <v>30</v>
      </c>
      <c r="N178" s="228" t="s">
        <v>44</v>
      </c>
      <c r="O178" s="46"/>
      <c r="P178" s="229">
        <f>O178*H178</f>
        <v>0</v>
      </c>
      <c r="Q178" s="229">
        <v>3.0000000000000001E-05</v>
      </c>
      <c r="R178" s="229">
        <f>Q178*H178</f>
        <v>3.0000000000000001E-05</v>
      </c>
      <c r="S178" s="229">
        <v>0</v>
      </c>
      <c r="T178" s="230">
        <f>S178*H178</f>
        <v>0</v>
      </c>
      <c r="AR178" s="23" t="s">
        <v>168</v>
      </c>
      <c r="AT178" s="23" t="s">
        <v>134</v>
      </c>
      <c r="AU178" s="23" t="s">
        <v>83</v>
      </c>
      <c r="AY178" s="23" t="s">
        <v>131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23" t="s">
        <v>81</v>
      </c>
      <c r="BK178" s="231">
        <f>ROUND(I178*H178,2)</f>
        <v>0</v>
      </c>
      <c r="BL178" s="23" t="s">
        <v>168</v>
      </c>
      <c r="BM178" s="23" t="s">
        <v>334</v>
      </c>
    </row>
    <row r="179" s="1" customFormat="1" ht="16.5" customHeight="1">
      <c r="B179" s="45"/>
      <c r="C179" s="254" t="s">
        <v>335</v>
      </c>
      <c r="D179" s="254" t="s">
        <v>197</v>
      </c>
      <c r="E179" s="255" t="s">
        <v>336</v>
      </c>
      <c r="F179" s="256" t="s">
        <v>337</v>
      </c>
      <c r="G179" s="257" t="s">
        <v>180</v>
      </c>
      <c r="H179" s="258">
        <v>1</v>
      </c>
      <c r="I179" s="259"/>
      <c r="J179" s="260">
        <f>ROUND(I179*H179,2)</f>
        <v>0</v>
      </c>
      <c r="K179" s="256" t="s">
        <v>30</v>
      </c>
      <c r="L179" s="261"/>
      <c r="M179" s="262" t="s">
        <v>30</v>
      </c>
      <c r="N179" s="263" t="s">
        <v>44</v>
      </c>
      <c r="O179" s="46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AR179" s="23" t="s">
        <v>200</v>
      </c>
      <c r="AT179" s="23" t="s">
        <v>197</v>
      </c>
      <c r="AU179" s="23" t="s">
        <v>83</v>
      </c>
      <c r="AY179" s="23" t="s">
        <v>131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23" t="s">
        <v>81</v>
      </c>
      <c r="BK179" s="231">
        <f>ROUND(I179*H179,2)</f>
        <v>0</v>
      </c>
      <c r="BL179" s="23" t="s">
        <v>168</v>
      </c>
      <c r="BM179" s="23" t="s">
        <v>338</v>
      </c>
    </row>
    <row r="180" s="1" customFormat="1" ht="16.5" customHeight="1">
      <c r="B180" s="45"/>
      <c r="C180" s="220" t="s">
        <v>339</v>
      </c>
      <c r="D180" s="220" t="s">
        <v>134</v>
      </c>
      <c r="E180" s="221" t="s">
        <v>340</v>
      </c>
      <c r="F180" s="222" t="s">
        <v>341</v>
      </c>
      <c r="G180" s="223" t="s">
        <v>180</v>
      </c>
      <c r="H180" s="224">
        <v>5</v>
      </c>
      <c r="I180" s="225"/>
      <c r="J180" s="226">
        <f>ROUND(I180*H180,2)</f>
        <v>0</v>
      </c>
      <c r="K180" s="222" t="s">
        <v>145</v>
      </c>
      <c r="L180" s="71"/>
      <c r="M180" s="227" t="s">
        <v>30</v>
      </c>
      <c r="N180" s="228" t="s">
        <v>44</v>
      </c>
      <c r="O180" s="46"/>
      <c r="P180" s="229">
        <f>O180*H180</f>
        <v>0</v>
      </c>
      <c r="Q180" s="229">
        <v>6.0000000000000002E-05</v>
      </c>
      <c r="R180" s="229">
        <f>Q180*H180</f>
        <v>0.00030000000000000003</v>
      </c>
      <c r="S180" s="229">
        <v>0</v>
      </c>
      <c r="T180" s="230">
        <f>S180*H180</f>
        <v>0</v>
      </c>
      <c r="AR180" s="23" t="s">
        <v>168</v>
      </c>
      <c r="AT180" s="23" t="s">
        <v>134</v>
      </c>
      <c r="AU180" s="23" t="s">
        <v>83</v>
      </c>
      <c r="AY180" s="23" t="s">
        <v>131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23" t="s">
        <v>81</v>
      </c>
      <c r="BK180" s="231">
        <f>ROUND(I180*H180,2)</f>
        <v>0</v>
      </c>
      <c r="BL180" s="23" t="s">
        <v>168</v>
      </c>
      <c r="BM180" s="23" t="s">
        <v>342</v>
      </c>
    </row>
    <row r="181" s="1" customFormat="1" ht="16.5" customHeight="1">
      <c r="B181" s="45"/>
      <c r="C181" s="254" t="s">
        <v>343</v>
      </c>
      <c r="D181" s="254" t="s">
        <v>197</v>
      </c>
      <c r="E181" s="255" t="s">
        <v>344</v>
      </c>
      <c r="F181" s="256" t="s">
        <v>345</v>
      </c>
      <c r="G181" s="257" t="s">
        <v>346</v>
      </c>
      <c r="H181" s="258">
        <v>5</v>
      </c>
      <c r="I181" s="259"/>
      <c r="J181" s="260">
        <f>ROUND(I181*H181,2)</f>
        <v>0</v>
      </c>
      <c r="K181" s="256" t="s">
        <v>30</v>
      </c>
      <c r="L181" s="261"/>
      <c r="M181" s="262" t="s">
        <v>30</v>
      </c>
      <c r="N181" s="263" t="s">
        <v>44</v>
      </c>
      <c r="O181" s="46"/>
      <c r="P181" s="229">
        <f>O181*H181</f>
        <v>0</v>
      </c>
      <c r="Q181" s="229">
        <v>0.00050000000000000001</v>
      </c>
      <c r="R181" s="229">
        <f>Q181*H181</f>
        <v>0.0025000000000000001</v>
      </c>
      <c r="S181" s="229">
        <v>0</v>
      </c>
      <c r="T181" s="230">
        <f>S181*H181</f>
        <v>0</v>
      </c>
      <c r="AR181" s="23" t="s">
        <v>200</v>
      </c>
      <c r="AT181" s="23" t="s">
        <v>197</v>
      </c>
      <c r="AU181" s="23" t="s">
        <v>83</v>
      </c>
      <c r="AY181" s="23" t="s">
        <v>131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23" t="s">
        <v>81</v>
      </c>
      <c r="BK181" s="231">
        <f>ROUND(I181*H181,2)</f>
        <v>0</v>
      </c>
      <c r="BL181" s="23" t="s">
        <v>168</v>
      </c>
      <c r="BM181" s="23" t="s">
        <v>347</v>
      </c>
    </row>
    <row r="182" s="1" customFormat="1" ht="16.5" customHeight="1">
      <c r="B182" s="45"/>
      <c r="C182" s="220" t="s">
        <v>348</v>
      </c>
      <c r="D182" s="220" t="s">
        <v>134</v>
      </c>
      <c r="E182" s="221" t="s">
        <v>349</v>
      </c>
      <c r="F182" s="222" t="s">
        <v>350</v>
      </c>
      <c r="G182" s="223" t="s">
        <v>180</v>
      </c>
      <c r="H182" s="224">
        <v>1</v>
      </c>
      <c r="I182" s="225"/>
      <c r="J182" s="226">
        <f>ROUND(I182*H182,2)</f>
        <v>0</v>
      </c>
      <c r="K182" s="222" t="s">
        <v>145</v>
      </c>
      <c r="L182" s="71"/>
      <c r="M182" s="227" t="s">
        <v>30</v>
      </c>
      <c r="N182" s="228" t="s">
        <v>44</v>
      </c>
      <c r="O182" s="46"/>
      <c r="P182" s="229">
        <f>O182*H182</f>
        <v>0</v>
      </c>
      <c r="Q182" s="229">
        <v>8.0000000000000007E-05</v>
      </c>
      <c r="R182" s="229">
        <f>Q182*H182</f>
        <v>8.0000000000000007E-05</v>
      </c>
      <c r="S182" s="229">
        <v>0</v>
      </c>
      <c r="T182" s="230">
        <f>S182*H182</f>
        <v>0</v>
      </c>
      <c r="AR182" s="23" t="s">
        <v>168</v>
      </c>
      <c r="AT182" s="23" t="s">
        <v>134</v>
      </c>
      <c r="AU182" s="23" t="s">
        <v>83</v>
      </c>
      <c r="AY182" s="23" t="s">
        <v>131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23" t="s">
        <v>81</v>
      </c>
      <c r="BK182" s="231">
        <f>ROUND(I182*H182,2)</f>
        <v>0</v>
      </c>
      <c r="BL182" s="23" t="s">
        <v>168</v>
      </c>
      <c r="BM182" s="23" t="s">
        <v>351</v>
      </c>
    </row>
    <row r="183" s="1" customFormat="1" ht="16.5" customHeight="1">
      <c r="B183" s="45"/>
      <c r="C183" s="254" t="s">
        <v>352</v>
      </c>
      <c r="D183" s="254" t="s">
        <v>197</v>
      </c>
      <c r="E183" s="255" t="s">
        <v>353</v>
      </c>
      <c r="F183" s="256" t="s">
        <v>354</v>
      </c>
      <c r="G183" s="257" t="s">
        <v>346</v>
      </c>
      <c r="H183" s="258">
        <v>1</v>
      </c>
      <c r="I183" s="259"/>
      <c r="J183" s="260">
        <f>ROUND(I183*H183,2)</f>
        <v>0</v>
      </c>
      <c r="K183" s="256" t="s">
        <v>30</v>
      </c>
      <c r="L183" s="261"/>
      <c r="M183" s="262" t="s">
        <v>30</v>
      </c>
      <c r="N183" s="263" t="s">
        <v>44</v>
      </c>
      <c r="O183" s="46"/>
      <c r="P183" s="229">
        <f>O183*H183</f>
        <v>0</v>
      </c>
      <c r="Q183" s="229">
        <v>0.00050000000000000001</v>
      </c>
      <c r="R183" s="229">
        <f>Q183*H183</f>
        <v>0.00050000000000000001</v>
      </c>
      <c r="S183" s="229">
        <v>0</v>
      </c>
      <c r="T183" s="230">
        <f>S183*H183</f>
        <v>0</v>
      </c>
      <c r="AR183" s="23" t="s">
        <v>200</v>
      </c>
      <c r="AT183" s="23" t="s">
        <v>197</v>
      </c>
      <c r="AU183" s="23" t="s">
        <v>83</v>
      </c>
      <c r="AY183" s="23" t="s">
        <v>131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23" t="s">
        <v>81</v>
      </c>
      <c r="BK183" s="231">
        <f>ROUND(I183*H183,2)</f>
        <v>0</v>
      </c>
      <c r="BL183" s="23" t="s">
        <v>168</v>
      </c>
      <c r="BM183" s="23" t="s">
        <v>355</v>
      </c>
    </row>
    <row r="184" s="1" customFormat="1" ht="16.5" customHeight="1">
      <c r="B184" s="45"/>
      <c r="C184" s="220" t="s">
        <v>356</v>
      </c>
      <c r="D184" s="220" t="s">
        <v>134</v>
      </c>
      <c r="E184" s="221" t="s">
        <v>357</v>
      </c>
      <c r="F184" s="222" t="s">
        <v>358</v>
      </c>
      <c r="G184" s="223" t="s">
        <v>180</v>
      </c>
      <c r="H184" s="224">
        <v>6</v>
      </c>
      <c r="I184" s="225"/>
      <c r="J184" s="226">
        <f>ROUND(I184*H184,2)</f>
        <v>0</v>
      </c>
      <c r="K184" s="222" t="s">
        <v>145</v>
      </c>
      <c r="L184" s="71"/>
      <c r="M184" s="227" t="s">
        <v>30</v>
      </c>
      <c r="N184" s="228" t="s">
        <v>44</v>
      </c>
      <c r="O184" s="46"/>
      <c r="P184" s="229">
        <f>O184*H184</f>
        <v>0</v>
      </c>
      <c r="Q184" s="229">
        <v>0.00010000000000000001</v>
      </c>
      <c r="R184" s="229">
        <f>Q184*H184</f>
        <v>0.00060000000000000006</v>
      </c>
      <c r="S184" s="229">
        <v>0</v>
      </c>
      <c r="T184" s="230">
        <f>S184*H184</f>
        <v>0</v>
      </c>
      <c r="AR184" s="23" t="s">
        <v>168</v>
      </c>
      <c r="AT184" s="23" t="s">
        <v>134</v>
      </c>
      <c r="AU184" s="23" t="s">
        <v>83</v>
      </c>
      <c r="AY184" s="23" t="s">
        <v>131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23" t="s">
        <v>81</v>
      </c>
      <c r="BK184" s="231">
        <f>ROUND(I184*H184,2)</f>
        <v>0</v>
      </c>
      <c r="BL184" s="23" t="s">
        <v>168</v>
      </c>
      <c r="BM184" s="23" t="s">
        <v>359</v>
      </c>
    </row>
    <row r="185" s="1" customFormat="1" ht="16.5" customHeight="1">
      <c r="B185" s="45"/>
      <c r="C185" s="254" t="s">
        <v>360</v>
      </c>
      <c r="D185" s="254" t="s">
        <v>197</v>
      </c>
      <c r="E185" s="255" t="s">
        <v>361</v>
      </c>
      <c r="F185" s="256" t="s">
        <v>362</v>
      </c>
      <c r="G185" s="257" t="s">
        <v>180</v>
      </c>
      <c r="H185" s="258">
        <v>6</v>
      </c>
      <c r="I185" s="259"/>
      <c r="J185" s="260">
        <f>ROUND(I185*H185,2)</f>
        <v>0</v>
      </c>
      <c r="K185" s="256" t="s">
        <v>30</v>
      </c>
      <c r="L185" s="261"/>
      <c r="M185" s="262" t="s">
        <v>30</v>
      </c>
      <c r="N185" s="263" t="s">
        <v>44</v>
      </c>
      <c r="O185" s="46"/>
      <c r="P185" s="229">
        <f>O185*H185</f>
        <v>0</v>
      </c>
      <c r="Q185" s="229">
        <v>0.00040999999999999999</v>
      </c>
      <c r="R185" s="229">
        <f>Q185*H185</f>
        <v>0.0024599999999999999</v>
      </c>
      <c r="S185" s="229">
        <v>0</v>
      </c>
      <c r="T185" s="230">
        <f>S185*H185</f>
        <v>0</v>
      </c>
      <c r="AR185" s="23" t="s">
        <v>200</v>
      </c>
      <c r="AT185" s="23" t="s">
        <v>197</v>
      </c>
      <c r="AU185" s="23" t="s">
        <v>83</v>
      </c>
      <c r="AY185" s="23" t="s">
        <v>131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23" t="s">
        <v>81</v>
      </c>
      <c r="BK185" s="231">
        <f>ROUND(I185*H185,2)</f>
        <v>0</v>
      </c>
      <c r="BL185" s="23" t="s">
        <v>168</v>
      </c>
      <c r="BM185" s="23" t="s">
        <v>363</v>
      </c>
    </row>
    <row r="186" s="1" customFormat="1" ht="16.5" customHeight="1">
      <c r="B186" s="45"/>
      <c r="C186" s="220" t="s">
        <v>364</v>
      </c>
      <c r="D186" s="220" t="s">
        <v>134</v>
      </c>
      <c r="E186" s="221" t="s">
        <v>365</v>
      </c>
      <c r="F186" s="222" t="s">
        <v>366</v>
      </c>
      <c r="G186" s="223" t="s">
        <v>180</v>
      </c>
      <c r="H186" s="224">
        <v>2</v>
      </c>
      <c r="I186" s="225"/>
      <c r="J186" s="226">
        <f>ROUND(I186*H186,2)</f>
        <v>0</v>
      </c>
      <c r="K186" s="222" t="s">
        <v>145</v>
      </c>
      <c r="L186" s="71"/>
      <c r="M186" s="227" t="s">
        <v>30</v>
      </c>
      <c r="N186" s="228" t="s">
        <v>44</v>
      </c>
      <c r="O186" s="46"/>
      <c r="P186" s="229">
        <f>O186*H186</f>
        <v>0</v>
      </c>
      <c r="Q186" s="229">
        <v>0.00013999999999999999</v>
      </c>
      <c r="R186" s="229">
        <f>Q186*H186</f>
        <v>0.00027999999999999998</v>
      </c>
      <c r="S186" s="229">
        <v>0</v>
      </c>
      <c r="T186" s="230">
        <f>S186*H186</f>
        <v>0</v>
      </c>
      <c r="AR186" s="23" t="s">
        <v>168</v>
      </c>
      <c r="AT186" s="23" t="s">
        <v>134</v>
      </c>
      <c r="AU186" s="23" t="s">
        <v>83</v>
      </c>
      <c r="AY186" s="23" t="s">
        <v>131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23" t="s">
        <v>81</v>
      </c>
      <c r="BK186" s="231">
        <f>ROUND(I186*H186,2)</f>
        <v>0</v>
      </c>
      <c r="BL186" s="23" t="s">
        <v>168</v>
      </c>
      <c r="BM186" s="23" t="s">
        <v>367</v>
      </c>
    </row>
    <row r="187" s="1" customFormat="1" ht="16.5" customHeight="1">
      <c r="B187" s="45"/>
      <c r="C187" s="254" t="s">
        <v>368</v>
      </c>
      <c r="D187" s="254" t="s">
        <v>197</v>
      </c>
      <c r="E187" s="255" t="s">
        <v>369</v>
      </c>
      <c r="F187" s="256" t="s">
        <v>370</v>
      </c>
      <c r="G187" s="257" t="s">
        <v>180</v>
      </c>
      <c r="H187" s="258">
        <v>2</v>
      </c>
      <c r="I187" s="259"/>
      <c r="J187" s="260">
        <f>ROUND(I187*H187,2)</f>
        <v>0</v>
      </c>
      <c r="K187" s="256" t="s">
        <v>30</v>
      </c>
      <c r="L187" s="261"/>
      <c r="M187" s="262" t="s">
        <v>30</v>
      </c>
      <c r="N187" s="263" t="s">
        <v>44</v>
      </c>
      <c r="O187" s="46"/>
      <c r="P187" s="229">
        <f>O187*H187</f>
        <v>0</v>
      </c>
      <c r="Q187" s="229">
        <v>0.00055999999999999995</v>
      </c>
      <c r="R187" s="229">
        <f>Q187*H187</f>
        <v>0.0011199999999999999</v>
      </c>
      <c r="S187" s="229">
        <v>0</v>
      </c>
      <c r="T187" s="230">
        <f>S187*H187</f>
        <v>0</v>
      </c>
      <c r="AR187" s="23" t="s">
        <v>200</v>
      </c>
      <c r="AT187" s="23" t="s">
        <v>197</v>
      </c>
      <c r="AU187" s="23" t="s">
        <v>83</v>
      </c>
      <c r="AY187" s="23" t="s">
        <v>131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23" t="s">
        <v>81</v>
      </c>
      <c r="BK187" s="231">
        <f>ROUND(I187*H187,2)</f>
        <v>0</v>
      </c>
      <c r="BL187" s="23" t="s">
        <v>168</v>
      </c>
      <c r="BM187" s="23" t="s">
        <v>371</v>
      </c>
    </row>
    <row r="188" s="1" customFormat="1" ht="16.5" customHeight="1">
      <c r="B188" s="45"/>
      <c r="C188" s="220" t="s">
        <v>372</v>
      </c>
      <c r="D188" s="220" t="s">
        <v>134</v>
      </c>
      <c r="E188" s="221" t="s">
        <v>373</v>
      </c>
      <c r="F188" s="222" t="s">
        <v>374</v>
      </c>
      <c r="G188" s="223" t="s">
        <v>180</v>
      </c>
      <c r="H188" s="224">
        <v>3</v>
      </c>
      <c r="I188" s="225"/>
      <c r="J188" s="226">
        <f>ROUND(I188*H188,2)</f>
        <v>0</v>
      </c>
      <c r="K188" s="222" t="s">
        <v>145</v>
      </c>
      <c r="L188" s="71"/>
      <c r="M188" s="227" t="s">
        <v>30</v>
      </c>
      <c r="N188" s="228" t="s">
        <v>44</v>
      </c>
      <c r="O188" s="46"/>
      <c r="P188" s="229">
        <f>O188*H188</f>
        <v>0</v>
      </c>
      <c r="Q188" s="229">
        <v>0.00033</v>
      </c>
      <c r="R188" s="229">
        <f>Q188*H188</f>
        <v>0.00098999999999999999</v>
      </c>
      <c r="S188" s="229">
        <v>0</v>
      </c>
      <c r="T188" s="230">
        <f>S188*H188</f>
        <v>0</v>
      </c>
      <c r="AR188" s="23" t="s">
        <v>168</v>
      </c>
      <c r="AT188" s="23" t="s">
        <v>134</v>
      </c>
      <c r="AU188" s="23" t="s">
        <v>83</v>
      </c>
      <c r="AY188" s="23" t="s">
        <v>131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23" t="s">
        <v>81</v>
      </c>
      <c r="BK188" s="231">
        <f>ROUND(I188*H188,2)</f>
        <v>0</v>
      </c>
      <c r="BL188" s="23" t="s">
        <v>168</v>
      </c>
      <c r="BM188" s="23" t="s">
        <v>375</v>
      </c>
    </row>
    <row r="189" s="1" customFormat="1" ht="16.5" customHeight="1">
      <c r="B189" s="45"/>
      <c r="C189" s="220" t="s">
        <v>376</v>
      </c>
      <c r="D189" s="220" t="s">
        <v>134</v>
      </c>
      <c r="E189" s="221" t="s">
        <v>377</v>
      </c>
      <c r="F189" s="222" t="s">
        <v>378</v>
      </c>
      <c r="G189" s="223" t="s">
        <v>180</v>
      </c>
      <c r="H189" s="224">
        <v>1</v>
      </c>
      <c r="I189" s="225"/>
      <c r="J189" s="226">
        <f>ROUND(I189*H189,2)</f>
        <v>0</v>
      </c>
      <c r="K189" s="222" t="s">
        <v>379</v>
      </c>
      <c r="L189" s="71"/>
      <c r="M189" s="227" t="s">
        <v>30</v>
      </c>
      <c r="N189" s="228" t="s">
        <v>44</v>
      </c>
      <c r="O189" s="46"/>
      <c r="P189" s="229">
        <f>O189*H189</f>
        <v>0</v>
      </c>
      <c r="Q189" s="229">
        <v>0.00056999999999999998</v>
      </c>
      <c r="R189" s="229">
        <f>Q189*H189</f>
        <v>0.00056999999999999998</v>
      </c>
      <c r="S189" s="229">
        <v>0</v>
      </c>
      <c r="T189" s="230">
        <f>S189*H189</f>
        <v>0</v>
      </c>
      <c r="AR189" s="23" t="s">
        <v>168</v>
      </c>
      <c r="AT189" s="23" t="s">
        <v>134</v>
      </c>
      <c r="AU189" s="23" t="s">
        <v>83</v>
      </c>
      <c r="AY189" s="23" t="s">
        <v>131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23" t="s">
        <v>81</v>
      </c>
      <c r="BK189" s="231">
        <f>ROUND(I189*H189,2)</f>
        <v>0</v>
      </c>
      <c r="BL189" s="23" t="s">
        <v>168</v>
      </c>
      <c r="BM189" s="23" t="s">
        <v>380</v>
      </c>
    </row>
    <row r="190" s="1" customFormat="1" ht="25.5" customHeight="1">
      <c r="B190" s="45"/>
      <c r="C190" s="220" t="s">
        <v>381</v>
      </c>
      <c r="D190" s="220" t="s">
        <v>134</v>
      </c>
      <c r="E190" s="221" t="s">
        <v>382</v>
      </c>
      <c r="F190" s="222" t="s">
        <v>383</v>
      </c>
      <c r="G190" s="223" t="s">
        <v>180</v>
      </c>
      <c r="H190" s="224">
        <v>2</v>
      </c>
      <c r="I190" s="225"/>
      <c r="J190" s="226">
        <f>ROUND(I190*H190,2)</f>
        <v>0</v>
      </c>
      <c r="K190" s="222" t="s">
        <v>30</v>
      </c>
      <c r="L190" s="71"/>
      <c r="M190" s="227" t="s">
        <v>30</v>
      </c>
      <c r="N190" s="228" t="s">
        <v>44</v>
      </c>
      <c r="O190" s="46"/>
      <c r="P190" s="229">
        <f>O190*H190</f>
        <v>0</v>
      </c>
      <c r="Q190" s="229">
        <v>0.0060000000000000001</v>
      </c>
      <c r="R190" s="229">
        <f>Q190*H190</f>
        <v>0.012</v>
      </c>
      <c r="S190" s="229">
        <v>0</v>
      </c>
      <c r="T190" s="230">
        <f>S190*H190</f>
        <v>0</v>
      </c>
      <c r="AR190" s="23" t="s">
        <v>168</v>
      </c>
      <c r="AT190" s="23" t="s">
        <v>134</v>
      </c>
      <c r="AU190" s="23" t="s">
        <v>83</v>
      </c>
      <c r="AY190" s="23" t="s">
        <v>131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23" t="s">
        <v>81</v>
      </c>
      <c r="BK190" s="231">
        <f>ROUND(I190*H190,2)</f>
        <v>0</v>
      </c>
      <c r="BL190" s="23" t="s">
        <v>168</v>
      </c>
      <c r="BM190" s="23" t="s">
        <v>384</v>
      </c>
    </row>
    <row r="191" s="12" customFormat="1">
      <c r="B191" s="244"/>
      <c r="C191" s="245"/>
      <c r="D191" s="234" t="s">
        <v>154</v>
      </c>
      <c r="E191" s="246" t="s">
        <v>30</v>
      </c>
      <c r="F191" s="247" t="s">
        <v>385</v>
      </c>
      <c r="G191" s="245"/>
      <c r="H191" s="246" t="s">
        <v>30</v>
      </c>
      <c r="I191" s="248"/>
      <c r="J191" s="245"/>
      <c r="K191" s="245"/>
      <c r="L191" s="249"/>
      <c r="M191" s="250"/>
      <c r="N191" s="251"/>
      <c r="O191" s="251"/>
      <c r="P191" s="251"/>
      <c r="Q191" s="251"/>
      <c r="R191" s="251"/>
      <c r="S191" s="251"/>
      <c r="T191" s="252"/>
      <c r="AT191" s="253" t="s">
        <v>154</v>
      </c>
      <c r="AU191" s="253" t="s">
        <v>83</v>
      </c>
      <c r="AV191" s="12" t="s">
        <v>81</v>
      </c>
      <c r="AW191" s="12" t="s">
        <v>37</v>
      </c>
      <c r="AX191" s="12" t="s">
        <v>73</v>
      </c>
      <c r="AY191" s="253" t="s">
        <v>131</v>
      </c>
    </row>
    <row r="192" s="11" customFormat="1">
      <c r="B192" s="232"/>
      <c r="C192" s="233"/>
      <c r="D192" s="234" t="s">
        <v>154</v>
      </c>
      <c r="E192" s="235" t="s">
        <v>30</v>
      </c>
      <c r="F192" s="236" t="s">
        <v>83</v>
      </c>
      <c r="G192" s="233"/>
      <c r="H192" s="237">
        <v>2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AT192" s="243" t="s">
        <v>154</v>
      </c>
      <c r="AU192" s="243" t="s">
        <v>83</v>
      </c>
      <c r="AV192" s="11" t="s">
        <v>83</v>
      </c>
      <c r="AW192" s="11" t="s">
        <v>37</v>
      </c>
      <c r="AX192" s="11" t="s">
        <v>81</v>
      </c>
      <c r="AY192" s="243" t="s">
        <v>131</v>
      </c>
    </row>
    <row r="193" s="1" customFormat="1" ht="25.5" customHeight="1">
      <c r="B193" s="45"/>
      <c r="C193" s="220" t="s">
        <v>386</v>
      </c>
      <c r="D193" s="220" t="s">
        <v>134</v>
      </c>
      <c r="E193" s="221" t="s">
        <v>387</v>
      </c>
      <c r="F193" s="222" t="s">
        <v>388</v>
      </c>
      <c r="G193" s="223" t="s">
        <v>180</v>
      </c>
      <c r="H193" s="224">
        <v>1</v>
      </c>
      <c r="I193" s="225"/>
      <c r="J193" s="226">
        <f>ROUND(I193*H193,2)</f>
        <v>0</v>
      </c>
      <c r="K193" s="222" t="s">
        <v>30</v>
      </c>
      <c r="L193" s="71"/>
      <c r="M193" s="227" t="s">
        <v>30</v>
      </c>
      <c r="N193" s="228" t="s">
        <v>44</v>
      </c>
      <c r="O193" s="46"/>
      <c r="P193" s="229">
        <f>O193*H193</f>
        <v>0</v>
      </c>
      <c r="Q193" s="229">
        <v>0.0060000000000000001</v>
      </c>
      <c r="R193" s="229">
        <f>Q193*H193</f>
        <v>0.0060000000000000001</v>
      </c>
      <c r="S193" s="229">
        <v>0</v>
      </c>
      <c r="T193" s="230">
        <f>S193*H193</f>
        <v>0</v>
      </c>
      <c r="AR193" s="23" t="s">
        <v>168</v>
      </c>
      <c r="AT193" s="23" t="s">
        <v>134</v>
      </c>
      <c r="AU193" s="23" t="s">
        <v>83</v>
      </c>
      <c r="AY193" s="23" t="s">
        <v>131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23" t="s">
        <v>81</v>
      </c>
      <c r="BK193" s="231">
        <f>ROUND(I193*H193,2)</f>
        <v>0</v>
      </c>
      <c r="BL193" s="23" t="s">
        <v>168</v>
      </c>
      <c r="BM193" s="23" t="s">
        <v>389</v>
      </c>
    </row>
    <row r="194" s="12" customFormat="1">
      <c r="B194" s="244"/>
      <c r="C194" s="245"/>
      <c r="D194" s="234" t="s">
        <v>154</v>
      </c>
      <c r="E194" s="246" t="s">
        <v>30</v>
      </c>
      <c r="F194" s="247" t="s">
        <v>390</v>
      </c>
      <c r="G194" s="245"/>
      <c r="H194" s="246" t="s">
        <v>30</v>
      </c>
      <c r="I194" s="248"/>
      <c r="J194" s="245"/>
      <c r="K194" s="245"/>
      <c r="L194" s="249"/>
      <c r="M194" s="250"/>
      <c r="N194" s="251"/>
      <c r="O194" s="251"/>
      <c r="P194" s="251"/>
      <c r="Q194" s="251"/>
      <c r="R194" s="251"/>
      <c r="S194" s="251"/>
      <c r="T194" s="252"/>
      <c r="AT194" s="253" t="s">
        <v>154</v>
      </c>
      <c r="AU194" s="253" t="s">
        <v>83</v>
      </c>
      <c r="AV194" s="12" t="s">
        <v>81</v>
      </c>
      <c r="AW194" s="12" t="s">
        <v>37</v>
      </c>
      <c r="AX194" s="12" t="s">
        <v>73</v>
      </c>
      <c r="AY194" s="253" t="s">
        <v>131</v>
      </c>
    </row>
    <row r="195" s="11" customFormat="1">
      <c r="B195" s="232"/>
      <c r="C195" s="233"/>
      <c r="D195" s="234" t="s">
        <v>154</v>
      </c>
      <c r="E195" s="235" t="s">
        <v>30</v>
      </c>
      <c r="F195" s="236" t="s">
        <v>81</v>
      </c>
      <c r="G195" s="233"/>
      <c r="H195" s="237">
        <v>1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AT195" s="243" t="s">
        <v>154</v>
      </c>
      <c r="AU195" s="243" t="s">
        <v>83</v>
      </c>
      <c r="AV195" s="11" t="s">
        <v>83</v>
      </c>
      <c r="AW195" s="11" t="s">
        <v>37</v>
      </c>
      <c r="AX195" s="11" t="s">
        <v>81</v>
      </c>
      <c r="AY195" s="243" t="s">
        <v>131</v>
      </c>
    </row>
    <row r="196" s="1" customFormat="1" ht="16.5" customHeight="1">
      <c r="B196" s="45"/>
      <c r="C196" s="220" t="s">
        <v>391</v>
      </c>
      <c r="D196" s="220" t="s">
        <v>134</v>
      </c>
      <c r="E196" s="221" t="s">
        <v>392</v>
      </c>
      <c r="F196" s="222" t="s">
        <v>393</v>
      </c>
      <c r="G196" s="223" t="s">
        <v>180</v>
      </c>
      <c r="H196" s="224">
        <v>6</v>
      </c>
      <c r="I196" s="225"/>
      <c r="J196" s="226">
        <f>ROUND(I196*H196,2)</f>
        <v>0</v>
      </c>
      <c r="K196" s="222" t="s">
        <v>30</v>
      </c>
      <c r="L196" s="71"/>
      <c r="M196" s="227" t="s">
        <v>30</v>
      </c>
      <c r="N196" s="228" t="s">
        <v>44</v>
      </c>
      <c r="O196" s="46"/>
      <c r="P196" s="229">
        <f>O196*H196</f>
        <v>0</v>
      </c>
      <c r="Q196" s="229">
        <v>0.00022000000000000001</v>
      </c>
      <c r="R196" s="229">
        <f>Q196*H196</f>
        <v>0.00132</v>
      </c>
      <c r="S196" s="229">
        <v>0</v>
      </c>
      <c r="T196" s="230">
        <f>S196*H196</f>
        <v>0</v>
      </c>
      <c r="AR196" s="23" t="s">
        <v>168</v>
      </c>
      <c r="AT196" s="23" t="s">
        <v>134</v>
      </c>
      <c r="AU196" s="23" t="s">
        <v>83</v>
      </c>
      <c r="AY196" s="23" t="s">
        <v>131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23" t="s">
        <v>81</v>
      </c>
      <c r="BK196" s="231">
        <f>ROUND(I196*H196,2)</f>
        <v>0</v>
      </c>
      <c r="BL196" s="23" t="s">
        <v>168</v>
      </c>
      <c r="BM196" s="23" t="s">
        <v>394</v>
      </c>
    </row>
    <row r="197" s="1" customFormat="1" ht="16.5" customHeight="1">
      <c r="B197" s="45"/>
      <c r="C197" s="220" t="s">
        <v>395</v>
      </c>
      <c r="D197" s="220" t="s">
        <v>134</v>
      </c>
      <c r="E197" s="221" t="s">
        <v>396</v>
      </c>
      <c r="F197" s="222" t="s">
        <v>397</v>
      </c>
      <c r="G197" s="223" t="s">
        <v>180</v>
      </c>
      <c r="H197" s="224">
        <v>16</v>
      </c>
      <c r="I197" s="225"/>
      <c r="J197" s="226">
        <f>ROUND(I197*H197,2)</f>
        <v>0</v>
      </c>
      <c r="K197" s="222" t="s">
        <v>30</v>
      </c>
      <c r="L197" s="71"/>
      <c r="M197" s="227" t="s">
        <v>30</v>
      </c>
      <c r="N197" s="228" t="s">
        <v>44</v>
      </c>
      <c r="O197" s="46"/>
      <c r="P197" s="229">
        <f>O197*H197</f>
        <v>0</v>
      </c>
      <c r="Q197" s="229">
        <v>0.00027</v>
      </c>
      <c r="R197" s="229">
        <f>Q197*H197</f>
        <v>0.0043200000000000001</v>
      </c>
      <c r="S197" s="229">
        <v>0</v>
      </c>
      <c r="T197" s="230">
        <f>S197*H197</f>
        <v>0</v>
      </c>
      <c r="AR197" s="23" t="s">
        <v>168</v>
      </c>
      <c r="AT197" s="23" t="s">
        <v>134</v>
      </c>
      <c r="AU197" s="23" t="s">
        <v>83</v>
      </c>
      <c r="AY197" s="23" t="s">
        <v>131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23" t="s">
        <v>81</v>
      </c>
      <c r="BK197" s="231">
        <f>ROUND(I197*H197,2)</f>
        <v>0</v>
      </c>
      <c r="BL197" s="23" t="s">
        <v>168</v>
      </c>
      <c r="BM197" s="23" t="s">
        <v>398</v>
      </c>
    </row>
    <row r="198" s="1" customFormat="1" ht="16.5" customHeight="1">
      <c r="B198" s="45"/>
      <c r="C198" s="254" t="s">
        <v>399</v>
      </c>
      <c r="D198" s="254" t="s">
        <v>197</v>
      </c>
      <c r="E198" s="255" t="s">
        <v>400</v>
      </c>
      <c r="F198" s="256" t="s">
        <v>401</v>
      </c>
      <c r="G198" s="257" t="s">
        <v>180</v>
      </c>
      <c r="H198" s="258">
        <v>16</v>
      </c>
      <c r="I198" s="259"/>
      <c r="J198" s="260">
        <f>ROUND(I198*H198,2)</f>
        <v>0</v>
      </c>
      <c r="K198" s="256" t="s">
        <v>30</v>
      </c>
      <c r="L198" s="261"/>
      <c r="M198" s="262" t="s">
        <v>30</v>
      </c>
      <c r="N198" s="263" t="s">
        <v>44</v>
      </c>
      <c r="O198" s="46"/>
      <c r="P198" s="229">
        <f>O198*H198</f>
        <v>0</v>
      </c>
      <c r="Q198" s="229">
        <v>0.00029999999999999997</v>
      </c>
      <c r="R198" s="229">
        <f>Q198*H198</f>
        <v>0.0047999999999999996</v>
      </c>
      <c r="S198" s="229">
        <v>0</v>
      </c>
      <c r="T198" s="230">
        <f>S198*H198</f>
        <v>0</v>
      </c>
      <c r="AR198" s="23" t="s">
        <v>200</v>
      </c>
      <c r="AT198" s="23" t="s">
        <v>197</v>
      </c>
      <c r="AU198" s="23" t="s">
        <v>83</v>
      </c>
      <c r="AY198" s="23" t="s">
        <v>131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23" t="s">
        <v>81</v>
      </c>
      <c r="BK198" s="231">
        <f>ROUND(I198*H198,2)</f>
        <v>0</v>
      </c>
      <c r="BL198" s="23" t="s">
        <v>168</v>
      </c>
      <c r="BM198" s="23" t="s">
        <v>402</v>
      </c>
    </row>
    <row r="199" s="1" customFormat="1" ht="16.5" customHeight="1">
      <c r="B199" s="45"/>
      <c r="C199" s="220" t="s">
        <v>403</v>
      </c>
      <c r="D199" s="220" t="s">
        <v>134</v>
      </c>
      <c r="E199" s="221" t="s">
        <v>404</v>
      </c>
      <c r="F199" s="222" t="s">
        <v>405</v>
      </c>
      <c r="G199" s="223" t="s">
        <v>180</v>
      </c>
      <c r="H199" s="224">
        <v>16</v>
      </c>
      <c r="I199" s="225"/>
      <c r="J199" s="226">
        <f>ROUND(I199*H199,2)</f>
        <v>0</v>
      </c>
      <c r="K199" s="222" t="s">
        <v>30</v>
      </c>
      <c r="L199" s="71"/>
      <c r="M199" s="227" t="s">
        <v>30</v>
      </c>
      <c r="N199" s="228" t="s">
        <v>44</v>
      </c>
      <c r="O199" s="46"/>
      <c r="P199" s="229">
        <f>O199*H199</f>
        <v>0</v>
      </c>
      <c r="Q199" s="229">
        <v>0.00024000000000000001</v>
      </c>
      <c r="R199" s="229">
        <f>Q199*H199</f>
        <v>0.0038400000000000001</v>
      </c>
      <c r="S199" s="229">
        <v>0</v>
      </c>
      <c r="T199" s="230">
        <f>S199*H199</f>
        <v>0</v>
      </c>
      <c r="AR199" s="23" t="s">
        <v>168</v>
      </c>
      <c r="AT199" s="23" t="s">
        <v>134</v>
      </c>
      <c r="AU199" s="23" t="s">
        <v>83</v>
      </c>
      <c r="AY199" s="23" t="s">
        <v>131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23" t="s">
        <v>81</v>
      </c>
      <c r="BK199" s="231">
        <f>ROUND(I199*H199,2)</f>
        <v>0</v>
      </c>
      <c r="BL199" s="23" t="s">
        <v>168</v>
      </c>
      <c r="BM199" s="23" t="s">
        <v>406</v>
      </c>
    </row>
    <row r="200" s="1" customFormat="1" ht="16.5" customHeight="1">
      <c r="B200" s="45"/>
      <c r="C200" s="220" t="s">
        <v>407</v>
      </c>
      <c r="D200" s="220" t="s">
        <v>134</v>
      </c>
      <c r="E200" s="221" t="s">
        <v>408</v>
      </c>
      <c r="F200" s="222" t="s">
        <v>409</v>
      </c>
      <c r="G200" s="223" t="s">
        <v>144</v>
      </c>
      <c r="H200" s="224">
        <v>0.049000000000000002</v>
      </c>
      <c r="I200" s="225"/>
      <c r="J200" s="226">
        <f>ROUND(I200*H200,2)</f>
        <v>0</v>
      </c>
      <c r="K200" s="222" t="s">
        <v>145</v>
      </c>
      <c r="L200" s="71"/>
      <c r="M200" s="227" t="s">
        <v>30</v>
      </c>
      <c r="N200" s="228" t="s">
        <v>44</v>
      </c>
      <c r="O200" s="46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AR200" s="23" t="s">
        <v>168</v>
      </c>
      <c r="AT200" s="23" t="s">
        <v>134</v>
      </c>
      <c r="AU200" s="23" t="s">
        <v>83</v>
      </c>
      <c r="AY200" s="23" t="s">
        <v>131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23" t="s">
        <v>81</v>
      </c>
      <c r="BK200" s="231">
        <f>ROUND(I200*H200,2)</f>
        <v>0</v>
      </c>
      <c r="BL200" s="23" t="s">
        <v>168</v>
      </c>
      <c r="BM200" s="23" t="s">
        <v>410</v>
      </c>
    </row>
    <row r="201" s="10" customFormat="1" ht="37.44001" customHeight="1">
      <c r="B201" s="204"/>
      <c r="C201" s="205"/>
      <c r="D201" s="206" t="s">
        <v>72</v>
      </c>
      <c r="E201" s="207" t="s">
        <v>411</v>
      </c>
      <c r="F201" s="207" t="s">
        <v>412</v>
      </c>
      <c r="G201" s="205"/>
      <c r="H201" s="205"/>
      <c r="I201" s="208"/>
      <c r="J201" s="209">
        <f>BK201</f>
        <v>0</v>
      </c>
      <c r="K201" s="205"/>
      <c r="L201" s="210"/>
      <c r="M201" s="211"/>
      <c r="N201" s="212"/>
      <c r="O201" s="212"/>
      <c r="P201" s="213">
        <f>SUM(P202:P204)</f>
        <v>0</v>
      </c>
      <c r="Q201" s="212"/>
      <c r="R201" s="213">
        <f>SUM(R202:R204)</f>
        <v>0</v>
      </c>
      <c r="S201" s="212"/>
      <c r="T201" s="214">
        <f>SUM(T202:T204)</f>
        <v>0</v>
      </c>
      <c r="AR201" s="215" t="s">
        <v>138</v>
      </c>
      <c r="AT201" s="216" t="s">
        <v>72</v>
      </c>
      <c r="AU201" s="216" t="s">
        <v>73</v>
      </c>
      <c r="AY201" s="215" t="s">
        <v>131</v>
      </c>
      <c r="BK201" s="217">
        <f>SUM(BK202:BK204)</f>
        <v>0</v>
      </c>
    </row>
    <row r="202" s="1" customFormat="1" ht="16.5" customHeight="1">
      <c r="B202" s="45"/>
      <c r="C202" s="220" t="s">
        <v>413</v>
      </c>
      <c r="D202" s="220" t="s">
        <v>134</v>
      </c>
      <c r="E202" s="221" t="s">
        <v>414</v>
      </c>
      <c r="F202" s="222" t="s">
        <v>415</v>
      </c>
      <c r="G202" s="223" t="s">
        <v>137</v>
      </c>
      <c r="H202" s="224">
        <v>1</v>
      </c>
      <c r="I202" s="225"/>
      <c r="J202" s="226">
        <f>ROUND(I202*H202,2)</f>
        <v>0</v>
      </c>
      <c r="K202" s="222" t="s">
        <v>30</v>
      </c>
      <c r="L202" s="71"/>
      <c r="M202" s="227" t="s">
        <v>30</v>
      </c>
      <c r="N202" s="228" t="s">
        <v>44</v>
      </c>
      <c r="O202" s="46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AR202" s="23" t="s">
        <v>416</v>
      </c>
      <c r="AT202" s="23" t="s">
        <v>134</v>
      </c>
      <c r="AU202" s="23" t="s">
        <v>81</v>
      </c>
      <c r="AY202" s="23" t="s">
        <v>131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23" t="s">
        <v>81</v>
      </c>
      <c r="BK202" s="231">
        <f>ROUND(I202*H202,2)</f>
        <v>0</v>
      </c>
      <c r="BL202" s="23" t="s">
        <v>416</v>
      </c>
      <c r="BM202" s="23" t="s">
        <v>417</v>
      </c>
    </row>
    <row r="203" s="1" customFormat="1" ht="16.5" customHeight="1">
      <c r="B203" s="45"/>
      <c r="C203" s="220" t="s">
        <v>418</v>
      </c>
      <c r="D203" s="220" t="s">
        <v>134</v>
      </c>
      <c r="E203" s="221" t="s">
        <v>419</v>
      </c>
      <c r="F203" s="222" t="s">
        <v>420</v>
      </c>
      <c r="G203" s="223" t="s">
        <v>137</v>
      </c>
      <c r="H203" s="224">
        <v>1</v>
      </c>
      <c r="I203" s="225"/>
      <c r="J203" s="226">
        <f>ROUND(I203*H203,2)</f>
        <v>0</v>
      </c>
      <c r="K203" s="222" t="s">
        <v>30</v>
      </c>
      <c r="L203" s="71"/>
      <c r="M203" s="227" t="s">
        <v>30</v>
      </c>
      <c r="N203" s="228" t="s">
        <v>44</v>
      </c>
      <c r="O203" s="46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AR203" s="23" t="s">
        <v>416</v>
      </c>
      <c r="AT203" s="23" t="s">
        <v>134</v>
      </c>
      <c r="AU203" s="23" t="s">
        <v>81</v>
      </c>
      <c r="AY203" s="23" t="s">
        <v>131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23" t="s">
        <v>81</v>
      </c>
      <c r="BK203" s="231">
        <f>ROUND(I203*H203,2)</f>
        <v>0</v>
      </c>
      <c r="BL203" s="23" t="s">
        <v>416</v>
      </c>
      <c r="BM203" s="23" t="s">
        <v>421</v>
      </c>
    </row>
    <row r="204" s="1" customFormat="1" ht="16.5" customHeight="1">
      <c r="B204" s="45"/>
      <c r="C204" s="220" t="s">
        <v>422</v>
      </c>
      <c r="D204" s="220" t="s">
        <v>134</v>
      </c>
      <c r="E204" s="221" t="s">
        <v>423</v>
      </c>
      <c r="F204" s="222" t="s">
        <v>424</v>
      </c>
      <c r="G204" s="223" t="s">
        <v>137</v>
      </c>
      <c r="H204" s="224">
        <v>1</v>
      </c>
      <c r="I204" s="225"/>
      <c r="J204" s="226">
        <f>ROUND(I204*H204,2)</f>
        <v>0</v>
      </c>
      <c r="K204" s="222" t="s">
        <v>30</v>
      </c>
      <c r="L204" s="71"/>
      <c r="M204" s="227" t="s">
        <v>30</v>
      </c>
      <c r="N204" s="264" t="s">
        <v>44</v>
      </c>
      <c r="O204" s="265"/>
      <c r="P204" s="266">
        <f>O204*H204</f>
        <v>0</v>
      </c>
      <c r="Q204" s="266">
        <v>0</v>
      </c>
      <c r="R204" s="266">
        <f>Q204*H204</f>
        <v>0</v>
      </c>
      <c r="S204" s="266">
        <v>0</v>
      </c>
      <c r="T204" s="267">
        <f>S204*H204</f>
        <v>0</v>
      </c>
      <c r="AR204" s="23" t="s">
        <v>168</v>
      </c>
      <c r="AT204" s="23" t="s">
        <v>134</v>
      </c>
      <c r="AU204" s="23" t="s">
        <v>81</v>
      </c>
      <c r="AY204" s="23" t="s">
        <v>131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23" t="s">
        <v>81</v>
      </c>
      <c r="BK204" s="231">
        <f>ROUND(I204*H204,2)</f>
        <v>0</v>
      </c>
      <c r="BL204" s="23" t="s">
        <v>168</v>
      </c>
      <c r="BM204" s="23" t="s">
        <v>425</v>
      </c>
    </row>
    <row r="205" s="1" customFormat="1" ht="6.96" customHeight="1">
      <c r="B205" s="66"/>
      <c r="C205" s="67"/>
      <c r="D205" s="67"/>
      <c r="E205" s="67"/>
      <c r="F205" s="67"/>
      <c r="G205" s="67"/>
      <c r="H205" s="67"/>
      <c r="I205" s="165"/>
      <c r="J205" s="67"/>
      <c r="K205" s="67"/>
      <c r="L205" s="71"/>
    </row>
  </sheetData>
  <sheetProtection sheet="1" autoFilter="0" formatColumns="0" formatRows="0" objects="1" scenarios="1" spinCount="100000" saltValue="7TYew7vj0SsYthajkM2cH8OwDj+uzSKNlMXVhEdp99i2FusDmJPAuZhZrkMJ+wTiSRR3TsjSHWGoLydMAQkPjQ==" hashValue="FL3soGHP03o26SJJCnUTm/67LTzmKk9WLhWyaWSHcfbv+KHCFNZeTaHhhM9kknT1OM6dwAFoTdZtszI2/xAihw==" algorithmName="SHA-512" password="CC35"/>
  <autoFilter ref="C85:K204"/>
  <mergeCells count="10">
    <mergeCell ref="E7:H7"/>
    <mergeCell ref="E9:H9"/>
    <mergeCell ref="E24:H24"/>
    <mergeCell ref="E45:H45"/>
    <mergeCell ref="E47:H47"/>
    <mergeCell ref="J51:J52"/>
    <mergeCell ref="E76:H76"/>
    <mergeCell ref="E78:H78"/>
    <mergeCell ref="G1:H1"/>
    <mergeCell ref="L2:V2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92</v>
      </c>
      <c r="G1" s="138" t="s">
        <v>93</v>
      </c>
      <c r="H1" s="138"/>
      <c r="I1" s="139"/>
      <c r="J1" s="138" t="s">
        <v>94</v>
      </c>
      <c r="K1" s="137" t="s">
        <v>95</v>
      </c>
      <c r="L1" s="138" t="s">
        <v>96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86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83</v>
      </c>
    </row>
    <row r="4" ht="36.96" customHeight="1">
      <c r="B4" s="27"/>
      <c r="C4" s="28"/>
      <c r="D4" s="29" t="s">
        <v>97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Karlovy Vary, ZŠ Krušnohorská - výměna vzduchotechniky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98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426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23</v>
      </c>
      <c r="K11" s="50"/>
    </row>
    <row r="12" s="1" customFormat="1" ht="14.4" customHeight="1">
      <c r="B12" s="45"/>
      <c r="C12" s="46"/>
      <c r="D12" s="39" t="s">
        <v>24</v>
      </c>
      <c r="E12" s="46"/>
      <c r="F12" s="34" t="s">
        <v>25</v>
      </c>
      <c r="G12" s="46"/>
      <c r="H12" s="46"/>
      <c r="I12" s="145" t="s">
        <v>26</v>
      </c>
      <c r="J12" s="146" t="str">
        <f>'Rekapitulace stavby'!AN8</f>
        <v>12. 7. 2018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28</v>
      </c>
      <c r="E14" s="46"/>
      <c r="F14" s="46"/>
      <c r="G14" s="46"/>
      <c r="H14" s="46"/>
      <c r="I14" s="145" t="s">
        <v>29</v>
      </c>
      <c r="J14" s="34" t="s">
        <v>30</v>
      </c>
      <c r="K14" s="50"/>
    </row>
    <row r="15" s="1" customFormat="1" ht="18" customHeight="1">
      <c r="B15" s="45"/>
      <c r="C15" s="46"/>
      <c r="D15" s="46"/>
      <c r="E15" s="34" t="s">
        <v>31</v>
      </c>
      <c r="F15" s="46"/>
      <c r="G15" s="46"/>
      <c r="H15" s="46"/>
      <c r="I15" s="145" t="s">
        <v>32</v>
      </c>
      <c r="J15" s="34" t="s">
        <v>30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33</v>
      </c>
      <c r="E17" s="46"/>
      <c r="F17" s="46"/>
      <c r="G17" s="46"/>
      <c r="H17" s="46"/>
      <c r="I17" s="145" t="s">
        <v>29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32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35</v>
      </c>
      <c r="E20" s="46"/>
      <c r="F20" s="46"/>
      <c r="G20" s="46"/>
      <c r="H20" s="46"/>
      <c r="I20" s="145" t="s">
        <v>29</v>
      </c>
      <c r="J20" s="34" t="s">
        <v>30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32</v>
      </c>
      <c r="J21" s="34" t="s">
        <v>30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30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39</v>
      </c>
      <c r="E27" s="46"/>
      <c r="F27" s="46"/>
      <c r="G27" s="46"/>
      <c r="H27" s="46"/>
      <c r="I27" s="143"/>
      <c r="J27" s="154">
        <f>ROUND(J77,2)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41</v>
      </c>
      <c r="G29" s="46"/>
      <c r="H29" s="46"/>
      <c r="I29" s="155" t="s">
        <v>40</v>
      </c>
      <c r="J29" s="51" t="s">
        <v>42</v>
      </c>
      <c r="K29" s="50"/>
    </row>
    <row r="30" s="1" customFormat="1" ht="14.4" customHeight="1">
      <c r="B30" s="45"/>
      <c r="C30" s="46"/>
      <c r="D30" s="54" t="s">
        <v>43</v>
      </c>
      <c r="E30" s="54" t="s">
        <v>44</v>
      </c>
      <c r="F30" s="156">
        <f>ROUND(SUM(BE77:BE79), 2)</f>
        <v>0</v>
      </c>
      <c r="G30" s="46"/>
      <c r="H30" s="46"/>
      <c r="I30" s="157">
        <v>0.20999999999999999</v>
      </c>
      <c r="J30" s="156">
        <f>ROUND(ROUND((SUM(BE77:BE79)), 2)*I30, 2)</f>
        <v>0</v>
      </c>
      <c r="K30" s="50"/>
    </row>
    <row r="31" s="1" customFormat="1" ht="14.4" customHeight="1">
      <c r="B31" s="45"/>
      <c r="C31" s="46"/>
      <c r="D31" s="46"/>
      <c r="E31" s="54" t="s">
        <v>45</v>
      </c>
      <c r="F31" s="156">
        <f>ROUND(SUM(BF77:BF79), 2)</f>
        <v>0</v>
      </c>
      <c r="G31" s="46"/>
      <c r="H31" s="46"/>
      <c r="I31" s="157">
        <v>0.14999999999999999</v>
      </c>
      <c r="J31" s="156">
        <f>ROUND(ROUND((SUM(BF77:BF79)),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46</v>
      </c>
      <c r="F32" s="156">
        <f>ROUND(SUM(BG77:BG79),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47</v>
      </c>
      <c r="F33" s="156">
        <f>ROUND(SUM(BH77:BH79),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48</v>
      </c>
      <c r="F34" s="156">
        <f>ROUND(SUM(BI77:BI79),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49</v>
      </c>
      <c r="E36" s="97"/>
      <c r="F36" s="97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100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Karlovy Vary, ZŠ Krušnohorská - výměna vzduchotechniky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98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B - Silnoproudá elektroinstalace - přenos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24</v>
      </c>
      <c r="D49" s="46"/>
      <c r="E49" s="46"/>
      <c r="F49" s="34" t="str">
        <f>F12</f>
        <v>Karlovy Vary</v>
      </c>
      <c r="G49" s="46"/>
      <c r="H49" s="46"/>
      <c r="I49" s="145" t="s">
        <v>26</v>
      </c>
      <c r="J49" s="146" t="str">
        <f>IF(J12="","",J12)</f>
        <v>12. 7. 2018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28</v>
      </c>
      <c r="D51" s="46"/>
      <c r="E51" s="46"/>
      <c r="F51" s="34" t="str">
        <f>E15</f>
        <v>Statutární město Karlovy Vary</v>
      </c>
      <c r="G51" s="46"/>
      <c r="H51" s="46"/>
      <c r="I51" s="145" t="s">
        <v>35</v>
      </c>
      <c r="J51" s="43" t="str">
        <f>E21</f>
        <v>BPO spol. s r.o.,Lidická 1239,36317 OSTROV</v>
      </c>
      <c r="K51" s="50"/>
    </row>
    <row r="52" s="1" customFormat="1" ht="14.4" customHeight="1">
      <c r="B52" s="45"/>
      <c r="C52" s="39" t="s">
        <v>33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101</v>
      </c>
      <c r="D54" s="158"/>
      <c r="E54" s="158"/>
      <c r="F54" s="158"/>
      <c r="G54" s="158"/>
      <c r="H54" s="158"/>
      <c r="I54" s="172"/>
      <c r="J54" s="173" t="s">
        <v>102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103</v>
      </c>
      <c r="D56" s="46"/>
      <c r="E56" s="46"/>
      <c r="F56" s="46"/>
      <c r="G56" s="46"/>
      <c r="H56" s="46"/>
      <c r="I56" s="143"/>
      <c r="J56" s="154">
        <f>J77</f>
        <v>0</v>
      </c>
      <c r="K56" s="50"/>
      <c r="AU56" s="23" t="s">
        <v>104</v>
      </c>
    </row>
    <row r="57" s="7" customFormat="1" ht="24.96" customHeight="1">
      <c r="B57" s="176"/>
      <c r="C57" s="177"/>
      <c r="D57" s="178" t="s">
        <v>427</v>
      </c>
      <c r="E57" s="179"/>
      <c r="F57" s="179"/>
      <c r="G57" s="179"/>
      <c r="H57" s="179"/>
      <c r="I57" s="180"/>
      <c r="J57" s="181">
        <f>J78</f>
        <v>0</v>
      </c>
      <c r="K57" s="182"/>
    </row>
    <row r="58" s="1" customFormat="1" ht="21.84" customHeight="1">
      <c r="B58" s="45"/>
      <c r="C58" s="46"/>
      <c r="D58" s="46"/>
      <c r="E58" s="46"/>
      <c r="F58" s="46"/>
      <c r="G58" s="46"/>
      <c r="H58" s="46"/>
      <c r="I58" s="143"/>
      <c r="J58" s="46"/>
      <c r="K58" s="50"/>
    </row>
    <row r="59" s="1" customFormat="1" ht="6.96" customHeight="1">
      <c r="B59" s="66"/>
      <c r="C59" s="67"/>
      <c r="D59" s="67"/>
      <c r="E59" s="67"/>
      <c r="F59" s="67"/>
      <c r="G59" s="67"/>
      <c r="H59" s="67"/>
      <c r="I59" s="165"/>
      <c r="J59" s="67"/>
      <c r="K59" s="68"/>
    </row>
    <row r="63" s="1" customFormat="1" ht="6.96" customHeight="1">
      <c r="B63" s="69"/>
      <c r="C63" s="70"/>
      <c r="D63" s="70"/>
      <c r="E63" s="70"/>
      <c r="F63" s="70"/>
      <c r="G63" s="70"/>
      <c r="H63" s="70"/>
      <c r="I63" s="168"/>
      <c r="J63" s="70"/>
      <c r="K63" s="70"/>
      <c r="L63" s="71"/>
    </row>
    <row r="64" s="1" customFormat="1" ht="36.96" customHeight="1">
      <c r="B64" s="45"/>
      <c r="C64" s="72" t="s">
        <v>115</v>
      </c>
      <c r="D64" s="73"/>
      <c r="E64" s="73"/>
      <c r="F64" s="73"/>
      <c r="G64" s="73"/>
      <c r="H64" s="73"/>
      <c r="I64" s="190"/>
      <c r="J64" s="73"/>
      <c r="K64" s="73"/>
      <c r="L64" s="71"/>
    </row>
    <row r="65" s="1" customFormat="1" ht="6.96" customHeight="1">
      <c r="B65" s="45"/>
      <c r="C65" s="73"/>
      <c r="D65" s="73"/>
      <c r="E65" s="73"/>
      <c r="F65" s="73"/>
      <c r="G65" s="73"/>
      <c r="H65" s="73"/>
      <c r="I65" s="190"/>
      <c r="J65" s="73"/>
      <c r="K65" s="73"/>
      <c r="L65" s="71"/>
    </row>
    <row r="66" s="1" customFormat="1" ht="14.4" customHeight="1">
      <c r="B66" s="45"/>
      <c r="C66" s="75" t="s">
        <v>18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16.5" customHeight="1">
      <c r="B67" s="45"/>
      <c r="C67" s="73"/>
      <c r="D67" s="73"/>
      <c r="E67" s="191" t="str">
        <f>E7</f>
        <v>Karlovy Vary, ZŠ Krušnohorská - výměna vzduchotechniky</v>
      </c>
      <c r="F67" s="75"/>
      <c r="G67" s="75"/>
      <c r="H67" s="75"/>
      <c r="I67" s="190"/>
      <c r="J67" s="73"/>
      <c r="K67" s="73"/>
      <c r="L67" s="71"/>
    </row>
    <row r="68" s="1" customFormat="1" ht="14.4" customHeight="1">
      <c r="B68" s="45"/>
      <c r="C68" s="75" t="s">
        <v>98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7.25" customHeight="1">
      <c r="B69" s="45"/>
      <c r="C69" s="73"/>
      <c r="D69" s="73"/>
      <c r="E69" s="81" t="str">
        <f>E9</f>
        <v>B - Silnoproudá elektroinstalace - přenos</v>
      </c>
      <c r="F69" s="73"/>
      <c r="G69" s="73"/>
      <c r="H69" s="73"/>
      <c r="I69" s="190"/>
      <c r="J69" s="73"/>
      <c r="K69" s="73"/>
      <c r="L69" s="71"/>
    </row>
    <row r="70" s="1" customFormat="1" ht="6.96" customHeight="1">
      <c r="B70" s="45"/>
      <c r="C70" s="73"/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8" customHeight="1">
      <c r="B71" s="45"/>
      <c r="C71" s="75" t="s">
        <v>24</v>
      </c>
      <c r="D71" s="73"/>
      <c r="E71" s="73"/>
      <c r="F71" s="192" t="str">
        <f>F12</f>
        <v>Karlovy Vary</v>
      </c>
      <c r="G71" s="73"/>
      <c r="H71" s="73"/>
      <c r="I71" s="193" t="s">
        <v>26</v>
      </c>
      <c r="J71" s="84" t="str">
        <f>IF(J12="","",J12)</f>
        <v>12. 7. 2018</v>
      </c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>
      <c r="B73" s="45"/>
      <c r="C73" s="75" t="s">
        <v>28</v>
      </c>
      <c r="D73" s="73"/>
      <c r="E73" s="73"/>
      <c r="F73" s="192" t="str">
        <f>E15</f>
        <v>Statutární město Karlovy Vary</v>
      </c>
      <c r="G73" s="73"/>
      <c r="H73" s="73"/>
      <c r="I73" s="193" t="s">
        <v>35</v>
      </c>
      <c r="J73" s="192" t="str">
        <f>E21</f>
        <v>BPO spol. s r.o.,Lidická 1239,36317 OSTROV</v>
      </c>
      <c r="K73" s="73"/>
      <c r="L73" s="71"/>
    </row>
    <row r="74" s="1" customFormat="1" ht="14.4" customHeight="1">
      <c r="B74" s="45"/>
      <c r="C74" s="75" t="s">
        <v>33</v>
      </c>
      <c r="D74" s="73"/>
      <c r="E74" s="73"/>
      <c r="F74" s="192" t="str">
        <f>IF(E18="","",E18)</f>
        <v/>
      </c>
      <c r="G74" s="73"/>
      <c r="H74" s="73"/>
      <c r="I74" s="190"/>
      <c r="J74" s="73"/>
      <c r="K74" s="73"/>
      <c r="L74" s="71"/>
    </row>
    <row r="75" s="1" customFormat="1" ht="10.32" customHeight="1">
      <c r="B75" s="45"/>
      <c r="C75" s="73"/>
      <c r="D75" s="73"/>
      <c r="E75" s="73"/>
      <c r="F75" s="73"/>
      <c r="G75" s="73"/>
      <c r="H75" s="73"/>
      <c r="I75" s="190"/>
      <c r="J75" s="73"/>
      <c r="K75" s="73"/>
      <c r="L75" s="71"/>
    </row>
    <row r="76" s="9" customFormat="1" ht="29.28" customHeight="1">
      <c r="B76" s="194"/>
      <c r="C76" s="195" t="s">
        <v>116</v>
      </c>
      <c r="D76" s="196" t="s">
        <v>58</v>
      </c>
      <c r="E76" s="196" t="s">
        <v>54</v>
      </c>
      <c r="F76" s="196" t="s">
        <v>117</v>
      </c>
      <c r="G76" s="196" t="s">
        <v>118</v>
      </c>
      <c r="H76" s="196" t="s">
        <v>119</v>
      </c>
      <c r="I76" s="197" t="s">
        <v>120</v>
      </c>
      <c r="J76" s="196" t="s">
        <v>102</v>
      </c>
      <c r="K76" s="198" t="s">
        <v>121</v>
      </c>
      <c r="L76" s="199"/>
      <c r="M76" s="101" t="s">
        <v>122</v>
      </c>
      <c r="N76" s="102" t="s">
        <v>43</v>
      </c>
      <c r="O76" s="102" t="s">
        <v>123</v>
      </c>
      <c r="P76" s="102" t="s">
        <v>124</v>
      </c>
      <c r="Q76" s="102" t="s">
        <v>125</v>
      </c>
      <c r="R76" s="102" t="s">
        <v>126</v>
      </c>
      <c r="S76" s="102" t="s">
        <v>127</v>
      </c>
      <c r="T76" s="103" t="s">
        <v>128</v>
      </c>
    </row>
    <row r="77" s="1" customFormat="1" ht="29.28" customHeight="1">
      <c r="B77" s="45"/>
      <c r="C77" s="107" t="s">
        <v>103</v>
      </c>
      <c r="D77" s="73"/>
      <c r="E77" s="73"/>
      <c r="F77" s="73"/>
      <c r="G77" s="73"/>
      <c r="H77" s="73"/>
      <c r="I77" s="190"/>
      <c r="J77" s="200">
        <f>BK77</f>
        <v>0</v>
      </c>
      <c r="K77" s="73"/>
      <c r="L77" s="71"/>
      <c r="M77" s="104"/>
      <c r="N77" s="105"/>
      <c r="O77" s="105"/>
      <c r="P77" s="201">
        <f>P78</f>
        <v>0</v>
      </c>
      <c r="Q77" s="105"/>
      <c r="R77" s="201">
        <f>R78</f>
        <v>0</v>
      </c>
      <c r="S77" s="105"/>
      <c r="T77" s="202">
        <f>T78</f>
        <v>0</v>
      </c>
      <c r="AT77" s="23" t="s">
        <v>72</v>
      </c>
      <c r="AU77" s="23" t="s">
        <v>104</v>
      </c>
      <c r="BK77" s="203">
        <f>BK78</f>
        <v>0</v>
      </c>
    </row>
    <row r="78" s="10" customFormat="1" ht="37.44001" customHeight="1">
      <c r="B78" s="204"/>
      <c r="C78" s="205"/>
      <c r="D78" s="206" t="s">
        <v>72</v>
      </c>
      <c r="E78" s="207" t="s">
        <v>428</v>
      </c>
      <c r="F78" s="207" t="s">
        <v>429</v>
      </c>
      <c r="G78" s="205"/>
      <c r="H78" s="205"/>
      <c r="I78" s="208"/>
      <c r="J78" s="209">
        <f>BK78</f>
        <v>0</v>
      </c>
      <c r="K78" s="205"/>
      <c r="L78" s="210"/>
      <c r="M78" s="211"/>
      <c r="N78" s="212"/>
      <c r="O78" s="212"/>
      <c r="P78" s="213">
        <f>P79</f>
        <v>0</v>
      </c>
      <c r="Q78" s="212"/>
      <c r="R78" s="213">
        <f>R79</f>
        <v>0</v>
      </c>
      <c r="S78" s="212"/>
      <c r="T78" s="214">
        <f>T79</f>
        <v>0</v>
      </c>
      <c r="AR78" s="215" t="s">
        <v>83</v>
      </c>
      <c r="AT78" s="216" t="s">
        <v>72</v>
      </c>
      <c r="AU78" s="216" t="s">
        <v>73</v>
      </c>
      <c r="AY78" s="215" t="s">
        <v>131</v>
      </c>
      <c r="BK78" s="217">
        <f>BK79</f>
        <v>0</v>
      </c>
    </row>
    <row r="79" s="1" customFormat="1" ht="16.5" customHeight="1">
      <c r="B79" s="45"/>
      <c r="C79" s="220" t="s">
        <v>81</v>
      </c>
      <c r="D79" s="220" t="s">
        <v>134</v>
      </c>
      <c r="E79" s="221" t="s">
        <v>430</v>
      </c>
      <c r="F79" s="222" t="s">
        <v>431</v>
      </c>
      <c r="G79" s="223" t="s">
        <v>137</v>
      </c>
      <c r="H79" s="224">
        <v>1</v>
      </c>
      <c r="I79" s="225"/>
      <c r="J79" s="226">
        <f>ROUND(I79*H79,2)</f>
        <v>0</v>
      </c>
      <c r="K79" s="222" t="s">
        <v>30</v>
      </c>
      <c r="L79" s="71"/>
      <c r="M79" s="227" t="s">
        <v>30</v>
      </c>
      <c r="N79" s="264" t="s">
        <v>44</v>
      </c>
      <c r="O79" s="265"/>
      <c r="P79" s="266">
        <f>O79*H79</f>
        <v>0</v>
      </c>
      <c r="Q79" s="266">
        <v>0</v>
      </c>
      <c r="R79" s="266">
        <f>Q79*H79</f>
        <v>0</v>
      </c>
      <c r="S79" s="266">
        <v>0</v>
      </c>
      <c r="T79" s="267">
        <f>S79*H79</f>
        <v>0</v>
      </c>
      <c r="AR79" s="23" t="s">
        <v>168</v>
      </c>
      <c r="AT79" s="23" t="s">
        <v>134</v>
      </c>
      <c r="AU79" s="23" t="s">
        <v>81</v>
      </c>
      <c r="AY79" s="23" t="s">
        <v>131</v>
      </c>
      <c r="BE79" s="231">
        <f>IF(N79="základní",J79,0)</f>
        <v>0</v>
      </c>
      <c r="BF79" s="231">
        <f>IF(N79="snížená",J79,0)</f>
        <v>0</v>
      </c>
      <c r="BG79" s="231">
        <f>IF(N79="zákl. přenesená",J79,0)</f>
        <v>0</v>
      </c>
      <c r="BH79" s="231">
        <f>IF(N79="sníž. přenesená",J79,0)</f>
        <v>0</v>
      </c>
      <c r="BI79" s="231">
        <f>IF(N79="nulová",J79,0)</f>
        <v>0</v>
      </c>
      <c r="BJ79" s="23" t="s">
        <v>81</v>
      </c>
      <c r="BK79" s="231">
        <f>ROUND(I79*H79,2)</f>
        <v>0</v>
      </c>
      <c r="BL79" s="23" t="s">
        <v>168</v>
      </c>
      <c r="BM79" s="23" t="s">
        <v>432</v>
      </c>
    </row>
    <row r="80" s="1" customFormat="1" ht="6.96" customHeight="1">
      <c r="B80" s="66"/>
      <c r="C80" s="67"/>
      <c r="D80" s="67"/>
      <c r="E80" s="67"/>
      <c r="F80" s="67"/>
      <c r="G80" s="67"/>
      <c r="H80" s="67"/>
      <c r="I80" s="165"/>
      <c r="J80" s="67"/>
      <c r="K80" s="67"/>
      <c r="L80" s="71"/>
    </row>
  </sheetData>
  <sheetProtection sheet="1" autoFilter="0" formatColumns="0" formatRows="0" objects="1" scenarios="1" spinCount="100000" saltValue="ct2FchZ7V31JDqrD+w1Jp3odxQ8uzlKrOy81i4ayQ486mzNB4kDNPYWMZnX40fqJ20X4jDCIzV+4SwIgMo2QzQ==" hashValue="iaq9FruAOXCt2mf5qWxUVnfHliHJLtZ4bMSnvm+gLnbZkhhgk5W2AGxBGl83CZDyJEh+7nox2Z4KoSrko/irBw==" algorithmName="SHA-512" password="CC35"/>
  <autoFilter ref="C76:K79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92</v>
      </c>
      <c r="G1" s="138" t="s">
        <v>93</v>
      </c>
      <c r="H1" s="138"/>
      <c r="I1" s="139"/>
      <c r="J1" s="138" t="s">
        <v>94</v>
      </c>
      <c r="K1" s="137" t="s">
        <v>95</v>
      </c>
      <c r="L1" s="138" t="s">
        <v>96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89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83</v>
      </c>
    </row>
    <row r="4" ht="36.96" customHeight="1">
      <c r="B4" s="27"/>
      <c r="C4" s="28"/>
      <c r="D4" s="29" t="s">
        <v>97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Karlovy Vary, ZŠ Krušnohorská - výměna vzduchotechniky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98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433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23</v>
      </c>
      <c r="K11" s="50"/>
    </row>
    <row r="12" s="1" customFormat="1" ht="14.4" customHeight="1">
      <c r="B12" s="45"/>
      <c r="C12" s="46"/>
      <c r="D12" s="39" t="s">
        <v>24</v>
      </c>
      <c r="E12" s="46"/>
      <c r="F12" s="34" t="s">
        <v>25</v>
      </c>
      <c r="G12" s="46"/>
      <c r="H12" s="46"/>
      <c r="I12" s="145" t="s">
        <v>26</v>
      </c>
      <c r="J12" s="146" t="str">
        <f>'Rekapitulace stavby'!AN8</f>
        <v>12. 7. 2018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28</v>
      </c>
      <c r="E14" s="46"/>
      <c r="F14" s="46"/>
      <c r="G14" s="46"/>
      <c r="H14" s="46"/>
      <c r="I14" s="145" t="s">
        <v>29</v>
      </c>
      <c r="J14" s="34" t="s">
        <v>30</v>
      </c>
      <c r="K14" s="50"/>
    </row>
    <row r="15" s="1" customFormat="1" ht="18" customHeight="1">
      <c r="B15" s="45"/>
      <c r="C15" s="46"/>
      <c r="D15" s="46"/>
      <c r="E15" s="34" t="s">
        <v>31</v>
      </c>
      <c r="F15" s="46"/>
      <c r="G15" s="46"/>
      <c r="H15" s="46"/>
      <c r="I15" s="145" t="s">
        <v>32</v>
      </c>
      <c r="J15" s="34" t="s">
        <v>30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33</v>
      </c>
      <c r="E17" s="46"/>
      <c r="F17" s="46"/>
      <c r="G17" s="46"/>
      <c r="H17" s="46"/>
      <c r="I17" s="145" t="s">
        <v>29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32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35</v>
      </c>
      <c r="E20" s="46"/>
      <c r="F20" s="46"/>
      <c r="G20" s="46"/>
      <c r="H20" s="46"/>
      <c r="I20" s="145" t="s">
        <v>29</v>
      </c>
      <c r="J20" s="34" t="s">
        <v>30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32</v>
      </c>
      <c r="J21" s="34" t="s">
        <v>30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30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39</v>
      </c>
      <c r="E27" s="46"/>
      <c r="F27" s="46"/>
      <c r="G27" s="46"/>
      <c r="H27" s="46"/>
      <c r="I27" s="143"/>
      <c r="J27" s="154">
        <f>ROUND(J77,2)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41</v>
      </c>
      <c r="G29" s="46"/>
      <c r="H29" s="46"/>
      <c r="I29" s="155" t="s">
        <v>40</v>
      </c>
      <c r="J29" s="51" t="s">
        <v>42</v>
      </c>
      <c r="K29" s="50"/>
    </row>
    <row r="30" s="1" customFormat="1" ht="14.4" customHeight="1">
      <c r="B30" s="45"/>
      <c r="C30" s="46"/>
      <c r="D30" s="54" t="s">
        <v>43</v>
      </c>
      <c r="E30" s="54" t="s">
        <v>44</v>
      </c>
      <c r="F30" s="156">
        <f>ROUND(SUM(BE77:BE79), 2)</f>
        <v>0</v>
      </c>
      <c r="G30" s="46"/>
      <c r="H30" s="46"/>
      <c r="I30" s="157">
        <v>0.20999999999999999</v>
      </c>
      <c r="J30" s="156">
        <f>ROUND(ROUND((SUM(BE77:BE79)), 2)*I30, 2)</f>
        <v>0</v>
      </c>
      <c r="K30" s="50"/>
    </row>
    <row r="31" s="1" customFormat="1" ht="14.4" customHeight="1">
      <c r="B31" s="45"/>
      <c r="C31" s="46"/>
      <c r="D31" s="46"/>
      <c r="E31" s="54" t="s">
        <v>45</v>
      </c>
      <c r="F31" s="156">
        <f>ROUND(SUM(BF77:BF79), 2)</f>
        <v>0</v>
      </c>
      <c r="G31" s="46"/>
      <c r="H31" s="46"/>
      <c r="I31" s="157">
        <v>0.14999999999999999</v>
      </c>
      <c r="J31" s="156">
        <f>ROUND(ROUND((SUM(BF77:BF79)),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46</v>
      </c>
      <c r="F32" s="156">
        <f>ROUND(SUM(BG77:BG79),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47</v>
      </c>
      <c r="F33" s="156">
        <f>ROUND(SUM(BH77:BH79),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48</v>
      </c>
      <c r="F34" s="156">
        <f>ROUND(SUM(BI77:BI79),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49</v>
      </c>
      <c r="E36" s="97"/>
      <c r="F36" s="97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100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Karlovy Vary, ZŠ Krušnohorská - výměna vzduchotechniky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98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C - Vzduchotechnika - přenos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24</v>
      </c>
      <c r="D49" s="46"/>
      <c r="E49" s="46"/>
      <c r="F49" s="34" t="str">
        <f>F12</f>
        <v>Karlovy Vary</v>
      </c>
      <c r="G49" s="46"/>
      <c r="H49" s="46"/>
      <c r="I49" s="145" t="s">
        <v>26</v>
      </c>
      <c r="J49" s="146" t="str">
        <f>IF(J12="","",J12)</f>
        <v>12. 7. 2018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28</v>
      </c>
      <c r="D51" s="46"/>
      <c r="E51" s="46"/>
      <c r="F51" s="34" t="str">
        <f>E15</f>
        <v>Statutární město Karlovy Vary</v>
      </c>
      <c r="G51" s="46"/>
      <c r="H51" s="46"/>
      <c r="I51" s="145" t="s">
        <v>35</v>
      </c>
      <c r="J51" s="43" t="str">
        <f>E21</f>
        <v>BPO spol. s r.o.,Lidická 1239,36317 OSTROV</v>
      </c>
      <c r="K51" s="50"/>
    </row>
    <row r="52" s="1" customFormat="1" ht="14.4" customHeight="1">
      <c r="B52" s="45"/>
      <c r="C52" s="39" t="s">
        <v>33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101</v>
      </c>
      <c r="D54" s="158"/>
      <c r="E54" s="158"/>
      <c r="F54" s="158"/>
      <c r="G54" s="158"/>
      <c r="H54" s="158"/>
      <c r="I54" s="172"/>
      <c r="J54" s="173" t="s">
        <v>102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103</v>
      </c>
      <c r="D56" s="46"/>
      <c r="E56" s="46"/>
      <c r="F56" s="46"/>
      <c r="G56" s="46"/>
      <c r="H56" s="46"/>
      <c r="I56" s="143"/>
      <c r="J56" s="154">
        <f>J77</f>
        <v>0</v>
      </c>
      <c r="K56" s="50"/>
      <c r="AU56" s="23" t="s">
        <v>104</v>
      </c>
    </row>
    <row r="57" s="7" customFormat="1" ht="24.96" customHeight="1">
      <c r="B57" s="176"/>
      <c r="C57" s="177"/>
      <c r="D57" s="178" t="s">
        <v>434</v>
      </c>
      <c r="E57" s="179"/>
      <c r="F57" s="179"/>
      <c r="G57" s="179"/>
      <c r="H57" s="179"/>
      <c r="I57" s="180"/>
      <c r="J57" s="181">
        <f>J78</f>
        <v>0</v>
      </c>
      <c r="K57" s="182"/>
    </row>
    <row r="58" s="1" customFormat="1" ht="21.84" customHeight="1">
      <c r="B58" s="45"/>
      <c r="C58" s="46"/>
      <c r="D58" s="46"/>
      <c r="E58" s="46"/>
      <c r="F58" s="46"/>
      <c r="G58" s="46"/>
      <c r="H58" s="46"/>
      <c r="I58" s="143"/>
      <c r="J58" s="46"/>
      <c r="K58" s="50"/>
    </row>
    <row r="59" s="1" customFormat="1" ht="6.96" customHeight="1">
      <c r="B59" s="66"/>
      <c r="C59" s="67"/>
      <c r="D59" s="67"/>
      <c r="E59" s="67"/>
      <c r="F59" s="67"/>
      <c r="G59" s="67"/>
      <c r="H59" s="67"/>
      <c r="I59" s="165"/>
      <c r="J59" s="67"/>
      <c r="K59" s="68"/>
    </row>
    <row r="63" s="1" customFormat="1" ht="6.96" customHeight="1">
      <c r="B63" s="69"/>
      <c r="C63" s="70"/>
      <c r="D63" s="70"/>
      <c r="E63" s="70"/>
      <c r="F63" s="70"/>
      <c r="G63" s="70"/>
      <c r="H63" s="70"/>
      <c r="I63" s="168"/>
      <c r="J63" s="70"/>
      <c r="K63" s="70"/>
      <c r="L63" s="71"/>
    </row>
    <row r="64" s="1" customFormat="1" ht="36.96" customHeight="1">
      <c r="B64" s="45"/>
      <c r="C64" s="72" t="s">
        <v>115</v>
      </c>
      <c r="D64" s="73"/>
      <c r="E64" s="73"/>
      <c r="F64" s="73"/>
      <c r="G64" s="73"/>
      <c r="H64" s="73"/>
      <c r="I64" s="190"/>
      <c r="J64" s="73"/>
      <c r="K64" s="73"/>
      <c r="L64" s="71"/>
    </row>
    <row r="65" s="1" customFormat="1" ht="6.96" customHeight="1">
      <c r="B65" s="45"/>
      <c r="C65" s="73"/>
      <c r="D65" s="73"/>
      <c r="E65" s="73"/>
      <c r="F65" s="73"/>
      <c r="G65" s="73"/>
      <c r="H65" s="73"/>
      <c r="I65" s="190"/>
      <c r="J65" s="73"/>
      <c r="K65" s="73"/>
      <c r="L65" s="71"/>
    </row>
    <row r="66" s="1" customFormat="1" ht="14.4" customHeight="1">
      <c r="B66" s="45"/>
      <c r="C66" s="75" t="s">
        <v>18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16.5" customHeight="1">
      <c r="B67" s="45"/>
      <c r="C67" s="73"/>
      <c r="D67" s="73"/>
      <c r="E67" s="191" t="str">
        <f>E7</f>
        <v>Karlovy Vary, ZŠ Krušnohorská - výměna vzduchotechniky</v>
      </c>
      <c r="F67" s="75"/>
      <c r="G67" s="75"/>
      <c r="H67" s="75"/>
      <c r="I67" s="190"/>
      <c r="J67" s="73"/>
      <c r="K67" s="73"/>
      <c r="L67" s="71"/>
    </row>
    <row r="68" s="1" customFormat="1" ht="14.4" customHeight="1">
      <c r="B68" s="45"/>
      <c r="C68" s="75" t="s">
        <v>98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7.25" customHeight="1">
      <c r="B69" s="45"/>
      <c r="C69" s="73"/>
      <c r="D69" s="73"/>
      <c r="E69" s="81" t="str">
        <f>E9</f>
        <v>C - Vzduchotechnika - přenos</v>
      </c>
      <c r="F69" s="73"/>
      <c r="G69" s="73"/>
      <c r="H69" s="73"/>
      <c r="I69" s="190"/>
      <c r="J69" s="73"/>
      <c r="K69" s="73"/>
      <c r="L69" s="71"/>
    </row>
    <row r="70" s="1" customFormat="1" ht="6.96" customHeight="1">
      <c r="B70" s="45"/>
      <c r="C70" s="73"/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8" customHeight="1">
      <c r="B71" s="45"/>
      <c r="C71" s="75" t="s">
        <v>24</v>
      </c>
      <c r="D71" s="73"/>
      <c r="E71" s="73"/>
      <c r="F71" s="192" t="str">
        <f>F12</f>
        <v>Karlovy Vary</v>
      </c>
      <c r="G71" s="73"/>
      <c r="H71" s="73"/>
      <c r="I71" s="193" t="s">
        <v>26</v>
      </c>
      <c r="J71" s="84" t="str">
        <f>IF(J12="","",J12)</f>
        <v>12. 7. 2018</v>
      </c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>
      <c r="B73" s="45"/>
      <c r="C73" s="75" t="s">
        <v>28</v>
      </c>
      <c r="D73" s="73"/>
      <c r="E73" s="73"/>
      <c r="F73" s="192" t="str">
        <f>E15</f>
        <v>Statutární město Karlovy Vary</v>
      </c>
      <c r="G73" s="73"/>
      <c r="H73" s="73"/>
      <c r="I73" s="193" t="s">
        <v>35</v>
      </c>
      <c r="J73" s="192" t="str">
        <f>E21</f>
        <v>BPO spol. s r.o.,Lidická 1239,36317 OSTROV</v>
      </c>
      <c r="K73" s="73"/>
      <c r="L73" s="71"/>
    </row>
    <row r="74" s="1" customFormat="1" ht="14.4" customHeight="1">
      <c r="B74" s="45"/>
      <c r="C74" s="75" t="s">
        <v>33</v>
      </c>
      <c r="D74" s="73"/>
      <c r="E74" s="73"/>
      <c r="F74" s="192" t="str">
        <f>IF(E18="","",E18)</f>
        <v/>
      </c>
      <c r="G74" s="73"/>
      <c r="H74" s="73"/>
      <c r="I74" s="190"/>
      <c r="J74" s="73"/>
      <c r="K74" s="73"/>
      <c r="L74" s="71"/>
    </row>
    <row r="75" s="1" customFormat="1" ht="10.32" customHeight="1">
      <c r="B75" s="45"/>
      <c r="C75" s="73"/>
      <c r="D75" s="73"/>
      <c r="E75" s="73"/>
      <c r="F75" s="73"/>
      <c r="G75" s="73"/>
      <c r="H75" s="73"/>
      <c r="I75" s="190"/>
      <c r="J75" s="73"/>
      <c r="K75" s="73"/>
      <c r="L75" s="71"/>
    </row>
    <row r="76" s="9" customFormat="1" ht="29.28" customHeight="1">
      <c r="B76" s="194"/>
      <c r="C76" s="195" t="s">
        <v>116</v>
      </c>
      <c r="D76" s="196" t="s">
        <v>58</v>
      </c>
      <c r="E76" s="196" t="s">
        <v>54</v>
      </c>
      <c r="F76" s="196" t="s">
        <v>117</v>
      </c>
      <c r="G76" s="196" t="s">
        <v>118</v>
      </c>
      <c r="H76" s="196" t="s">
        <v>119</v>
      </c>
      <c r="I76" s="197" t="s">
        <v>120</v>
      </c>
      <c r="J76" s="196" t="s">
        <v>102</v>
      </c>
      <c r="K76" s="198" t="s">
        <v>121</v>
      </c>
      <c r="L76" s="199"/>
      <c r="M76" s="101" t="s">
        <v>122</v>
      </c>
      <c r="N76" s="102" t="s">
        <v>43</v>
      </c>
      <c r="O76" s="102" t="s">
        <v>123</v>
      </c>
      <c r="P76" s="102" t="s">
        <v>124</v>
      </c>
      <c r="Q76" s="102" t="s">
        <v>125</v>
      </c>
      <c r="R76" s="102" t="s">
        <v>126</v>
      </c>
      <c r="S76" s="102" t="s">
        <v>127</v>
      </c>
      <c r="T76" s="103" t="s">
        <v>128</v>
      </c>
    </row>
    <row r="77" s="1" customFormat="1" ht="29.28" customHeight="1">
      <c r="B77" s="45"/>
      <c r="C77" s="107" t="s">
        <v>103</v>
      </c>
      <c r="D77" s="73"/>
      <c r="E77" s="73"/>
      <c r="F77" s="73"/>
      <c r="G77" s="73"/>
      <c r="H77" s="73"/>
      <c r="I77" s="190"/>
      <c r="J77" s="200">
        <f>BK77</f>
        <v>0</v>
      </c>
      <c r="K77" s="73"/>
      <c r="L77" s="71"/>
      <c r="M77" s="104"/>
      <c r="N77" s="105"/>
      <c r="O77" s="105"/>
      <c r="P77" s="201">
        <f>P78</f>
        <v>0</v>
      </c>
      <c r="Q77" s="105"/>
      <c r="R77" s="201">
        <f>R78</f>
        <v>0</v>
      </c>
      <c r="S77" s="105"/>
      <c r="T77" s="202">
        <f>T78</f>
        <v>0</v>
      </c>
      <c r="AT77" s="23" t="s">
        <v>72</v>
      </c>
      <c r="AU77" s="23" t="s">
        <v>104</v>
      </c>
      <c r="BK77" s="203">
        <f>BK78</f>
        <v>0</v>
      </c>
    </row>
    <row r="78" s="10" customFormat="1" ht="37.44001" customHeight="1">
      <c r="B78" s="204"/>
      <c r="C78" s="205"/>
      <c r="D78" s="206" t="s">
        <v>72</v>
      </c>
      <c r="E78" s="207" t="s">
        <v>435</v>
      </c>
      <c r="F78" s="207" t="s">
        <v>436</v>
      </c>
      <c r="G78" s="205"/>
      <c r="H78" s="205"/>
      <c r="I78" s="208"/>
      <c r="J78" s="209">
        <f>BK78</f>
        <v>0</v>
      </c>
      <c r="K78" s="205"/>
      <c r="L78" s="210"/>
      <c r="M78" s="211"/>
      <c r="N78" s="212"/>
      <c r="O78" s="212"/>
      <c r="P78" s="213">
        <f>P79</f>
        <v>0</v>
      </c>
      <c r="Q78" s="212"/>
      <c r="R78" s="213">
        <f>R79</f>
        <v>0</v>
      </c>
      <c r="S78" s="212"/>
      <c r="T78" s="214">
        <f>T79</f>
        <v>0</v>
      </c>
      <c r="AR78" s="215" t="s">
        <v>83</v>
      </c>
      <c r="AT78" s="216" t="s">
        <v>72</v>
      </c>
      <c r="AU78" s="216" t="s">
        <v>73</v>
      </c>
      <c r="AY78" s="215" t="s">
        <v>131</v>
      </c>
      <c r="BK78" s="217">
        <f>BK79</f>
        <v>0</v>
      </c>
    </row>
    <row r="79" s="1" customFormat="1" ht="16.5" customHeight="1">
      <c r="B79" s="45"/>
      <c r="C79" s="220" t="s">
        <v>81</v>
      </c>
      <c r="D79" s="220" t="s">
        <v>134</v>
      </c>
      <c r="E79" s="221" t="s">
        <v>437</v>
      </c>
      <c r="F79" s="222" t="s">
        <v>438</v>
      </c>
      <c r="G79" s="223" t="s">
        <v>137</v>
      </c>
      <c r="H79" s="224">
        <v>1</v>
      </c>
      <c r="I79" s="225"/>
      <c r="J79" s="226">
        <f>ROUND(I79*H79,2)</f>
        <v>0</v>
      </c>
      <c r="K79" s="222" t="s">
        <v>30</v>
      </c>
      <c r="L79" s="71"/>
      <c r="M79" s="227" t="s">
        <v>30</v>
      </c>
      <c r="N79" s="264" t="s">
        <v>44</v>
      </c>
      <c r="O79" s="265"/>
      <c r="P79" s="266">
        <f>O79*H79</f>
        <v>0</v>
      </c>
      <c r="Q79" s="266">
        <v>0</v>
      </c>
      <c r="R79" s="266">
        <f>Q79*H79</f>
        <v>0</v>
      </c>
      <c r="S79" s="266">
        <v>0</v>
      </c>
      <c r="T79" s="267">
        <f>S79*H79</f>
        <v>0</v>
      </c>
      <c r="AR79" s="23" t="s">
        <v>168</v>
      </c>
      <c r="AT79" s="23" t="s">
        <v>134</v>
      </c>
      <c r="AU79" s="23" t="s">
        <v>81</v>
      </c>
      <c r="AY79" s="23" t="s">
        <v>131</v>
      </c>
      <c r="BE79" s="231">
        <f>IF(N79="základní",J79,0)</f>
        <v>0</v>
      </c>
      <c r="BF79" s="231">
        <f>IF(N79="snížená",J79,0)</f>
        <v>0</v>
      </c>
      <c r="BG79" s="231">
        <f>IF(N79="zákl. přenesená",J79,0)</f>
        <v>0</v>
      </c>
      <c r="BH79" s="231">
        <f>IF(N79="sníž. přenesená",J79,0)</f>
        <v>0</v>
      </c>
      <c r="BI79" s="231">
        <f>IF(N79="nulová",J79,0)</f>
        <v>0</v>
      </c>
      <c r="BJ79" s="23" t="s">
        <v>81</v>
      </c>
      <c r="BK79" s="231">
        <f>ROUND(I79*H79,2)</f>
        <v>0</v>
      </c>
      <c r="BL79" s="23" t="s">
        <v>168</v>
      </c>
      <c r="BM79" s="23" t="s">
        <v>439</v>
      </c>
    </row>
    <row r="80" s="1" customFormat="1" ht="6.96" customHeight="1">
      <c r="B80" s="66"/>
      <c r="C80" s="67"/>
      <c r="D80" s="67"/>
      <c r="E80" s="67"/>
      <c r="F80" s="67"/>
      <c r="G80" s="67"/>
      <c r="H80" s="67"/>
      <c r="I80" s="165"/>
      <c r="J80" s="67"/>
      <c r="K80" s="67"/>
      <c r="L80" s="71"/>
    </row>
  </sheetData>
  <sheetProtection sheet="1" autoFilter="0" formatColumns="0" formatRows="0" objects="1" scenarios="1" spinCount="100000" saltValue="xRDcTbuiLIKxgGnSJL7WHgYMUqh1mv3f8/0tRVM4KMkuLQqhP2IKm0bzV9VAIAgmAenbr68LwLP2KYZJK0W3zw==" hashValue="NzCcBhm+pAz2X19zBsi2KViIrV46E61xoKGiN2EPpOLHdCgUnOQHFoHtDyuPqltaZdOalW1vnLKwNa2Ak1dbgA==" algorithmName="SHA-512" password="CC35"/>
  <autoFilter ref="C76:K79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92</v>
      </c>
      <c r="G1" s="138" t="s">
        <v>93</v>
      </c>
      <c r="H1" s="138"/>
      <c r="I1" s="139"/>
      <c r="J1" s="138" t="s">
        <v>94</v>
      </c>
      <c r="K1" s="137" t="s">
        <v>95</v>
      </c>
      <c r="L1" s="138" t="s">
        <v>96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91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83</v>
      </c>
    </row>
    <row r="4" ht="36.96" customHeight="1">
      <c r="B4" s="27"/>
      <c r="C4" s="28"/>
      <c r="D4" s="29" t="s">
        <v>97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Karlovy Vary, ZŠ Krušnohorská - výměna vzduchotechniky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98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440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23</v>
      </c>
      <c r="K11" s="50"/>
    </row>
    <row r="12" s="1" customFormat="1" ht="14.4" customHeight="1">
      <c r="B12" s="45"/>
      <c r="C12" s="46"/>
      <c r="D12" s="39" t="s">
        <v>24</v>
      </c>
      <c r="E12" s="46"/>
      <c r="F12" s="34" t="s">
        <v>25</v>
      </c>
      <c r="G12" s="46"/>
      <c r="H12" s="46"/>
      <c r="I12" s="145" t="s">
        <v>26</v>
      </c>
      <c r="J12" s="146" t="str">
        <f>'Rekapitulace stavby'!AN8</f>
        <v>12. 7. 2018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28</v>
      </c>
      <c r="E14" s="46"/>
      <c r="F14" s="46"/>
      <c r="G14" s="46"/>
      <c r="H14" s="46"/>
      <c r="I14" s="145" t="s">
        <v>29</v>
      </c>
      <c r="J14" s="34" t="s">
        <v>30</v>
      </c>
      <c r="K14" s="50"/>
    </row>
    <row r="15" s="1" customFormat="1" ht="18" customHeight="1">
      <c r="B15" s="45"/>
      <c r="C15" s="46"/>
      <c r="D15" s="46"/>
      <c r="E15" s="34" t="s">
        <v>31</v>
      </c>
      <c r="F15" s="46"/>
      <c r="G15" s="46"/>
      <c r="H15" s="46"/>
      <c r="I15" s="145" t="s">
        <v>32</v>
      </c>
      <c r="J15" s="34" t="s">
        <v>30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33</v>
      </c>
      <c r="E17" s="46"/>
      <c r="F17" s="46"/>
      <c r="G17" s="46"/>
      <c r="H17" s="46"/>
      <c r="I17" s="145" t="s">
        <v>29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32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35</v>
      </c>
      <c r="E20" s="46"/>
      <c r="F20" s="46"/>
      <c r="G20" s="46"/>
      <c r="H20" s="46"/>
      <c r="I20" s="145" t="s">
        <v>29</v>
      </c>
      <c r="J20" s="34" t="s">
        <v>30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32</v>
      </c>
      <c r="J21" s="34" t="s">
        <v>30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30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39</v>
      </c>
      <c r="E27" s="46"/>
      <c r="F27" s="46"/>
      <c r="G27" s="46"/>
      <c r="H27" s="46"/>
      <c r="I27" s="143"/>
      <c r="J27" s="154">
        <f>ROUND(J89,2)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41</v>
      </c>
      <c r="G29" s="46"/>
      <c r="H29" s="46"/>
      <c r="I29" s="155" t="s">
        <v>40</v>
      </c>
      <c r="J29" s="51" t="s">
        <v>42</v>
      </c>
      <c r="K29" s="50"/>
    </row>
    <row r="30" s="1" customFormat="1" ht="14.4" customHeight="1">
      <c r="B30" s="45"/>
      <c r="C30" s="46"/>
      <c r="D30" s="54" t="s">
        <v>43</v>
      </c>
      <c r="E30" s="54" t="s">
        <v>44</v>
      </c>
      <c r="F30" s="156">
        <f>ROUND(SUM(BE89:BE333), 2)</f>
        <v>0</v>
      </c>
      <c r="G30" s="46"/>
      <c r="H30" s="46"/>
      <c r="I30" s="157">
        <v>0.20999999999999999</v>
      </c>
      <c r="J30" s="156">
        <f>ROUND(ROUND((SUM(BE89:BE333)), 2)*I30, 2)</f>
        <v>0</v>
      </c>
      <c r="K30" s="50"/>
    </row>
    <row r="31" s="1" customFormat="1" ht="14.4" customHeight="1">
      <c r="B31" s="45"/>
      <c r="C31" s="46"/>
      <c r="D31" s="46"/>
      <c r="E31" s="54" t="s">
        <v>45</v>
      </c>
      <c r="F31" s="156">
        <f>ROUND(SUM(BF89:BF333), 2)</f>
        <v>0</v>
      </c>
      <c r="G31" s="46"/>
      <c r="H31" s="46"/>
      <c r="I31" s="157">
        <v>0.14999999999999999</v>
      </c>
      <c r="J31" s="156">
        <f>ROUND(ROUND((SUM(BF89:BF333)),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46</v>
      </c>
      <c r="F32" s="156">
        <f>ROUND(SUM(BG89:BG333),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47</v>
      </c>
      <c r="F33" s="156">
        <f>ROUND(SUM(BH89:BH333),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48</v>
      </c>
      <c r="F34" s="156">
        <f>ROUND(SUM(BI89:BI333),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49</v>
      </c>
      <c r="E36" s="97"/>
      <c r="F36" s="97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100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Karlovy Vary, ZŠ Krušnohorská - výměna vzduchotechniky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98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D - Vzduchotechnika - stavební část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24</v>
      </c>
      <c r="D49" s="46"/>
      <c r="E49" s="46"/>
      <c r="F49" s="34" t="str">
        <f>F12</f>
        <v>Karlovy Vary</v>
      </c>
      <c r="G49" s="46"/>
      <c r="H49" s="46"/>
      <c r="I49" s="145" t="s">
        <v>26</v>
      </c>
      <c r="J49" s="146" t="str">
        <f>IF(J12="","",J12)</f>
        <v>12. 7. 2018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28</v>
      </c>
      <c r="D51" s="46"/>
      <c r="E51" s="46"/>
      <c r="F51" s="34" t="str">
        <f>E15</f>
        <v>Statutární město Karlovy Vary</v>
      </c>
      <c r="G51" s="46"/>
      <c r="H51" s="46"/>
      <c r="I51" s="145" t="s">
        <v>35</v>
      </c>
      <c r="J51" s="43" t="str">
        <f>E21</f>
        <v>BPO spol. s r.o.,Lidická 1239,36317 OSTROV</v>
      </c>
      <c r="K51" s="50"/>
    </row>
    <row r="52" s="1" customFormat="1" ht="14.4" customHeight="1">
      <c r="B52" s="45"/>
      <c r="C52" s="39" t="s">
        <v>33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101</v>
      </c>
      <c r="D54" s="158"/>
      <c r="E54" s="158"/>
      <c r="F54" s="158"/>
      <c r="G54" s="158"/>
      <c r="H54" s="158"/>
      <c r="I54" s="172"/>
      <c r="J54" s="173" t="s">
        <v>102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103</v>
      </c>
      <c r="D56" s="46"/>
      <c r="E56" s="46"/>
      <c r="F56" s="46"/>
      <c r="G56" s="46"/>
      <c r="H56" s="46"/>
      <c r="I56" s="143"/>
      <c r="J56" s="154">
        <f>J89</f>
        <v>0</v>
      </c>
      <c r="K56" s="50"/>
      <c r="AU56" s="23" t="s">
        <v>104</v>
      </c>
    </row>
    <row r="57" s="7" customFormat="1" ht="24.96" customHeight="1">
      <c r="B57" s="176"/>
      <c r="C57" s="177"/>
      <c r="D57" s="178" t="s">
        <v>105</v>
      </c>
      <c r="E57" s="179"/>
      <c r="F57" s="179"/>
      <c r="G57" s="179"/>
      <c r="H57" s="179"/>
      <c r="I57" s="180"/>
      <c r="J57" s="181">
        <f>J90</f>
        <v>0</v>
      </c>
      <c r="K57" s="182"/>
    </row>
    <row r="58" s="8" customFormat="1" ht="19.92" customHeight="1">
      <c r="B58" s="183"/>
      <c r="C58" s="184"/>
      <c r="D58" s="185" t="s">
        <v>441</v>
      </c>
      <c r="E58" s="186"/>
      <c r="F58" s="186"/>
      <c r="G58" s="186"/>
      <c r="H58" s="186"/>
      <c r="I58" s="187"/>
      <c r="J58" s="188">
        <f>J91</f>
        <v>0</v>
      </c>
      <c r="K58" s="189"/>
    </row>
    <row r="59" s="8" customFormat="1" ht="19.92" customHeight="1">
      <c r="B59" s="183"/>
      <c r="C59" s="184"/>
      <c r="D59" s="185" t="s">
        <v>442</v>
      </c>
      <c r="E59" s="186"/>
      <c r="F59" s="186"/>
      <c r="G59" s="186"/>
      <c r="H59" s="186"/>
      <c r="I59" s="187"/>
      <c r="J59" s="188">
        <f>J110</f>
        <v>0</v>
      </c>
      <c r="K59" s="189"/>
    </row>
    <row r="60" s="8" customFormat="1" ht="19.92" customHeight="1">
      <c r="B60" s="183"/>
      <c r="C60" s="184"/>
      <c r="D60" s="185" t="s">
        <v>443</v>
      </c>
      <c r="E60" s="186"/>
      <c r="F60" s="186"/>
      <c r="G60" s="186"/>
      <c r="H60" s="186"/>
      <c r="I60" s="187"/>
      <c r="J60" s="188">
        <f>J166</f>
        <v>0</v>
      </c>
      <c r="K60" s="189"/>
    </row>
    <row r="61" s="8" customFormat="1" ht="19.92" customHeight="1">
      <c r="B61" s="183"/>
      <c r="C61" s="184"/>
      <c r="D61" s="185" t="s">
        <v>444</v>
      </c>
      <c r="E61" s="186"/>
      <c r="F61" s="186"/>
      <c r="G61" s="186"/>
      <c r="H61" s="186"/>
      <c r="I61" s="187"/>
      <c r="J61" s="188">
        <f>J178</f>
        <v>0</v>
      </c>
      <c r="K61" s="189"/>
    </row>
    <row r="62" s="8" customFormat="1" ht="19.92" customHeight="1">
      <c r="B62" s="183"/>
      <c r="C62" s="184"/>
      <c r="D62" s="185" t="s">
        <v>445</v>
      </c>
      <c r="E62" s="186"/>
      <c r="F62" s="186"/>
      <c r="G62" s="186"/>
      <c r="H62" s="186"/>
      <c r="I62" s="187"/>
      <c r="J62" s="188">
        <f>J239</f>
        <v>0</v>
      </c>
      <c r="K62" s="189"/>
    </row>
    <row r="63" s="8" customFormat="1" ht="19.92" customHeight="1">
      <c r="B63" s="183"/>
      <c r="C63" s="184"/>
      <c r="D63" s="185" t="s">
        <v>446</v>
      </c>
      <c r="E63" s="186"/>
      <c r="F63" s="186"/>
      <c r="G63" s="186"/>
      <c r="H63" s="186"/>
      <c r="I63" s="187"/>
      <c r="J63" s="188">
        <f>J245</f>
        <v>0</v>
      </c>
      <c r="K63" s="189"/>
    </row>
    <row r="64" s="7" customFormat="1" ht="24.96" customHeight="1">
      <c r="B64" s="176"/>
      <c r="C64" s="177"/>
      <c r="D64" s="178" t="s">
        <v>108</v>
      </c>
      <c r="E64" s="179"/>
      <c r="F64" s="179"/>
      <c r="G64" s="179"/>
      <c r="H64" s="179"/>
      <c r="I64" s="180"/>
      <c r="J64" s="181">
        <f>J247</f>
        <v>0</v>
      </c>
      <c r="K64" s="182"/>
    </row>
    <row r="65" s="8" customFormat="1" ht="19.92" customHeight="1">
      <c r="B65" s="183"/>
      <c r="C65" s="184"/>
      <c r="D65" s="185" t="s">
        <v>447</v>
      </c>
      <c r="E65" s="186"/>
      <c r="F65" s="186"/>
      <c r="G65" s="186"/>
      <c r="H65" s="186"/>
      <c r="I65" s="187"/>
      <c r="J65" s="188">
        <f>J248</f>
        <v>0</v>
      </c>
      <c r="K65" s="189"/>
    </row>
    <row r="66" s="8" customFormat="1" ht="19.92" customHeight="1">
      <c r="B66" s="183"/>
      <c r="C66" s="184"/>
      <c r="D66" s="185" t="s">
        <v>110</v>
      </c>
      <c r="E66" s="186"/>
      <c r="F66" s="186"/>
      <c r="G66" s="186"/>
      <c r="H66" s="186"/>
      <c r="I66" s="187"/>
      <c r="J66" s="188">
        <f>J260</f>
        <v>0</v>
      </c>
      <c r="K66" s="189"/>
    </row>
    <row r="67" s="8" customFormat="1" ht="19.92" customHeight="1">
      <c r="B67" s="183"/>
      <c r="C67" s="184"/>
      <c r="D67" s="185" t="s">
        <v>448</v>
      </c>
      <c r="E67" s="186"/>
      <c r="F67" s="186"/>
      <c r="G67" s="186"/>
      <c r="H67" s="186"/>
      <c r="I67" s="187"/>
      <c r="J67" s="188">
        <f>J277</f>
        <v>0</v>
      </c>
      <c r="K67" s="189"/>
    </row>
    <row r="68" s="8" customFormat="1" ht="19.92" customHeight="1">
      <c r="B68" s="183"/>
      <c r="C68" s="184"/>
      <c r="D68" s="185" t="s">
        <v>449</v>
      </c>
      <c r="E68" s="186"/>
      <c r="F68" s="186"/>
      <c r="G68" s="186"/>
      <c r="H68" s="186"/>
      <c r="I68" s="187"/>
      <c r="J68" s="188">
        <f>J298</f>
        <v>0</v>
      </c>
      <c r="K68" s="189"/>
    </row>
    <row r="69" s="8" customFormat="1" ht="19.92" customHeight="1">
      <c r="B69" s="183"/>
      <c r="C69" s="184"/>
      <c r="D69" s="185" t="s">
        <v>450</v>
      </c>
      <c r="E69" s="186"/>
      <c r="F69" s="186"/>
      <c r="G69" s="186"/>
      <c r="H69" s="186"/>
      <c r="I69" s="187"/>
      <c r="J69" s="188">
        <f>J311</f>
        <v>0</v>
      </c>
      <c r="K69" s="189"/>
    </row>
    <row r="70" s="1" customFormat="1" ht="21.84" customHeight="1">
      <c r="B70" s="45"/>
      <c r="C70" s="46"/>
      <c r="D70" s="46"/>
      <c r="E70" s="46"/>
      <c r="F70" s="46"/>
      <c r="G70" s="46"/>
      <c r="H70" s="46"/>
      <c r="I70" s="143"/>
      <c r="J70" s="46"/>
      <c r="K70" s="50"/>
    </row>
    <row r="71" s="1" customFormat="1" ht="6.96" customHeight="1">
      <c r="B71" s="66"/>
      <c r="C71" s="67"/>
      <c r="D71" s="67"/>
      <c r="E71" s="67"/>
      <c r="F71" s="67"/>
      <c r="G71" s="67"/>
      <c r="H71" s="67"/>
      <c r="I71" s="165"/>
      <c r="J71" s="67"/>
      <c r="K71" s="68"/>
    </row>
    <row r="75" s="1" customFormat="1" ht="6.96" customHeight="1">
      <c r="B75" s="69"/>
      <c r="C75" s="70"/>
      <c r="D75" s="70"/>
      <c r="E75" s="70"/>
      <c r="F75" s="70"/>
      <c r="G75" s="70"/>
      <c r="H75" s="70"/>
      <c r="I75" s="168"/>
      <c r="J75" s="70"/>
      <c r="K75" s="70"/>
      <c r="L75" s="71"/>
    </row>
    <row r="76" s="1" customFormat="1" ht="36.96" customHeight="1">
      <c r="B76" s="45"/>
      <c r="C76" s="72" t="s">
        <v>115</v>
      </c>
      <c r="D76" s="73"/>
      <c r="E76" s="73"/>
      <c r="F76" s="73"/>
      <c r="G76" s="73"/>
      <c r="H76" s="73"/>
      <c r="I76" s="190"/>
      <c r="J76" s="73"/>
      <c r="K76" s="73"/>
      <c r="L76" s="71"/>
    </row>
    <row r="77" s="1" customFormat="1" ht="6.96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 ht="14.4" customHeight="1">
      <c r="B78" s="45"/>
      <c r="C78" s="75" t="s">
        <v>18</v>
      </c>
      <c r="D78" s="73"/>
      <c r="E78" s="73"/>
      <c r="F78" s="73"/>
      <c r="G78" s="73"/>
      <c r="H78" s="73"/>
      <c r="I78" s="190"/>
      <c r="J78" s="73"/>
      <c r="K78" s="73"/>
      <c r="L78" s="71"/>
    </row>
    <row r="79" s="1" customFormat="1" ht="16.5" customHeight="1">
      <c r="B79" s="45"/>
      <c r="C79" s="73"/>
      <c r="D79" s="73"/>
      <c r="E79" s="191" t="str">
        <f>E7</f>
        <v>Karlovy Vary, ZŠ Krušnohorská - výměna vzduchotechniky</v>
      </c>
      <c r="F79" s="75"/>
      <c r="G79" s="75"/>
      <c r="H79" s="75"/>
      <c r="I79" s="190"/>
      <c r="J79" s="73"/>
      <c r="K79" s="73"/>
      <c r="L79" s="71"/>
    </row>
    <row r="80" s="1" customFormat="1" ht="14.4" customHeight="1">
      <c r="B80" s="45"/>
      <c r="C80" s="75" t="s">
        <v>98</v>
      </c>
      <c r="D80" s="73"/>
      <c r="E80" s="73"/>
      <c r="F80" s="73"/>
      <c r="G80" s="73"/>
      <c r="H80" s="73"/>
      <c r="I80" s="190"/>
      <c r="J80" s="73"/>
      <c r="K80" s="73"/>
      <c r="L80" s="71"/>
    </row>
    <row r="81" s="1" customFormat="1" ht="17.25" customHeight="1">
      <c r="B81" s="45"/>
      <c r="C81" s="73"/>
      <c r="D81" s="73"/>
      <c r="E81" s="81" t="str">
        <f>E9</f>
        <v>D - Vzduchotechnika - stavební část</v>
      </c>
      <c r="F81" s="73"/>
      <c r="G81" s="73"/>
      <c r="H81" s="73"/>
      <c r="I81" s="190"/>
      <c r="J81" s="73"/>
      <c r="K81" s="73"/>
      <c r="L81" s="71"/>
    </row>
    <row r="82" s="1" customFormat="1" ht="6.96" customHeight="1">
      <c r="B82" s="45"/>
      <c r="C82" s="73"/>
      <c r="D82" s="73"/>
      <c r="E82" s="73"/>
      <c r="F82" s="73"/>
      <c r="G82" s="73"/>
      <c r="H82" s="73"/>
      <c r="I82" s="190"/>
      <c r="J82" s="73"/>
      <c r="K82" s="73"/>
      <c r="L82" s="71"/>
    </row>
    <row r="83" s="1" customFormat="1" ht="18" customHeight="1">
      <c r="B83" s="45"/>
      <c r="C83" s="75" t="s">
        <v>24</v>
      </c>
      <c r="D83" s="73"/>
      <c r="E83" s="73"/>
      <c r="F83" s="192" t="str">
        <f>F12</f>
        <v>Karlovy Vary</v>
      </c>
      <c r="G83" s="73"/>
      <c r="H83" s="73"/>
      <c r="I83" s="193" t="s">
        <v>26</v>
      </c>
      <c r="J83" s="84" t="str">
        <f>IF(J12="","",J12)</f>
        <v>12. 7. 2018</v>
      </c>
      <c r="K83" s="73"/>
      <c r="L83" s="71"/>
    </row>
    <row r="84" s="1" customFormat="1" ht="6.96" customHeight="1">
      <c r="B84" s="45"/>
      <c r="C84" s="73"/>
      <c r="D84" s="73"/>
      <c r="E84" s="73"/>
      <c r="F84" s="73"/>
      <c r="G84" s="73"/>
      <c r="H84" s="73"/>
      <c r="I84" s="190"/>
      <c r="J84" s="73"/>
      <c r="K84" s="73"/>
      <c r="L84" s="71"/>
    </row>
    <row r="85" s="1" customFormat="1">
      <c r="B85" s="45"/>
      <c r="C85" s="75" t="s">
        <v>28</v>
      </c>
      <c r="D85" s="73"/>
      <c r="E85" s="73"/>
      <c r="F85" s="192" t="str">
        <f>E15</f>
        <v>Statutární město Karlovy Vary</v>
      </c>
      <c r="G85" s="73"/>
      <c r="H85" s="73"/>
      <c r="I85" s="193" t="s">
        <v>35</v>
      </c>
      <c r="J85" s="192" t="str">
        <f>E21</f>
        <v>BPO spol. s r.o.,Lidická 1239,36317 OSTROV</v>
      </c>
      <c r="K85" s="73"/>
      <c r="L85" s="71"/>
    </row>
    <row r="86" s="1" customFormat="1" ht="14.4" customHeight="1">
      <c r="B86" s="45"/>
      <c r="C86" s="75" t="s">
        <v>33</v>
      </c>
      <c r="D86" s="73"/>
      <c r="E86" s="73"/>
      <c r="F86" s="192" t="str">
        <f>IF(E18="","",E18)</f>
        <v/>
      </c>
      <c r="G86" s="73"/>
      <c r="H86" s="73"/>
      <c r="I86" s="190"/>
      <c r="J86" s="73"/>
      <c r="K86" s="73"/>
      <c r="L86" s="71"/>
    </row>
    <row r="87" s="1" customFormat="1" ht="10.32" customHeight="1">
      <c r="B87" s="45"/>
      <c r="C87" s="73"/>
      <c r="D87" s="73"/>
      <c r="E87" s="73"/>
      <c r="F87" s="73"/>
      <c r="G87" s="73"/>
      <c r="H87" s="73"/>
      <c r="I87" s="190"/>
      <c r="J87" s="73"/>
      <c r="K87" s="73"/>
      <c r="L87" s="71"/>
    </row>
    <row r="88" s="9" customFormat="1" ht="29.28" customHeight="1">
      <c r="B88" s="194"/>
      <c r="C88" s="195" t="s">
        <v>116</v>
      </c>
      <c r="D88" s="196" t="s">
        <v>58</v>
      </c>
      <c r="E88" s="196" t="s">
        <v>54</v>
      </c>
      <c r="F88" s="196" t="s">
        <v>117</v>
      </c>
      <c r="G88" s="196" t="s">
        <v>118</v>
      </c>
      <c r="H88" s="196" t="s">
        <v>119</v>
      </c>
      <c r="I88" s="197" t="s">
        <v>120</v>
      </c>
      <c r="J88" s="196" t="s">
        <v>102</v>
      </c>
      <c r="K88" s="198" t="s">
        <v>121</v>
      </c>
      <c r="L88" s="199"/>
      <c r="M88" s="101" t="s">
        <v>122</v>
      </c>
      <c r="N88" s="102" t="s">
        <v>43</v>
      </c>
      <c r="O88" s="102" t="s">
        <v>123</v>
      </c>
      <c r="P88" s="102" t="s">
        <v>124</v>
      </c>
      <c r="Q88" s="102" t="s">
        <v>125</v>
      </c>
      <c r="R88" s="102" t="s">
        <v>126</v>
      </c>
      <c r="S88" s="102" t="s">
        <v>127</v>
      </c>
      <c r="T88" s="103" t="s">
        <v>128</v>
      </c>
    </row>
    <row r="89" s="1" customFormat="1" ht="29.28" customHeight="1">
      <c r="B89" s="45"/>
      <c r="C89" s="107" t="s">
        <v>103</v>
      </c>
      <c r="D89" s="73"/>
      <c r="E89" s="73"/>
      <c r="F89" s="73"/>
      <c r="G89" s="73"/>
      <c r="H89" s="73"/>
      <c r="I89" s="190"/>
      <c r="J89" s="200">
        <f>BK89</f>
        <v>0</v>
      </c>
      <c r="K89" s="73"/>
      <c r="L89" s="71"/>
      <c r="M89" s="104"/>
      <c r="N89" s="105"/>
      <c r="O89" s="105"/>
      <c r="P89" s="201">
        <f>P90+P247</f>
        <v>0</v>
      </c>
      <c r="Q89" s="105"/>
      <c r="R89" s="201">
        <f>R90+R247</f>
        <v>4.16510538</v>
      </c>
      <c r="S89" s="105"/>
      <c r="T89" s="202">
        <f>T90+T247</f>
        <v>5.9676500000000008</v>
      </c>
      <c r="AT89" s="23" t="s">
        <v>72</v>
      </c>
      <c r="AU89" s="23" t="s">
        <v>104</v>
      </c>
      <c r="BK89" s="203">
        <f>BK90+BK247</f>
        <v>0</v>
      </c>
    </row>
    <row r="90" s="10" customFormat="1" ht="37.44001" customHeight="1">
      <c r="B90" s="204"/>
      <c r="C90" s="205"/>
      <c r="D90" s="206" t="s">
        <v>72</v>
      </c>
      <c r="E90" s="207" t="s">
        <v>129</v>
      </c>
      <c r="F90" s="207" t="s">
        <v>130</v>
      </c>
      <c r="G90" s="205"/>
      <c r="H90" s="205"/>
      <c r="I90" s="208"/>
      <c r="J90" s="209">
        <f>BK90</f>
        <v>0</v>
      </c>
      <c r="K90" s="205"/>
      <c r="L90" s="210"/>
      <c r="M90" s="211"/>
      <c r="N90" s="212"/>
      <c r="O90" s="212"/>
      <c r="P90" s="213">
        <f>P91+P110+P166+P178+P239+P245</f>
        <v>0</v>
      </c>
      <c r="Q90" s="212"/>
      <c r="R90" s="213">
        <f>R91+R110+R166+R178+R239+R245</f>
        <v>2.5544495</v>
      </c>
      <c r="S90" s="212"/>
      <c r="T90" s="214">
        <f>T91+T110+T166+T178+T239+T245</f>
        <v>5.9676500000000008</v>
      </c>
      <c r="AR90" s="215" t="s">
        <v>81</v>
      </c>
      <c r="AT90" s="216" t="s">
        <v>72</v>
      </c>
      <c r="AU90" s="216" t="s">
        <v>73</v>
      </c>
      <c r="AY90" s="215" t="s">
        <v>131</v>
      </c>
      <c r="BK90" s="217">
        <f>BK91+BK110+BK166+BK178+BK239+BK245</f>
        <v>0</v>
      </c>
    </row>
    <row r="91" s="10" customFormat="1" ht="19.92" customHeight="1">
      <c r="B91" s="204"/>
      <c r="C91" s="205"/>
      <c r="D91" s="206" t="s">
        <v>72</v>
      </c>
      <c r="E91" s="218" t="s">
        <v>146</v>
      </c>
      <c r="F91" s="218" t="s">
        <v>451</v>
      </c>
      <c r="G91" s="205"/>
      <c r="H91" s="205"/>
      <c r="I91" s="208"/>
      <c r="J91" s="219">
        <f>BK91</f>
        <v>0</v>
      </c>
      <c r="K91" s="205"/>
      <c r="L91" s="210"/>
      <c r="M91" s="211"/>
      <c r="N91" s="212"/>
      <c r="O91" s="212"/>
      <c r="P91" s="213">
        <f>SUM(P92:P109)</f>
        <v>0</v>
      </c>
      <c r="Q91" s="212"/>
      <c r="R91" s="213">
        <f>SUM(R92:R109)</f>
        <v>1.075297</v>
      </c>
      <c r="S91" s="212"/>
      <c r="T91" s="214">
        <f>SUM(T92:T109)</f>
        <v>0</v>
      </c>
      <c r="AR91" s="215" t="s">
        <v>81</v>
      </c>
      <c r="AT91" s="216" t="s">
        <v>72</v>
      </c>
      <c r="AU91" s="216" t="s">
        <v>81</v>
      </c>
      <c r="AY91" s="215" t="s">
        <v>131</v>
      </c>
      <c r="BK91" s="217">
        <f>SUM(BK92:BK109)</f>
        <v>0</v>
      </c>
    </row>
    <row r="92" s="1" customFormat="1" ht="16.5" customHeight="1">
      <c r="B92" s="45"/>
      <c r="C92" s="220" t="s">
        <v>81</v>
      </c>
      <c r="D92" s="220" t="s">
        <v>134</v>
      </c>
      <c r="E92" s="221" t="s">
        <v>452</v>
      </c>
      <c r="F92" s="222" t="s">
        <v>453</v>
      </c>
      <c r="G92" s="223" t="s">
        <v>180</v>
      </c>
      <c r="H92" s="224">
        <v>4</v>
      </c>
      <c r="I92" s="225"/>
      <c r="J92" s="226">
        <f>ROUND(I92*H92,2)</f>
        <v>0</v>
      </c>
      <c r="K92" s="222" t="s">
        <v>145</v>
      </c>
      <c r="L92" s="71"/>
      <c r="M92" s="227" t="s">
        <v>30</v>
      </c>
      <c r="N92" s="228" t="s">
        <v>44</v>
      </c>
      <c r="O92" s="46"/>
      <c r="P92" s="229">
        <f>O92*H92</f>
        <v>0</v>
      </c>
      <c r="Q92" s="229">
        <v>0.017559999999999999</v>
      </c>
      <c r="R92" s="229">
        <f>Q92*H92</f>
        <v>0.070239999999999997</v>
      </c>
      <c r="S92" s="229">
        <v>0</v>
      </c>
      <c r="T92" s="230">
        <f>S92*H92</f>
        <v>0</v>
      </c>
      <c r="AR92" s="23" t="s">
        <v>138</v>
      </c>
      <c r="AT92" s="23" t="s">
        <v>134</v>
      </c>
      <c r="AU92" s="23" t="s">
        <v>83</v>
      </c>
      <c r="AY92" s="23" t="s">
        <v>131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23" t="s">
        <v>81</v>
      </c>
      <c r="BK92" s="231">
        <f>ROUND(I92*H92,2)</f>
        <v>0</v>
      </c>
      <c r="BL92" s="23" t="s">
        <v>138</v>
      </c>
      <c r="BM92" s="23" t="s">
        <v>454</v>
      </c>
    </row>
    <row r="93" s="12" customFormat="1">
      <c r="B93" s="244"/>
      <c r="C93" s="245"/>
      <c r="D93" s="234" t="s">
        <v>154</v>
      </c>
      <c r="E93" s="246" t="s">
        <v>30</v>
      </c>
      <c r="F93" s="247" t="s">
        <v>455</v>
      </c>
      <c r="G93" s="245"/>
      <c r="H93" s="246" t="s">
        <v>30</v>
      </c>
      <c r="I93" s="248"/>
      <c r="J93" s="245"/>
      <c r="K93" s="245"/>
      <c r="L93" s="249"/>
      <c r="M93" s="250"/>
      <c r="N93" s="251"/>
      <c r="O93" s="251"/>
      <c r="P93" s="251"/>
      <c r="Q93" s="251"/>
      <c r="R93" s="251"/>
      <c r="S93" s="251"/>
      <c r="T93" s="252"/>
      <c r="AT93" s="253" t="s">
        <v>154</v>
      </c>
      <c r="AU93" s="253" t="s">
        <v>83</v>
      </c>
      <c r="AV93" s="12" t="s">
        <v>81</v>
      </c>
      <c r="AW93" s="12" t="s">
        <v>37</v>
      </c>
      <c r="AX93" s="12" t="s">
        <v>73</v>
      </c>
      <c r="AY93" s="253" t="s">
        <v>131</v>
      </c>
    </row>
    <row r="94" s="11" customFormat="1">
      <c r="B94" s="232"/>
      <c r="C94" s="233"/>
      <c r="D94" s="234" t="s">
        <v>154</v>
      </c>
      <c r="E94" s="235" t="s">
        <v>30</v>
      </c>
      <c r="F94" s="236" t="s">
        <v>138</v>
      </c>
      <c r="G94" s="233"/>
      <c r="H94" s="237">
        <v>4</v>
      </c>
      <c r="I94" s="238"/>
      <c r="J94" s="233"/>
      <c r="K94" s="233"/>
      <c r="L94" s="239"/>
      <c r="M94" s="240"/>
      <c r="N94" s="241"/>
      <c r="O94" s="241"/>
      <c r="P94" s="241"/>
      <c r="Q94" s="241"/>
      <c r="R94" s="241"/>
      <c r="S94" s="241"/>
      <c r="T94" s="242"/>
      <c r="AT94" s="243" t="s">
        <v>154</v>
      </c>
      <c r="AU94" s="243" t="s">
        <v>83</v>
      </c>
      <c r="AV94" s="11" t="s">
        <v>83</v>
      </c>
      <c r="AW94" s="11" t="s">
        <v>37</v>
      </c>
      <c r="AX94" s="11" t="s">
        <v>81</v>
      </c>
      <c r="AY94" s="243" t="s">
        <v>131</v>
      </c>
    </row>
    <row r="95" s="1" customFormat="1" ht="16.5" customHeight="1">
      <c r="B95" s="45"/>
      <c r="C95" s="220" t="s">
        <v>83</v>
      </c>
      <c r="D95" s="220" t="s">
        <v>134</v>
      </c>
      <c r="E95" s="221" t="s">
        <v>456</v>
      </c>
      <c r="F95" s="222" t="s">
        <v>457</v>
      </c>
      <c r="G95" s="223" t="s">
        <v>180</v>
      </c>
      <c r="H95" s="224">
        <v>4</v>
      </c>
      <c r="I95" s="225"/>
      <c r="J95" s="226">
        <f>ROUND(I95*H95,2)</f>
        <v>0</v>
      </c>
      <c r="K95" s="222" t="s">
        <v>30</v>
      </c>
      <c r="L95" s="71"/>
      <c r="M95" s="227" t="s">
        <v>30</v>
      </c>
      <c r="N95" s="228" t="s">
        <v>44</v>
      </c>
      <c r="O95" s="46"/>
      <c r="P95" s="229">
        <f>O95*H95</f>
        <v>0</v>
      </c>
      <c r="Q95" s="229">
        <v>0</v>
      </c>
      <c r="R95" s="229">
        <f>Q95*H95</f>
        <v>0</v>
      </c>
      <c r="S95" s="229">
        <v>0</v>
      </c>
      <c r="T95" s="230">
        <f>S95*H95</f>
        <v>0</v>
      </c>
      <c r="AR95" s="23" t="s">
        <v>138</v>
      </c>
      <c r="AT95" s="23" t="s">
        <v>134</v>
      </c>
      <c r="AU95" s="23" t="s">
        <v>83</v>
      </c>
      <c r="AY95" s="23" t="s">
        <v>131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23" t="s">
        <v>81</v>
      </c>
      <c r="BK95" s="231">
        <f>ROUND(I95*H95,2)</f>
        <v>0</v>
      </c>
      <c r="BL95" s="23" t="s">
        <v>138</v>
      </c>
      <c r="BM95" s="23" t="s">
        <v>458</v>
      </c>
    </row>
    <row r="96" s="1" customFormat="1" ht="25.5" customHeight="1">
      <c r="B96" s="45"/>
      <c r="C96" s="220" t="s">
        <v>146</v>
      </c>
      <c r="D96" s="220" t="s">
        <v>134</v>
      </c>
      <c r="E96" s="221" t="s">
        <v>459</v>
      </c>
      <c r="F96" s="222" t="s">
        <v>460</v>
      </c>
      <c r="G96" s="223" t="s">
        <v>461</v>
      </c>
      <c r="H96" s="224">
        <v>2</v>
      </c>
      <c r="I96" s="225"/>
      <c r="J96" s="226">
        <f>ROUND(I96*H96,2)</f>
        <v>0</v>
      </c>
      <c r="K96" s="222" t="s">
        <v>145</v>
      </c>
      <c r="L96" s="71"/>
      <c r="M96" s="227" t="s">
        <v>30</v>
      </c>
      <c r="N96" s="228" t="s">
        <v>44</v>
      </c>
      <c r="O96" s="46"/>
      <c r="P96" s="229">
        <f>O96*H96</f>
        <v>0</v>
      </c>
      <c r="Q96" s="229">
        <v>0.17663999999999999</v>
      </c>
      <c r="R96" s="229">
        <f>Q96*H96</f>
        <v>0.35327999999999998</v>
      </c>
      <c r="S96" s="229">
        <v>0</v>
      </c>
      <c r="T96" s="230">
        <f>S96*H96</f>
        <v>0</v>
      </c>
      <c r="AR96" s="23" t="s">
        <v>138</v>
      </c>
      <c r="AT96" s="23" t="s">
        <v>134</v>
      </c>
      <c r="AU96" s="23" t="s">
        <v>83</v>
      </c>
      <c r="AY96" s="23" t="s">
        <v>131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3" t="s">
        <v>81</v>
      </c>
      <c r="BK96" s="231">
        <f>ROUND(I96*H96,2)</f>
        <v>0</v>
      </c>
      <c r="BL96" s="23" t="s">
        <v>138</v>
      </c>
      <c r="BM96" s="23" t="s">
        <v>462</v>
      </c>
    </row>
    <row r="97" s="12" customFormat="1">
      <c r="B97" s="244"/>
      <c r="C97" s="245"/>
      <c r="D97" s="234" t="s">
        <v>154</v>
      </c>
      <c r="E97" s="246" t="s">
        <v>30</v>
      </c>
      <c r="F97" s="247" t="s">
        <v>463</v>
      </c>
      <c r="G97" s="245"/>
      <c r="H97" s="246" t="s">
        <v>30</v>
      </c>
      <c r="I97" s="248"/>
      <c r="J97" s="245"/>
      <c r="K97" s="245"/>
      <c r="L97" s="249"/>
      <c r="M97" s="250"/>
      <c r="N97" s="251"/>
      <c r="O97" s="251"/>
      <c r="P97" s="251"/>
      <c r="Q97" s="251"/>
      <c r="R97" s="251"/>
      <c r="S97" s="251"/>
      <c r="T97" s="252"/>
      <c r="AT97" s="253" t="s">
        <v>154</v>
      </c>
      <c r="AU97" s="253" t="s">
        <v>83</v>
      </c>
      <c r="AV97" s="12" t="s">
        <v>81</v>
      </c>
      <c r="AW97" s="12" t="s">
        <v>37</v>
      </c>
      <c r="AX97" s="12" t="s">
        <v>73</v>
      </c>
      <c r="AY97" s="253" t="s">
        <v>131</v>
      </c>
    </row>
    <row r="98" s="11" customFormat="1">
      <c r="B98" s="232"/>
      <c r="C98" s="233"/>
      <c r="D98" s="234" t="s">
        <v>154</v>
      </c>
      <c r="E98" s="235" t="s">
        <v>30</v>
      </c>
      <c r="F98" s="236" t="s">
        <v>464</v>
      </c>
      <c r="G98" s="233"/>
      <c r="H98" s="237">
        <v>2</v>
      </c>
      <c r="I98" s="238"/>
      <c r="J98" s="233"/>
      <c r="K98" s="233"/>
      <c r="L98" s="239"/>
      <c r="M98" s="240"/>
      <c r="N98" s="241"/>
      <c r="O98" s="241"/>
      <c r="P98" s="241"/>
      <c r="Q98" s="241"/>
      <c r="R98" s="241"/>
      <c r="S98" s="241"/>
      <c r="T98" s="242"/>
      <c r="AT98" s="243" t="s">
        <v>154</v>
      </c>
      <c r="AU98" s="243" t="s">
        <v>83</v>
      </c>
      <c r="AV98" s="11" t="s">
        <v>83</v>
      </c>
      <c r="AW98" s="11" t="s">
        <v>37</v>
      </c>
      <c r="AX98" s="11" t="s">
        <v>81</v>
      </c>
      <c r="AY98" s="243" t="s">
        <v>131</v>
      </c>
    </row>
    <row r="99" s="1" customFormat="1" ht="25.5" customHeight="1">
      <c r="B99" s="45"/>
      <c r="C99" s="220" t="s">
        <v>138</v>
      </c>
      <c r="D99" s="220" t="s">
        <v>134</v>
      </c>
      <c r="E99" s="221" t="s">
        <v>465</v>
      </c>
      <c r="F99" s="222" t="s">
        <v>466</v>
      </c>
      <c r="G99" s="223" t="s">
        <v>461</v>
      </c>
      <c r="H99" s="224">
        <v>0.40000000000000002</v>
      </c>
      <c r="I99" s="225"/>
      <c r="J99" s="226">
        <f>ROUND(I99*H99,2)</f>
        <v>0</v>
      </c>
      <c r="K99" s="222" t="s">
        <v>30</v>
      </c>
      <c r="L99" s="71"/>
      <c r="M99" s="227" t="s">
        <v>30</v>
      </c>
      <c r="N99" s="228" t="s">
        <v>44</v>
      </c>
      <c r="O99" s="46"/>
      <c r="P99" s="229">
        <f>O99*H99</f>
        <v>0</v>
      </c>
      <c r="Q99" s="229">
        <v>0.11142000000000001</v>
      </c>
      <c r="R99" s="229">
        <f>Q99*H99</f>
        <v>0.044568000000000003</v>
      </c>
      <c r="S99" s="229">
        <v>0</v>
      </c>
      <c r="T99" s="230">
        <f>S99*H99</f>
        <v>0</v>
      </c>
      <c r="AR99" s="23" t="s">
        <v>138</v>
      </c>
      <c r="AT99" s="23" t="s">
        <v>134</v>
      </c>
      <c r="AU99" s="23" t="s">
        <v>83</v>
      </c>
      <c r="AY99" s="23" t="s">
        <v>131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23" t="s">
        <v>81</v>
      </c>
      <c r="BK99" s="231">
        <f>ROUND(I99*H99,2)</f>
        <v>0</v>
      </c>
      <c r="BL99" s="23" t="s">
        <v>138</v>
      </c>
      <c r="BM99" s="23" t="s">
        <v>467</v>
      </c>
    </row>
    <row r="100" s="11" customFormat="1">
      <c r="B100" s="232"/>
      <c r="C100" s="233"/>
      <c r="D100" s="234" t="s">
        <v>154</v>
      </c>
      <c r="E100" s="235" t="s">
        <v>30</v>
      </c>
      <c r="F100" s="236" t="s">
        <v>468</v>
      </c>
      <c r="G100" s="233"/>
      <c r="H100" s="237">
        <v>0.16</v>
      </c>
      <c r="I100" s="238"/>
      <c r="J100" s="233"/>
      <c r="K100" s="233"/>
      <c r="L100" s="239"/>
      <c r="M100" s="240"/>
      <c r="N100" s="241"/>
      <c r="O100" s="241"/>
      <c r="P100" s="241"/>
      <c r="Q100" s="241"/>
      <c r="R100" s="241"/>
      <c r="S100" s="241"/>
      <c r="T100" s="242"/>
      <c r="AT100" s="243" t="s">
        <v>154</v>
      </c>
      <c r="AU100" s="243" t="s">
        <v>83</v>
      </c>
      <c r="AV100" s="11" t="s">
        <v>83</v>
      </c>
      <c r="AW100" s="11" t="s">
        <v>37</v>
      </c>
      <c r="AX100" s="11" t="s">
        <v>73</v>
      </c>
      <c r="AY100" s="243" t="s">
        <v>131</v>
      </c>
    </row>
    <row r="101" s="11" customFormat="1">
      <c r="B101" s="232"/>
      <c r="C101" s="233"/>
      <c r="D101" s="234" t="s">
        <v>154</v>
      </c>
      <c r="E101" s="235" t="s">
        <v>30</v>
      </c>
      <c r="F101" s="236" t="s">
        <v>469</v>
      </c>
      <c r="G101" s="233"/>
      <c r="H101" s="237">
        <v>0.22500000000000001</v>
      </c>
      <c r="I101" s="238"/>
      <c r="J101" s="233"/>
      <c r="K101" s="233"/>
      <c r="L101" s="239"/>
      <c r="M101" s="240"/>
      <c r="N101" s="241"/>
      <c r="O101" s="241"/>
      <c r="P101" s="241"/>
      <c r="Q101" s="241"/>
      <c r="R101" s="241"/>
      <c r="S101" s="241"/>
      <c r="T101" s="242"/>
      <c r="AT101" s="243" t="s">
        <v>154</v>
      </c>
      <c r="AU101" s="243" t="s">
        <v>83</v>
      </c>
      <c r="AV101" s="11" t="s">
        <v>83</v>
      </c>
      <c r="AW101" s="11" t="s">
        <v>37</v>
      </c>
      <c r="AX101" s="11" t="s">
        <v>73</v>
      </c>
      <c r="AY101" s="243" t="s">
        <v>131</v>
      </c>
    </row>
    <row r="102" s="11" customFormat="1">
      <c r="B102" s="232"/>
      <c r="C102" s="233"/>
      <c r="D102" s="234" t="s">
        <v>154</v>
      </c>
      <c r="E102" s="235" t="s">
        <v>30</v>
      </c>
      <c r="F102" s="236" t="s">
        <v>470</v>
      </c>
      <c r="G102" s="233"/>
      <c r="H102" s="237">
        <v>0.014999999999999999</v>
      </c>
      <c r="I102" s="238"/>
      <c r="J102" s="233"/>
      <c r="K102" s="233"/>
      <c r="L102" s="239"/>
      <c r="M102" s="240"/>
      <c r="N102" s="241"/>
      <c r="O102" s="241"/>
      <c r="P102" s="241"/>
      <c r="Q102" s="241"/>
      <c r="R102" s="241"/>
      <c r="S102" s="241"/>
      <c r="T102" s="242"/>
      <c r="AT102" s="243" t="s">
        <v>154</v>
      </c>
      <c r="AU102" s="243" t="s">
        <v>83</v>
      </c>
      <c r="AV102" s="11" t="s">
        <v>83</v>
      </c>
      <c r="AW102" s="11" t="s">
        <v>37</v>
      </c>
      <c r="AX102" s="11" t="s">
        <v>73</v>
      </c>
      <c r="AY102" s="243" t="s">
        <v>131</v>
      </c>
    </row>
    <row r="103" s="13" customFormat="1">
      <c r="B103" s="268"/>
      <c r="C103" s="269"/>
      <c r="D103" s="234" t="s">
        <v>154</v>
      </c>
      <c r="E103" s="270" t="s">
        <v>30</v>
      </c>
      <c r="F103" s="271" t="s">
        <v>471</v>
      </c>
      <c r="G103" s="269"/>
      <c r="H103" s="272">
        <v>0.40000000000000002</v>
      </c>
      <c r="I103" s="273"/>
      <c r="J103" s="269"/>
      <c r="K103" s="269"/>
      <c r="L103" s="274"/>
      <c r="M103" s="275"/>
      <c r="N103" s="276"/>
      <c r="O103" s="276"/>
      <c r="P103" s="276"/>
      <c r="Q103" s="276"/>
      <c r="R103" s="276"/>
      <c r="S103" s="276"/>
      <c r="T103" s="277"/>
      <c r="AT103" s="278" t="s">
        <v>154</v>
      </c>
      <c r="AU103" s="278" t="s">
        <v>83</v>
      </c>
      <c r="AV103" s="13" t="s">
        <v>138</v>
      </c>
      <c r="AW103" s="13" t="s">
        <v>37</v>
      </c>
      <c r="AX103" s="13" t="s">
        <v>81</v>
      </c>
      <c r="AY103" s="278" t="s">
        <v>131</v>
      </c>
    </row>
    <row r="104" s="1" customFormat="1" ht="16.5" customHeight="1">
      <c r="B104" s="45"/>
      <c r="C104" s="220" t="s">
        <v>156</v>
      </c>
      <c r="D104" s="220" t="s">
        <v>134</v>
      </c>
      <c r="E104" s="221" t="s">
        <v>472</v>
      </c>
      <c r="F104" s="222" t="s">
        <v>473</v>
      </c>
      <c r="G104" s="223" t="s">
        <v>144</v>
      </c>
      <c r="H104" s="224">
        <v>0.33200000000000002</v>
      </c>
      <c r="I104" s="225"/>
      <c r="J104" s="226">
        <f>ROUND(I104*H104,2)</f>
        <v>0</v>
      </c>
      <c r="K104" s="222" t="s">
        <v>145</v>
      </c>
      <c r="L104" s="71"/>
      <c r="M104" s="227" t="s">
        <v>30</v>
      </c>
      <c r="N104" s="228" t="s">
        <v>44</v>
      </c>
      <c r="O104" s="46"/>
      <c r="P104" s="229">
        <f>O104*H104</f>
        <v>0</v>
      </c>
      <c r="Q104" s="229">
        <v>1.0900000000000001</v>
      </c>
      <c r="R104" s="229">
        <f>Q104*H104</f>
        <v>0.36188000000000003</v>
      </c>
      <c r="S104" s="229">
        <v>0</v>
      </c>
      <c r="T104" s="230">
        <f>S104*H104</f>
        <v>0</v>
      </c>
      <c r="AR104" s="23" t="s">
        <v>138</v>
      </c>
      <c r="AT104" s="23" t="s">
        <v>134</v>
      </c>
      <c r="AU104" s="23" t="s">
        <v>83</v>
      </c>
      <c r="AY104" s="23" t="s">
        <v>131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81</v>
      </c>
      <c r="BK104" s="231">
        <f>ROUND(I104*H104,2)</f>
        <v>0</v>
      </c>
      <c r="BL104" s="23" t="s">
        <v>138</v>
      </c>
      <c r="BM104" s="23" t="s">
        <v>474</v>
      </c>
    </row>
    <row r="105" s="12" customFormat="1">
      <c r="B105" s="244"/>
      <c r="C105" s="245"/>
      <c r="D105" s="234" t="s">
        <v>154</v>
      </c>
      <c r="E105" s="246" t="s">
        <v>30</v>
      </c>
      <c r="F105" s="247" t="s">
        <v>475</v>
      </c>
      <c r="G105" s="245"/>
      <c r="H105" s="246" t="s">
        <v>30</v>
      </c>
      <c r="I105" s="248"/>
      <c r="J105" s="245"/>
      <c r="K105" s="245"/>
      <c r="L105" s="249"/>
      <c r="M105" s="250"/>
      <c r="N105" s="251"/>
      <c r="O105" s="251"/>
      <c r="P105" s="251"/>
      <c r="Q105" s="251"/>
      <c r="R105" s="251"/>
      <c r="S105" s="251"/>
      <c r="T105" s="252"/>
      <c r="AT105" s="253" t="s">
        <v>154</v>
      </c>
      <c r="AU105" s="253" t="s">
        <v>83</v>
      </c>
      <c r="AV105" s="12" t="s">
        <v>81</v>
      </c>
      <c r="AW105" s="12" t="s">
        <v>37</v>
      </c>
      <c r="AX105" s="12" t="s">
        <v>73</v>
      </c>
      <c r="AY105" s="253" t="s">
        <v>131</v>
      </c>
    </row>
    <row r="106" s="11" customFormat="1">
      <c r="B106" s="232"/>
      <c r="C106" s="233"/>
      <c r="D106" s="234" t="s">
        <v>154</v>
      </c>
      <c r="E106" s="235" t="s">
        <v>30</v>
      </c>
      <c r="F106" s="236" t="s">
        <v>476</v>
      </c>
      <c r="G106" s="233"/>
      <c r="H106" s="237">
        <v>0.33200000000000002</v>
      </c>
      <c r="I106" s="238"/>
      <c r="J106" s="233"/>
      <c r="K106" s="233"/>
      <c r="L106" s="239"/>
      <c r="M106" s="240"/>
      <c r="N106" s="241"/>
      <c r="O106" s="241"/>
      <c r="P106" s="241"/>
      <c r="Q106" s="241"/>
      <c r="R106" s="241"/>
      <c r="S106" s="241"/>
      <c r="T106" s="242"/>
      <c r="AT106" s="243" t="s">
        <v>154</v>
      </c>
      <c r="AU106" s="243" t="s">
        <v>83</v>
      </c>
      <c r="AV106" s="11" t="s">
        <v>83</v>
      </c>
      <c r="AW106" s="11" t="s">
        <v>37</v>
      </c>
      <c r="AX106" s="11" t="s">
        <v>81</v>
      </c>
      <c r="AY106" s="243" t="s">
        <v>131</v>
      </c>
    </row>
    <row r="107" s="1" customFormat="1" ht="25.5" customHeight="1">
      <c r="B107" s="45"/>
      <c r="C107" s="220" t="s">
        <v>173</v>
      </c>
      <c r="D107" s="220" t="s">
        <v>134</v>
      </c>
      <c r="E107" s="221" t="s">
        <v>477</v>
      </c>
      <c r="F107" s="222" t="s">
        <v>478</v>
      </c>
      <c r="G107" s="223" t="s">
        <v>479</v>
      </c>
      <c r="H107" s="224">
        <v>0.10000000000000001</v>
      </c>
      <c r="I107" s="225"/>
      <c r="J107" s="226">
        <f>ROUND(I107*H107,2)</f>
        <v>0</v>
      </c>
      <c r="K107" s="222" t="s">
        <v>145</v>
      </c>
      <c r="L107" s="71"/>
      <c r="M107" s="227" t="s">
        <v>30</v>
      </c>
      <c r="N107" s="228" t="s">
        <v>44</v>
      </c>
      <c r="O107" s="46"/>
      <c r="P107" s="229">
        <f>O107*H107</f>
        <v>0</v>
      </c>
      <c r="Q107" s="229">
        <v>2.45329</v>
      </c>
      <c r="R107" s="229">
        <f>Q107*H107</f>
        <v>0.24532900000000002</v>
      </c>
      <c r="S107" s="229">
        <v>0</v>
      </c>
      <c r="T107" s="230">
        <f>S107*H107</f>
        <v>0</v>
      </c>
      <c r="AR107" s="23" t="s">
        <v>138</v>
      </c>
      <c r="AT107" s="23" t="s">
        <v>134</v>
      </c>
      <c r="AU107" s="23" t="s">
        <v>83</v>
      </c>
      <c r="AY107" s="23" t="s">
        <v>131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23" t="s">
        <v>81</v>
      </c>
      <c r="BK107" s="231">
        <f>ROUND(I107*H107,2)</f>
        <v>0</v>
      </c>
      <c r="BL107" s="23" t="s">
        <v>138</v>
      </c>
      <c r="BM107" s="23" t="s">
        <v>480</v>
      </c>
    </row>
    <row r="108" s="12" customFormat="1">
      <c r="B108" s="244"/>
      <c r="C108" s="245"/>
      <c r="D108" s="234" t="s">
        <v>154</v>
      </c>
      <c r="E108" s="246" t="s">
        <v>30</v>
      </c>
      <c r="F108" s="247" t="s">
        <v>481</v>
      </c>
      <c r="G108" s="245"/>
      <c r="H108" s="246" t="s">
        <v>30</v>
      </c>
      <c r="I108" s="248"/>
      <c r="J108" s="245"/>
      <c r="K108" s="245"/>
      <c r="L108" s="249"/>
      <c r="M108" s="250"/>
      <c r="N108" s="251"/>
      <c r="O108" s="251"/>
      <c r="P108" s="251"/>
      <c r="Q108" s="251"/>
      <c r="R108" s="251"/>
      <c r="S108" s="251"/>
      <c r="T108" s="252"/>
      <c r="AT108" s="253" t="s">
        <v>154</v>
      </c>
      <c r="AU108" s="253" t="s">
        <v>83</v>
      </c>
      <c r="AV108" s="12" t="s">
        <v>81</v>
      </c>
      <c r="AW108" s="12" t="s">
        <v>37</v>
      </c>
      <c r="AX108" s="12" t="s">
        <v>73</v>
      </c>
      <c r="AY108" s="253" t="s">
        <v>131</v>
      </c>
    </row>
    <row r="109" s="11" customFormat="1">
      <c r="B109" s="232"/>
      <c r="C109" s="233"/>
      <c r="D109" s="234" t="s">
        <v>154</v>
      </c>
      <c r="E109" s="235" t="s">
        <v>30</v>
      </c>
      <c r="F109" s="236" t="s">
        <v>482</v>
      </c>
      <c r="G109" s="233"/>
      <c r="H109" s="237">
        <v>0.10000000000000001</v>
      </c>
      <c r="I109" s="238"/>
      <c r="J109" s="233"/>
      <c r="K109" s="233"/>
      <c r="L109" s="239"/>
      <c r="M109" s="240"/>
      <c r="N109" s="241"/>
      <c r="O109" s="241"/>
      <c r="P109" s="241"/>
      <c r="Q109" s="241"/>
      <c r="R109" s="241"/>
      <c r="S109" s="241"/>
      <c r="T109" s="242"/>
      <c r="AT109" s="243" t="s">
        <v>154</v>
      </c>
      <c r="AU109" s="243" t="s">
        <v>83</v>
      </c>
      <c r="AV109" s="11" t="s">
        <v>83</v>
      </c>
      <c r="AW109" s="11" t="s">
        <v>37</v>
      </c>
      <c r="AX109" s="11" t="s">
        <v>81</v>
      </c>
      <c r="AY109" s="243" t="s">
        <v>131</v>
      </c>
    </row>
    <row r="110" s="10" customFormat="1" ht="29.88" customHeight="1">
      <c r="B110" s="204"/>
      <c r="C110" s="205"/>
      <c r="D110" s="206" t="s">
        <v>72</v>
      </c>
      <c r="E110" s="218" t="s">
        <v>164</v>
      </c>
      <c r="F110" s="218" t="s">
        <v>483</v>
      </c>
      <c r="G110" s="205"/>
      <c r="H110" s="205"/>
      <c r="I110" s="208"/>
      <c r="J110" s="219">
        <f>BK110</f>
        <v>0</v>
      </c>
      <c r="K110" s="205"/>
      <c r="L110" s="210"/>
      <c r="M110" s="211"/>
      <c r="N110" s="212"/>
      <c r="O110" s="212"/>
      <c r="P110" s="213">
        <f>SUM(P111:P165)</f>
        <v>0</v>
      </c>
      <c r="Q110" s="212"/>
      <c r="R110" s="213">
        <f>SUM(R111:R165)</f>
        <v>1.4403400000000002</v>
      </c>
      <c r="S110" s="212"/>
      <c r="T110" s="214">
        <f>SUM(T111:T165)</f>
        <v>0</v>
      </c>
      <c r="AR110" s="215" t="s">
        <v>81</v>
      </c>
      <c r="AT110" s="216" t="s">
        <v>72</v>
      </c>
      <c r="AU110" s="216" t="s">
        <v>81</v>
      </c>
      <c r="AY110" s="215" t="s">
        <v>131</v>
      </c>
      <c r="BK110" s="217">
        <f>SUM(BK111:BK165)</f>
        <v>0</v>
      </c>
    </row>
    <row r="111" s="1" customFormat="1" ht="16.5" customHeight="1">
      <c r="B111" s="45"/>
      <c r="C111" s="220" t="s">
        <v>177</v>
      </c>
      <c r="D111" s="220" t="s">
        <v>134</v>
      </c>
      <c r="E111" s="221" t="s">
        <v>484</v>
      </c>
      <c r="F111" s="222" t="s">
        <v>485</v>
      </c>
      <c r="G111" s="223" t="s">
        <v>461</v>
      </c>
      <c r="H111" s="224">
        <v>15</v>
      </c>
      <c r="I111" s="225"/>
      <c r="J111" s="226">
        <f>ROUND(I111*H111,2)</f>
        <v>0</v>
      </c>
      <c r="K111" s="222" t="s">
        <v>145</v>
      </c>
      <c r="L111" s="71"/>
      <c r="M111" s="227" t="s">
        <v>30</v>
      </c>
      <c r="N111" s="228" t="s">
        <v>44</v>
      </c>
      <c r="O111" s="46"/>
      <c r="P111" s="229">
        <f>O111*H111</f>
        <v>0</v>
      </c>
      <c r="Q111" s="229">
        <v>0.00064000000000000005</v>
      </c>
      <c r="R111" s="229">
        <f>Q111*H111</f>
        <v>0.0096000000000000009</v>
      </c>
      <c r="S111" s="229">
        <v>0</v>
      </c>
      <c r="T111" s="230">
        <f>S111*H111</f>
        <v>0</v>
      </c>
      <c r="AR111" s="23" t="s">
        <v>138</v>
      </c>
      <c r="AT111" s="23" t="s">
        <v>134</v>
      </c>
      <c r="AU111" s="23" t="s">
        <v>83</v>
      </c>
      <c r="AY111" s="23" t="s">
        <v>131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23" t="s">
        <v>81</v>
      </c>
      <c r="BK111" s="231">
        <f>ROUND(I111*H111,2)</f>
        <v>0</v>
      </c>
      <c r="BL111" s="23" t="s">
        <v>138</v>
      </c>
      <c r="BM111" s="23" t="s">
        <v>486</v>
      </c>
    </row>
    <row r="112" s="12" customFormat="1">
      <c r="B112" s="244"/>
      <c r="C112" s="245"/>
      <c r="D112" s="234" t="s">
        <v>154</v>
      </c>
      <c r="E112" s="246" t="s">
        <v>30</v>
      </c>
      <c r="F112" s="247" t="s">
        <v>487</v>
      </c>
      <c r="G112" s="245"/>
      <c r="H112" s="246" t="s">
        <v>30</v>
      </c>
      <c r="I112" s="248"/>
      <c r="J112" s="245"/>
      <c r="K112" s="245"/>
      <c r="L112" s="249"/>
      <c r="M112" s="250"/>
      <c r="N112" s="251"/>
      <c r="O112" s="251"/>
      <c r="P112" s="251"/>
      <c r="Q112" s="251"/>
      <c r="R112" s="251"/>
      <c r="S112" s="251"/>
      <c r="T112" s="252"/>
      <c r="AT112" s="253" t="s">
        <v>154</v>
      </c>
      <c r="AU112" s="253" t="s">
        <v>83</v>
      </c>
      <c r="AV112" s="12" t="s">
        <v>81</v>
      </c>
      <c r="AW112" s="12" t="s">
        <v>37</v>
      </c>
      <c r="AX112" s="12" t="s">
        <v>73</v>
      </c>
      <c r="AY112" s="253" t="s">
        <v>131</v>
      </c>
    </row>
    <row r="113" s="11" customFormat="1">
      <c r="B113" s="232"/>
      <c r="C113" s="233"/>
      <c r="D113" s="234" t="s">
        <v>154</v>
      </c>
      <c r="E113" s="235" t="s">
        <v>30</v>
      </c>
      <c r="F113" s="236" t="s">
        <v>488</v>
      </c>
      <c r="G113" s="233"/>
      <c r="H113" s="237">
        <v>3.2599999999999998</v>
      </c>
      <c r="I113" s="238"/>
      <c r="J113" s="233"/>
      <c r="K113" s="233"/>
      <c r="L113" s="239"/>
      <c r="M113" s="240"/>
      <c r="N113" s="241"/>
      <c r="O113" s="241"/>
      <c r="P113" s="241"/>
      <c r="Q113" s="241"/>
      <c r="R113" s="241"/>
      <c r="S113" s="241"/>
      <c r="T113" s="242"/>
      <c r="AT113" s="243" t="s">
        <v>154</v>
      </c>
      <c r="AU113" s="243" t="s">
        <v>83</v>
      </c>
      <c r="AV113" s="11" t="s">
        <v>83</v>
      </c>
      <c r="AW113" s="11" t="s">
        <v>37</v>
      </c>
      <c r="AX113" s="11" t="s">
        <v>73</v>
      </c>
      <c r="AY113" s="243" t="s">
        <v>131</v>
      </c>
    </row>
    <row r="114" s="11" customFormat="1">
      <c r="B114" s="232"/>
      <c r="C114" s="233"/>
      <c r="D114" s="234" t="s">
        <v>154</v>
      </c>
      <c r="E114" s="235" t="s">
        <v>30</v>
      </c>
      <c r="F114" s="236" t="s">
        <v>489</v>
      </c>
      <c r="G114" s="233"/>
      <c r="H114" s="237">
        <v>0.32000000000000001</v>
      </c>
      <c r="I114" s="238"/>
      <c r="J114" s="233"/>
      <c r="K114" s="233"/>
      <c r="L114" s="239"/>
      <c r="M114" s="240"/>
      <c r="N114" s="241"/>
      <c r="O114" s="241"/>
      <c r="P114" s="241"/>
      <c r="Q114" s="241"/>
      <c r="R114" s="241"/>
      <c r="S114" s="241"/>
      <c r="T114" s="242"/>
      <c r="AT114" s="243" t="s">
        <v>154</v>
      </c>
      <c r="AU114" s="243" t="s">
        <v>83</v>
      </c>
      <c r="AV114" s="11" t="s">
        <v>83</v>
      </c>
      <c r="AW114" s="11" t="s">
        <v>37</v>
      </c>
      <c r="AX114" s="11" t="s">
        <v>73</v>
      </c>
      <c r="AY114" s="243" t="s">
        <v>131</v>
      </c>
    </row>
    <row r="115" s="11" customFormat="1">
      <c r="B115" s="232"/>
      <c r="C115" s="233"/>
      <c r="D115" s="234" t="s">
        <v>154</v>
      </c>
      <c r="E115" s="235" t="s">
        <v>30</v>
      </c>
      <c r="F115" s="236" t="s">
        <v>490</v>
      </c>
      <c r="G115" s="233"/>
      <c r="H115" s="237">
        <v>0.45000000000000001</v>
      </c>
      <c r="I115" s="238"/>
      <c r="J115" s="233"/>
      <c r="K115" s="233"/>
      <c r="L115" s="239"/>
      <c r="M115" s="240"/>
      <c r="N115" s="241"/>
      <c r="O115" s="241"/>
      <c r="P115" s="241"/>
      <c r="Q115" s="241"/>
      <c r="R115" s="241"/>
      <c r="S115" s="241"/>
      <c r="T115" s="242"/>
      <c r="AT115" s="243" t="s">
        <v>154</v>
      </c>
      <c r="AU115" s="243" t="s">
        <v>83</v>
      </c>
      <c r="AV115" s="11" t="s">
        <v>83</v>
      </c>
      <c r="AW115" s="11" t="s">
        <v>37</v>
      </c>
      <c r="AX115" s="11" t="s">
        <v>73</v>
      </c>
      <c r="AY115" s="243" t="s">
        <v>131</v>
      </c>
    </row>
    <row r="116" s="12" customFormat="1">
      <c r="B116" s="244"/>
      <c r="C116" s="245"/>
      <c r="D116" s="234" t="s">
        <v>154</v>
      </c>
      <c r="E116" s="246" t="s">
        <v>30</v>
      </c>
      <c r="F116" s="247" t="s">
        <v>491</v>
      </c>
      <c r="G116" s="245"/>
      <c r="H116" s="246" t="s">
        <v>30</v>
      </c>
      <c r="I116" s="248"/>
      <c r="J116" s="245"/>
      <c r="K116" s="245"/>
      <c r="L116" s="249"/>
      <c r="M116" s="250"/>
      <c r="N116" s="251"/>
      <c r="O116" s="251"/>
      <c r="P116" s="251"/>
      <c r="Q116" s="251"/>
      <c r="R116" s="251"/>
      <c r="S116" s="251"/>
      <c r="T116" s="252"/>
      <c r="AT116" s="253" t="s">
        <v>154</v>
      </c>
      <c r="AU116" s="253" t="s">
        <v>83</v>
      </c>
      <c r="AV116" s="12" t="s">
        <v>81</v>
      </c>
      <c r="AW116" s="12" t="s">
        <v>37</v>
      </c>
      <c r="AX116" s="12" t="s">
        <v>73</v>
      </c>
      <c r="AY116" s="253" t="s">
        <v>131</v>
      </c>
    </row>
    <row r="117" s="11" customFormat="1">
      <c r="B117" s="232"/>
      <c r="C117" s="233"/>
      <c r="D117" s="234" t="s">
        <v>154</v>
      </c>
      <c r="E117" s="235" t="s">
        <v>30</v>
      </c>
      <c r="F117" s="236" t="s">
        <v>492</v>
      </c>
      <c r="G117" s="233"/>
      <c r="H117" s="237">
        <v>1.925</v>
      </c>
      <c r="I117" s="238"/>
      <c r="J117" s="233"/>
      <c r="K117" s="233"/>
      <c r="L117" s="239"/>
      <c r="M117" s="240"/>
      <c r="N117" s="241"/>
      <c r="O117" s="241"/>
      <c r="P117" s="241"/>
      <c r="Q117" s="241"/>
      <c r="R117" s="241"/>
      <c r="S117" s="241"/>
      <c r="T117" s="242"/>
      <c r="AT117" s="243" t="s">
        <v>154</v>
      </c>
      <c r="AU117" s="243" t="s">
        <v>83</v>
      </c>
      <c r="AV117" s="11" t="s">
        <v>83</v>
      </c>
      <c r="AW117" s="11" t="s">
        <v>37</v>
      </c>
      <c r="AX117" s="11" t="s">
        <v>73</v>
      </c>
      <c r="AY117" s="243" t="s">
        <v>131</v>
      </c>
    </row>
    <row r="118" s="11" customFormat="1">
      <c r="B118" s="232"/>
      <c r="C118" s="233"/>
      <c r="D118" s="234" t="s">
        <v>154</v>
      </c>
      <c r="E118" s="235" t="s">
        <v>30</v>
      </c>
      <c r="F118" s="236" t="s">
        <v>493</v>
      </c>
      <c r="G118" s="233"/>
      <c r="H118" s="237">
        <v>2.4569999999999999</v>
      </c>
      <c r="I118" s="238"/>
      <c r="J118" s="233"/>
      <c r="K118" s="233"/>
      <c r="L118" s="239"/>
      <c r="M118" s="240"/>
      <c r="N118" s="241"/>
      <c r="O118" s="241"/>
      <c r="P118" s="241"/>
      <c r="Q118" s="241"/>
      <c r="R118" s="241"/>
      <c r="S118" s="241"/>
      <c r="T118" s="242"/>
      <c r="AT118" s="243" t="s">
        <v>154</v>
      </c>
      <c r="AU118" s="243" t="s">
        <v>83</v>
      </c>
      <c r="AV118" s="11" t="s">
        <v>83</v>
      </c>
      <c r="AW118" s="11" t="s">
        <v>37</v>
      </c>
      <c r="AX118" s="11" t="s">
        <v>73</v>
      </c>
      <c r="AY118" s="243" t="s">
        <v>131</v>
      </c>
    </row>
    <row r="119" s="11" customFormat="1">
      <c r="B119" s="232"/>
      <c r="C119" s="233"/>
      <c r="D119" s="234" t="s">
        <v>154</v>
      </c>
      <c r="E119" s="235" t="s">
        <v>30</v>
      </c>
      <c r="F119" s="236" t="s">
        <v>494</v>
      </c>
      <c r="G119" s="233"/>
      <c r="H119" s="237">
        <v>0.55500000000000005</v>
      </c>
      <c r="I119" s="238"/>
      <c r="J119" s="233"/>
      <c r="K119" s="233"/>
      <c r="L119" s="239"/>
      <c r="M119" s="240"/>
      <c r="N119" s="241"/>
      <c r="O119" s="241"/>
      <c r="P119" s="241"/>
      <c r="Q119" s="241"/>
      <c r="R119" s="241"/>
      <c r="S119" s="241"/>
      <c r="T119" s="242"/>
      <c r="AT119" s="243" t="s">
        <v>154</v>
      </c>
      <c r="AU119" s="243" t="s">
        <v>83</v>
      </c>
      <c r="AV119" s="11" t="s">
        <v>83</v>
      </c>
      <c r="AW119" s="11" t="s">
        <v>37</v>
      </c>
      <c r="AX119" s="11" t="s">
        <v>73</v>
      </c>
      <c r="AY119" s="243" t="s">
        <v>131</v>
      </c>
    </row>
    <row r="120" s="11" customFormat="1">
      <c r="B120" s="232"/>
      <c r="C120" s="233"/>
      <c r="D120" s="234" t="s">
        <v>154</v>
      </c>
      <c r="E120" s="235" t="s">
        <v>30</v>
      </c>
      <c r="F120" s="236" t="s">
        <v>495</v>
      </c>
      <c r="G120" s="233"/>
      <c r="H120" s="237">
        <v>0.55000000000000004</v>
      </c>
      <c r="I120" s="238"/>
      <c r="J120" s="233"/>
      <c r="K120" s="233"/>
      <c r="L120" s="239"/>
      <c r="M120" s="240"/>
      <c r="N120" s="241"/>
      <c r="O120" s="241"/>
      <c r="P120" s="241"/>
      <c r="Q120" s="241"/>
      <c r="R120" s="241"/>
      <c r="S120" s="241"/>
      <c r="T120" s="242"/>
      <c r="AT120" s="243" t="s">
        <v>154</v>
      </c>
      <c r="AU120" s="243" t="s">
        <v>83</v>
      </c>
      <c r="AV120" s="11" t="s">
        <v>83</v>
      </c>
      <c r="AW120" s="11" t="s">
        <v>37</v>
      </c>
      <c r="AX120" s="11" t="s">
        <v>73</v>
      </c>
      <c r="AY120" s="243" t="s">
        <v>131</v>
      </c>
    </row>
    <row r="121" s="11" customFormat="1">
      <c r="B121" s="232"/>
      <c r="C121" s="233"/>
      <c r="D121" s="234" t="s">
        <v>154</v>
      </c>
      <c r="E121" s="235" t="s">
        <v>30</v>
      </c>
      <c r="F121" s="236" t="s">
        <v>496</v>
      </c>
      <c r="G121" s="233"/>
      <c r="H121" s="237">
        <v>0.78500000000000003</v>
      </c>
      <c r="I121" s="238"/>
      <c r="J121" s="233"/>
      <c r="K121" s="233"/>
      <c r="L121" s="239"/>
      <c r="M121" s="240"/>
      <c r="N121" s="241"/>
      <c r="O121" s="241"/>
      <c r="P121" s="241"/>
      <c r="Q121" s="241"/>
      <c r="R121" s="241"/>
      <c r="S121" s="241"/>
      <c r="T121" s="242"/>
      <c r="AT121" s="243" t="s">
        <v>154</v>
      </c>
      <c r="AU121" s="243" t="s">
        <v>83</v>
      </c>
      <c r="AV121" s="11" t="s">
        <v>83</v>
      </c>
      <c r="AW121" s="11" t="s">
        <v>37</v>
      </c>
      <c r="AX121" s="11" t="s">
        <v>73</v>
      </c>
      <c r="AY121" s="243" t="s">
        <v>131</v>
      </c>
    </row>
    <row r="122" s="11" customFormat="1">
      <c r="B122" s="232"/>
      <c r="C122" s="233"/>
      <c r="D122" s="234" t="s">
        <v>154</v>
      </c>
      <c r="E122" s="235" t="s">
        <v>30</v>
      </c>
      <c r="F122" s="236" t="s">
        <v>497</v>
      </c>
      <c r="G122" s="233"/>
      <c r="H122" s="237">
        <v>1.8129999999999999</v>
      </c>
      <c r="I122" s="238"/>
      <c r="J122" s="233"/>
      <c r="K122" s="233"/>
      <c r="L122" s="239"/>
      <c r="M122" s="240"/>
      <c r="N122" s="241"/>
      <c r="O122" s="241"/>
      <c r="P122" s="241"/>
      <c r="Q122" s="241"/>
      <c r="R122" s="241"/>
      <c r="S122" s="241"/>
      <c r="T122" s="242"/>
      <c r="AT122" s="243" t="s">
        <v>154</v>
      </c>
      <c r="AU122" s="243" t="s">
        <v>83</v>
      </c>
      <c r="AV122" s="11" t="s">
        <v>83</v>
      </c>
      <c r="AW122" s="11" t="s">
        <v>37</v>
      </c>
      <c r="AX122" s="11" t="s">
        <v>73</v>
      </c>
      <c r="AY122" s="243" t="s">
        <v>131</v>
      </c>
    </row>
    <row r="123" s="11" customFormat="1">
      <c r="B123" s="232"/>
      <c r="C123" s="233"/>
      <c r="D123" s="234" t="s">
        <v>154</v>
      </c>
      <c r="E123" s="235" t="s">
        <v>30</v>
      </c>
      <c r="F123" s="236" t="s">
        <v>498</v>
      </c>
      <c r="G123" s="233"/>
      <c r="H123" s="237">
        <v>2.8849999999999998</v>
      </c>
      <c r="I123" s="238"/>
      <c r="J123" s="233"/>
      <c r="K123" s="233"/>
      <c r="L123" s="239"/>
      <c r="M123" s="240"/>
      <c r="N123" s="241"/>
      <c r="O123" s="241"/>
      <c r="P123" s="241"/>
      <c r="Q123" s="241"/>
      <c r="R123" s="241"/>
      <c r="S123" s="241"/>
      <c r="T123" s="242"/>
      <c r="AT123" s="243" t="s">
        <v>154</v>
      </c>
      <c r="AU123" s="243" t="s">
        <v>83</v>
      </c>
      <c r="AV123" s="11" t="s">
        <v>83</v>
      </c>
      <c r="AW123" s="11" t="s">
        <v>37</v>
      </c>
      <c r="AX123" s="11" t="s">
        <v>73</v>
      </c>
      <c r="AY123" s="243" t="s">
        <v>131</v>
      </c>
    </row>
    <row r="124" s="13" customFormat="1">
      <c r="B124" s="268"/>
      <c r="C124" s="269"/>
      <c r="D124" s="234" t="s">
        <v>154</v>
      </c>
      <c r="E124" s="270" t="s">
        <v>30</v>
      </c>
      <c r="F124" s="271" t="s">
        <v>471</v>
      </c>
      <c r="G124" s="269"/>
      <c r="H124" s="272">
        <v>15</v>
      </c>
      <c r="I124" s="273"/>
      <c r="J124" s="269"/>
      <c r="K124" s="269"/>
      <c r="L124" s="274"/>
      <c r="M124" s="275"/>
      <c r="N124" s="276"/>
      <c r="O124" s="276"/>
      <c r="P124" s="276"/>
      <c r="Q124" s="276"/>
      <c r="R124" s="276"/>
      <c r="S124" s="276"/>
      <c r="T124" s="277"/>
      <c r="AT124" s="278" t="s">
        <v>154</v>
      </c>
      <c r="AU124" s="278" t="s">
        <v>83</v>
      </c>
      <c r="AV124" s="13" t="s">
        <v>138</v>
      </c>
      <c r="AW124" s="13" t="s">
        <v>37</v>
      </c>
      <c r="AX124" s="13" t="s">
        <v>81</v>
      </c>
      <c r="AY124" s="278" t="s">
        <v>131</v>
      </c>
    </row>
    <row r="125" s="1" customFormat="1" ht="16.5" customHeight="1">
      <c r="B125" s="45"/>
      <c r="C125" s="220" t="s">
        <v>132</v>
      </c>
      <c r="D125" s="220" t="s">
        <v>134</v>
      </c>
      <c r="E125" s="221" t="s">
        <v>499</v>
      </c>
      <c r="F125" s="222" t="s">
        <v>500</v>
      </c>
      <c r="G125" s="223" t="s">
        <v>461</v>
      </c>
      <c r="H125" s="224">
        <v>12</v>
      </c>
      <c r="I125" s="225"/>
      <c r="J125" s="226">
        <f>ROUND(I125*H125,2)</f>
        <v>0</v>
      </c>
      <c r="K125" s="222" t="s">
        <v>145</v>
      </c>
      <c r="L125" s="71"/>
      <c r="M125" s="227" t="s">
        <v>30</v>
      </c>
      <c r="N125" s="228" t="s">
        <v>44</v>
      </c>
      <c r="O125" s="46"/>
      <c r="P125" s="229">
        <f>O125*H125</f>
        <v>0</v>
      </c>
      <c r="Q125" s="229">
        <v>0.00084999999999999995</v>
      </c>
      <c r="R125" s="229">
        <f>Q125*H125</f>
        <v>0.010199999999999999</v>
      </c>
      <c r="S125" s="229">
        <v>0</v>
      </c>
      <c r="T125" s="230">
        <f>S125*H125</f>
        <v>0</v>
      </c>
      <c r="AR125" s="23" t="s">
        <v>138</v>
      </c>
      <c r="AT125" s="23" t="s">
        <v>134</v>
      </c>
      <c r="AU125" s="23" t="s">
        <v>83</v>
      </c>
      <c r="AY125" s="23" t="s">
        <v>131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23" t="s">
        <v>81</v>
      </c>
      <c r="BK125" s="231">
        <f>ROUND(I125*H125,2)</f>
        <v>0</v>
      </c>
      <c r="BL125" s="23" t="s">
        <v>138</v>
      </c>
      <c r="BM125" s="23" t="s">
        <v>501</v>
      </c>
    </row>
    <row r="126" s="12" customFormat="1">
      <c r="B126" s="244"/>
      <c r="C126" s="245"/>
      <c r="D126" s="234" t="s">
        <v>154</v>
      </c>
      <c r="E126" s="246" t="s">
        <v>30</v>
      </c>
      <c r="F126" s="247" t="s">
        <v>502</v>
      </c>
      <c r="G126" s="245"/>
      <c r="H126" s="246" t="s">
        <v>30</v>
      </c>
      <c r="I126" s="248"/>
      <c r="J126" s="245"/>
      <c r="K126" s="245"/>
      <c r="L126" s="249"/>
      <c r="M126" s="250"/>
      <c r="N126" s="251"/>
      <c r="O126" s="251"/>
      <c r="P126" s="251"/>
      <c r="Q126" s="251"/>
      <c r="R126" s="251"/>
      <c r="S126" s="251"/>
      <c r="T126" s="252"/>
      <c r="AT126" s="253" t="s">
        <v>154</v>
      </c>
      <c r="AU126" s="253" t="s">
        <v>83</v>
      </c>
      <c r="AV126" s="12" t="s">
        <v>81</v>
      </c>
      <c r="AW126" s="12" t="s">
        <v>37</v>
      </c>
      <c r="AX126" s="12" t="s">
        <v>73</v>
      </c>
      <c r="AY126" s="253" t="s">
        <v>131</v>
      </c>
    </row>
    <row r="127" s="12" customFormat="1">
      <c r="B127" s="244"/>
      <c r="C127" s="245"/>
      <c r="D127" s="234" t="s">
        <v>154</v>
      </c>
      <c r="E127" s="246" t="s">
        <v>30</v>
      </c>
      <c r="F127" s="247" t="s">
        <v>503</v>
      </c>
      <c r="G127" s="245"/>
      <c r="H127" s="246" t="s">
        <v>30</v>
      </c>
      <c r="I127" s="248"/>
      <c r="J127" s="245"/>
      <c r="K127" s="245"/>
      <c r="L127" s="249"/>
      <c r="M127" s="250"/>
      <c r="N127" s="251"/>
      <c r="O127" s="251"/>
      <c r="P127" s="251"/>
      <c r="Q127" s="251"/>
      <c r="R127" s="251"/>
      <c r="S127" s="251"/>
      <c r="T127" s="252"/>
      <c r="AT127" s="253" t="s">
        <v>154</v>
      </c>
      <c r="AU127" s="253" t="s">
        <v>83</v>
      </c>
      <c r="AV127" s="12" t="s">
        <v>81</v>
      </c>
      <c r="AW127" s="12" t="s">
        <v>37</v>
      </c>
      <c r="AX127" s="12" t="s">
        <v>73</v>
      </c>
      <c r="AY127" s="253" t="s">
        <v>131</v>
      </c>
    </row>
    <row r="128" s="11" customFormat="1">
      <c r="B128" s="232"/>
      <c r="C128" s="233"/>
      <c r="D128" s="234" t="s">
        <v>154</v>
      </c>
      <c r="E128" s="235" t="s">
        <v>30</v>
      </c>
      <c r="F128" s="236" t="s">
        <v>504</v>
      </c>
      <c r="G128" s="233"/>
      <c r="H128" s="237">
        <v>1.48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AT128" s="243" t="s">
        <v>154</v>
      </c>
      <c r="AU128" s="243" t="s">
        <v>83</v>
      </c>
      <c r="AV128" s="11" t="s">
        <v>83</v>
      </c>
      <c r="AW128" s="11" t="s">
        <v>37</v>
      </c>
      <c r="AX128" s="11" t="s">
        <v>73</v>
      </c>
      <c r="AY128" s="243" t="s">
        <v>131</v>
      </c>
    </row>
    <row r="129" s="12" customFormat="1">
      <c r="B129" s="244"/>
      <c r="C129" s="245"/>
      <c r="D129" s="234" t="s">
        <v>154</v>
      </c>
      <c r="E129" s="246" t="s">
        <v>30</v>
      </c>
      <c r="F129" s="247" t="s">
        <v>505</v>
      </c>
      <c r="G129" s="245"/>
      <c r="H129" s="246" t="s">
        <v>30</v>
      </c>
      <c r="I129" s="248"/>
      <c r="J129" s="245"/>
      <c r="K129" s="245"/>
      <c r="L129" s="249"/>
      <c r="M129" s="250"/>
      <c r="N129" s="251"/>
      <c r="O129" s="251"/>
      <c r="P129" s="251"/>
      <c r="Q129" s="251"/>
      <c r="R129" s="251"/>
      <c r="S129" s="251"/>
      <c r="T129" s="252"/>
      <c r="AT129" s="253" t="s">
        <v>154</v>
      </c>
      <c r="AU129" s="253" t="s">
        <v>83</v>
      </c>
      <c r="AV129" s="12" t="s">
        <v>81</v>
      </c>
      <c r="AW129" s="12" t="s">
        <v>37</v>
      </c>
      <c r="AX129" s="12" t="s">
        <v>73</v>
      </c>
      <c r="AY129" s="253" t="s">
        <v>131</v>
      </c>
    </row>
    <row r="130" s="11" customFormat="1">
      <c r="B130" s="232"/>
      <c r="C130" s="233"/>
      <c r="D130" s="234" t="s">
        <v>154</v>
      </c>
      <c r="E130" s="235" t="s">
        <v>30</v>
      </c>
      <c r="F130" s="236" t="s">
        <v>506</v>
      </c>
      <c r="G130" s="233"/>
      <c r="H130" s="237">
        <v>1.75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AT130" s="243" t="s">
        <v>154</v>
      </c>
      <c r="AU130" s="243" t="s">
        <v>83</v>
      </c>
      <c r="AV130" s="11" t="s">
        <v>83</v>
      </c>
      <c r="AW130" s="11" t="s">
        <v>37</v>
      </c>
      <c r="AX130" s="11" t="s">
        <v>73</v>
      </c>
      <c r="AY130" s="243" t="s">
        <v>131</v>
      </c>
    </row>
    <row r="131" s="11" customFormat="1">
      <c r="B131" s="232"/>
      <c r="C131" s="233"/>
      <c r="D131" s="234" t="s">
        <v>154</v>
      </c>
      <c r="E131" s="235" t="s">
        <v>30</v>
      </c>
      <c r="F131" s="236" t="s">
        <v>507</v>
      </c>
      <c r="G131" s="233"/>
      <c r="H131" s="237">
        <v>1.4099999999999999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AT131" s="243" t="s">
        <v>154</v>
      </c>
      <c r="AU131" s="243" t="s">
        <v>83</v>
      </c>
      <c r="AV131" s="11" t="s">
        <v>83</v>
      </c>
      <c r="AW131" s="11" t="s">
        <v>37</v>
      </c>
      <c r="AX131" s="11" t="s">
        <v>73</v>
      </c>
      <c r="AY131" s="243" t="s">
        <v>131</v>
      </c>
    </row>
    <row r="132" s="12" customFormat="1">
      <c r="B132" s="244"/>
      <c r="C132" s="245"/>
      <c r="D132" s="234" t="s">
        <v>154</v>
      </c>
      <c r="E132" s="246" t="s">
        <v>30</v>
      </c>
      <c r="F132" s="247" t="s">
        <v>508</v>
      </c>
      <c r="G132" s="245"/>
      <c r="H132" s="246" t="s">
        <v>30</v>
      </c>
      <c r="I132" s="248"/>
      <c r="J132" s="245"/>
      <c r="K132" s="245"/>
      <c r="L132" s="249"/>
      <c r="M132" s="250"/>
      <c r="N132" s="251"/>
      <c r="O132" s="251"/>
      <c r="P132" s="251"/>
      <c r="Q132" s="251"/>
      <c r="R132" s="251"/>
      <c r="S132" s="251"/>
      <c r="T132" s="252"/>
      <c r="AT132" s="253" t="s">
        <v>154</v>
      </c>
      <c r="AU132" s="253" t="s">
        <v>83</v>
      </c>
      <c r="AV132" s="12" t="s">
        <v>81</v>
      </c>
      <c r="AW132" s="12" t="s">
        <v>37</v>
      </c>
      <c r="AX132" s="12" t="s">
        <v>73</v>
      </c>
      <c r="AY132" s="253" t="s">
        <v>131</v>
      </c>
    </row>
    <row r="133" s="11" customFormat="1">
      <c r="B133" s="232"/>
      <c r="C133" s="233"/>
      <c r="D133" s="234" t="s">
        <v>154</v>
      </c>
      <c r="E133" s="235" t="s">
        <v>30</v>
      </c>
      <c r="F133" s="236" t="s">
        <v>509</v>
      </c>
      <c r="G133" s="233"/>
      <c r="H133" s="237">
        <v>0.92500000000000004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154</v>
      </c>
      <c r="AU133" s="243" t="s">
        <v>83</v>
      </c>
      <c r="AV133" s="11" t="s">
        <v>83</v>
      </c>
      <c r="AW133" s="11" t="s">
        <v>37</v>
      </c>
      <c r="AX133" s="11" t="s">
        <v>73</v>
      </c>
      <c r="AY133" s="243" t="s">
        <v>131</v>
      </c>
    </row>
    <row r="134" s="11" customFormat="1">
      <c r="B134" s="232"/>
      <c r="C134" s="233"/>
      <c r="D134" s="234" t="s">
        <v>154</v>
      </c>
      <c r="E134" s="235" t="s">
        <v>30</v>
      </c>
      <c r="F134" s="236" t="s">
        <v>510</v>
      </c>
      <c r="G134" s="233"/>
      <c r="H134" s="237">
        <v>4.5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AT134" s="243" t="s">
        <v>154</v>
      </c>
      <c r="AU134" s="243" t="s">
        <v>83</v>
      </c>
      <c r="AV134" s="11" t="s">
        <v>83</v>
      </c>
      <c r="AW134" s="11" t="s">
        <v>37</v>
      </c>
      <c r="AX134" s="11" t="s">
        <v>73</v>
      </c>
      <c r="AY134" s="243" t="s">
        <v>131</v>
      </c>
    </row>
    <row r="135" s="11" customFormat="1">
      <c r="B135" s="232"/>
      <c r="C135" s="233"/>
      <c r="D135" s="234" t="s">
        <v>154</v>
      </c>
      <c r="E135" s="235" t="s">
        <v>30</v>
      </c>
      <c r="F135" s="236" t="s">
        <v>511</v>
      </c>
      <c r="G135" s="233"/>
      <c r="H135" s="237">
        <v>1.9350000000000001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AT135" s="243" t="s">
        <v>154</v>
      </c>
      <c r="AU135" s="243" t="s">
        <v>83</v>
      </c>
      <c r="AV135" s="11" t="s">
        <v>83</v>
      </c>
      <c r="AW135" s="11" t="s">
        <v>37</v>
      </c>
      <c r="AX135" s="11" t="s">
        <v>73</v>
      </c>
      <c r="AY135" s="243" t="s">
        <v>131</v>
      </c>
    </row>
    <row r="136" s="13" customFormat="1">
      <c r="B136" s="268"/>
      <c r="C136" s="269"/>
      <c r="D136" s="234" t="s">
        <v>154</v>
      </c>
      <c r="E136" s="270" t="s">
        <v>30</v>
      </c>
      <c r="F136" s="271" t="s">
        <v>471</v>
      </c>
      <c r="G136" s="269"/>
      <c r="H136" s="272">
        <v>12</v>
      </c>
      <c r="I136" s="273"/>
      <c r="J136" s="269"/>
      <c r="K136" s="269"/>
      <c r="L136" s="274"/>
      <c r="M136" s="275"/>
      <c r="N136" s="276"/>
      <c r="O136" s="276"/>
      <c r="P136" s="276"/>
      <c r="Q136" s="276"/>
      <c r="R136" s="276"/>
      <c r="S136" s="276"/>
      <c r="T136" s="277"/>
      <c r="AT136" s="278" t="s">
        <v>154</v>
      </c>
      <c r="AU136" s="278" t="s">
        <v>83</v>
      </c>
      <c r="AV136" s="13" t="s">
        <v>138</v>
      </c>
      <c r="AW136" s="13" t="s">
        <v>37</v>
      </c>
      <c r="AX136" s="13" t="s">
        <v>81</v>
      </c>
      <c r="AY136" s="278" t="s">
        <v>131</v>
      </c>
    </row>
    <row r="137" s="1" customFormat="1" ht="16.5" customHeight="1">
      <c r="B137" s="45"/>
      <c r="C137" s="220" t="s">
        <v>183</v>
      </c>
      <c r="D137" s="220" t="s">
        <v>134</v>
      </c>
      <c r="E137" s="221" t="s">
        <v>512</v>
      </c>
      <c r="F137" s="222" t="s">
        <v>513</v>
      </c>
      <c r="G137" s="223" t="s">
        <v>461</v>
      </c>
      <c r="H137" s="224">
        <v>27</v>
      </c>
      <c r="I137" s="225"/>
      <c r="J137" s="226">
        <f>ROUND(I137*H137,2)</f>
        <v>0</v>
      </c>
      <c r="K137" s="222" t="s">
        <v>145</v>
      </c>
      <c r="L137" s="71"/>
      <c r="M137" s="227" t="s">
        <v>30</v>
      </c>
      <c r="N137" s="228" t="s">
        <v>44</v>
      </c>
      <c r="O137" s="46"/>
      <c r="P137" s="229">
        <f>O137*H137</f>
        <v>0</v>
      </c>
      <c r="Q137" s="229">
        <v>0.018380000000000001</v>
      </c>
      <c r="R137" s="229">
        <f>Q137*H137</f>
        <v>0.49626000000000003</v>
      </c>
      <c r="S137" s="229">
        <v>0</v>
      </c>
      <c r="T137" s="230">
        <f>S137*H137</f>
        <v>0</v>
      </c>
      <c r="AR137" s="23" t="s">
        <v>138</v>
      </c>
      <c r="AT137" s="23" t="s">
        <v>134</v>
      </c>
      <c r="AU137" s="23" t="s">
        <v>83</v>
      </c>
      <c r="AY137" s="23" t="s">
        <v>131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23" t="s">
        <v>81</v>
      </c>
      <c r="BK137" s="231">
        <f>ROUND(I137*H137,2)</f>
        <v>0</v>
      </c>
      <c r="BL137" s="23" t="s">
        <v>138</v>
      </c>
      <c r="BM137" s="23" t="s">
        <v>514</v>
      </c>
    </row>
    <row r="138" s="12" customFormat="1">
      <c r="B138" s="244"/>
      <c r="C138" s="245"/>
      <c r="D138" s="234" t="s">
        <v>154</v>
      </c>
      <c r="E138" s="246" t="s">
        <v>30</v>
      </c>
      <c r="F138" s="247" t="s">
        <v>515</v>
      </c>
      <c r="G138" s="245"/>
      <c r="H138" s="246" t="s">
        <v>30</v>
      </c>
      <c r="I138" s="248"/>
      <c r="J138" s="245"/>
      <c r="K138" s="245"/>
      <c r="L138" s="249"/>
      <c r="M138" s="250"/>
      <c r="N138" s="251"/>
      <c r="O138" s="251"/>
      <c r="P138" s="251"/>
      <c r="Q138" s="251"/>
      <c r="R138" s="251"/>
      <c r="S138" s="251"/>
      <c r="T138" s="252"/>
      <c r="AT138" s="253" t="s">
        <v>154</v>
      </c>
      <c r="AU138" s="253" t="s">
        <v>83</v>
      </c>
      <c r="AV138" s="12" t="s">
        <v>81</v>
      </c>
      <c r="AW138" s="12" t="s">
        <v>37</v>
      </c>
      <c r="AX138" s="12" t="s">
        <v>73</v>
      </c>
      <c r="AY138" s="253" t="s">
        <v>131</v>
      </c>
    </row>
    <row r="139" s="12" customFormat="1">
      <c r="B139" s="244"/>
      <c r="C139" s="245"/>
      <c r="D139" s="234" t="s">
        <v>154</v>
      </c>
      <c r="E139" s="246" t="s">
        <v>30</v>
      </c>
      <c r="F139" s="247" t="s">
        <v>516</v>
      </c>
      <c r="G139" s="245"/>
      <c r="H139" s="246" t="s">
        <v>30</v>
      </c>
      <c r="I139" s="248"/>
      <c r="J139" s="245"/>
      <c r="K139" s="245"/>
      <c r="L139" s="249"/>
      <c r="M139" s="250"/>
      <c r="N139" s="251"/>
      <c r="O139" s="251"/>
      <c r="P139" s="251"/>
      <c r="Q139" s="251"/>
      <c r="R139" s="251"/>
      <c r="S139" s="251"/>
      <c r="T139" s="252"/>
      <c r="AT139" s="253" t="s">
        <v>154</v>
      </c>
      <c r="AU139" s="253" t="s">
        <v>83</v>
      </c>
      <c r="AV139" s="12" t="s">
        <v>81</v>
      </c>
      <c r="AW139" s="12" t="s">
        <v>37</v>
      </c>
      <c r="AX139" s="12" t="s">
        <v>73</v>
      </c>
      <c r="AY139" s="253" t="s">
        <v>131</v>
      </c>
    </row>
    <row r="140" s="11" customFormat="1">
      <c r="B140" s="232"/>
      <c r="C140" s="233"/>
      <c r="D140" s="234" t="s">
        <v>154</v>
      </c>
      <c r="E140" s="235" t="s">
        <v>30</v>
      </c>
      <c r="F140" s="236" t="s">
        <v>517</v>
      </c>
      <c r="G140" s="233"/>
      <c r="H140" s="237">
        <v>27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AT140" s="243" t="s">
        <v>154</v>
      </c>
      <c r="AU140" s="243" t="s">
        <v>83</v>
      </c>
      <c r="AV140" s="11" t="s">
        <v>83</v>
      </c>
      <c r="AW140" s="11" t="s">
        <v>37</v>
      </c>
      <c r="AX140" s="11" t="s">
        <v>81</v>
      </c>
      <c r="AY140" s="243" t="s">
        <v>131</v>
      </c>
    </row>
    <row r="141" s="1" customFormat="1" ht="25.5" customHeight="1">
      <c r="B141" s="45"/>
      <c r="C141" s="220" t="s">
        <v>196</v>
      </c>
      <c r="D141" s="220" t="s">
        <v>134</v>
      </c>
      <c r="E141" s="221" t="s">
        <v>518</v>
      </c>
      <c r="F141" s="222" t="s">
        <v>519</v>
      </c>
      <c r="G141" s="223" t="s">
        <v>461</v>
      </c>
      <c r="H141" s="224">
        <v>108</v>
      </c>
      <c r="I141" s="225"/>
      <c r="J141" s="226">
        <f>ROUND(I141*H141,2)</f>
        <v>0</v>
      </c>
      <c r="K141" s="222" t="s">
        <v>145</v>
      </c>
      <c r="L141" s="71"/>
      <c r="M141" s="227" t="s">
        <v>30</v>
      </c>
      <c r="N141" s="228" t="s">
        <v>44</v>
      </c>
      <c r="O141" s="46"/>
      <c r="P141" s="229">
        <f>O141*H141</f>
        <v>0</v>
      </c>
      <c r="Q141" s="229">
        <v>0.0079000000000000008</v>
      </c>
      <c r="R141" s="229">
        <f>Q141*H141</f>
        <v>0.85320000000000007</v>
      </c>
      <c r="S141" s="229">
        <v>0</v>
      </c>
      <c r="T141" s="230">
        <f>S141*H141</f>
        <v>0</v>
      </c>
      <c r="AR141" s="23" t="s">
        <v>138</v>
      </c>
      <c r="AT141" s="23" t="s">
        <v>134</v>
      </c>
      <c r="AU141" s="23" t="s">
        <v>83</v>
      </c>
      <c r="AY141" s="23" t="s">
        <v>131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23" t="s">
        <v>81</v>
      </c>
      <c r="BK141" s="231">
        <f>ROUND(I141*H141,2)</f>
        <v>0</v>
      </c>
      <c r="BL141" s="23" t="s">
        <v>138</v>
      </c>
      <c r="BM141" s="23" t="s">
        <v>520</v>
      </c>
    </row>
    <row r="142" s="12" customFormat="1">
      <c r="B142" s="244"/>
      <c r="C142" s="245"/>
      <c r="D142" s="234" t="s">
        <v>154</v>
      </c>
      <c r="E142" s="246" t="s">
        <v>30</v>
      </c>
      <c r="F142" s="247" t="s">
        <v>521</v>
      </c>
      <c r="G142" s="245"/>
      <c r="H142" s="246" t="s">
        <v>30</v>
      </c>
      <c r="I142" s="248"/>
      <c r="J142" s="245"/>
      <c r="K142" s="245"/>
      <c r="L142" s="249"/>
      <c r="M142" s="250"/>
      <c r="N142" s="251"/>
      <c r="O142" s="251"/>
      <c r="P142" s="251"/>
      <c r="Q142" s="251"/>
      <c r="R142" s="251"/>
      <c r="S142" s="251"/>
      <c r="T142" s="252"/>
      <c r="AT142" s="253" t="s">
        <v>154</v>
      </c>
      <c r="AU142" s="253" t="s">
        <v>83</v>
      </c>
      <c r="AV142" s="12" t="s">
        <v>81</v>
      </c>
      <c r="AW142" s="12" t="s">
        <v>37</v>
      </c>
      <c r="AX142" s="12" t="s">
        <v>73</v>
      </c>
      <c r="AY142" s="253" t="s">
        <v>131</v>
      </c>
    </row>
    <row r="143" s="12" customFormat="1">
      <c r="B143" s="244"/>
      <c r="C143" s="245"/>
      <c r="D143" s="234" t="s">
        <v>154</v>
      </c>
      <c r="E143" s="246" t="s">
        <v>30</v>
      </c>
      <c r="F143" s="247" t="s">
        <v>522</v>
      </c>
      <c r="G143" s="245"/>
      <c r="H143" s="246" t="s">
        <v>30</v>
      </c>
      <c r="I143" s="248"/>
      <c r="J143" s="245"/>
      <c r="K143" s="245"/>
      <c r="L143" s="249"/>
      <c r="M143" s="250"/>
      <c r="N143" s="251"/>
      <c r="O143" s="251"/>
      <c r="P143" s="251"/>
      <c r="Q143" s="251"/>
      <c r="R143" s="251"/>
      <c r="S143" s="251"/>
      <c r="T143" s="252"/>
      <c r="AT143" s="253" t="s">
        <v>154</v>
      </c>
      <c r="AU143" s="253" t="s">
        <v>83</v>
      </c>
      <c r="AV143" s="12" t="s">
        <v>81</v>
      </c>
      <c r="AW143" s="12" t="s">
        <v>37</v>
      </c>
      <c r="AX143" s="12" t="s">
        <v>73</v>
      </c>
      <c r="AY143" s="253" t="s">
        <v>131</v>
      </c>
    </row>
    <row r="144" s="11" customFormat="1">
      <c r="B144" s="232"/>
      <c r="C144" s="233"/>
      <c r="D144" s="234" t="s">
        <v>154</v>
      </c>
      <c r="E144" s="235" t="s">
        <v>30</v>
      </c>
      <c r="F144" s="236" t="s">
        <v>523</v>
      </c>
      <c r="G144" s="233"/>
      <c r="H144" s="237">
        <v>108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AT144" s="243" t="s">
        <v>154</v>
      </c>
      <c r="AU144" s="243" t="s">
        <v>83</v>
      </c>
      <c r="AV144" s="11" t="s">
        <v>83</v>
      </c>
      <c r="AW144" s="11" t="s">
        <v>37</v>
      </c>
      <c r="AX144" s="11" t="s">
        <v>81</v>
      </c>
      <c r="AY144" s="243" t="s">
        <v>131</v>
      </c>
    </row>
    <row r="145" s="1" customFormat="1" ht="25.5" customHeight="1">
      <c r="B145" s="45"/>
      <c r="C145" s="220" t="s">
        <v>205</v>
      </c>
      <c r="D145" s="220" t="s">
        <v>134</v>
      </c>
      <c r="E145" s="221" t="s">
        <v>524</v>
      </c>
      <c r="F145" s="222" t="s">
        <v>525</v>
      </c>
      <c r="G145" s="223" t="s">
        <v>461</v>
      </c>
      <c r="H145" s="224">
        <v>2</v>
      </c>
      <c r="I145" s="225"/>
      <c r="J145" s="226">
        <f>ROUND(I145*H145,2)</f>
        <v>0</v>
      </c>
      <c r="K145" s="222" t="s">
        <v>30</v>
      </c>
      <c r="L145" s="71"/>
      <c r="M145" s="227" t="s">
        <v>30</v>
      </c>
      <c r="N145" s="228" t="s">
        <v>44</v>
      </c>
      <c r="O145" s="46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AR145" s="23" t="s">
        <v>138</v>
      </c>
      <c r="AT145" s="23" t="s">
        <v>134</v>
      </c>
      <c r="AU145" s="23" t="s">
        <v>83</v>
      </c>
      <c r="AY145" s="23" t="s">
        <v>131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23" t="s">
        <v>81</v>
      </c>
      <c r="BK145" s="231">
        <f>ROUND(I145*H145,2)</f>
        <v>0</v>
      </c>
      <c r="BL145" s="23" t="s">
        <v>138</v>
      </c>
      <c r="BM145" s="23" t="s">
        <v>526</v>
      </c>
    </row>
    <row r="146" s="1" customFormat="1" ht="16.5" customHeight="1">
      <c r="B146" s="45"/>
      <c r="C146" s="220" t="s">
        <v>210</v>
      </c>
      <c r="D146" s="220" t="s">
        <v>134</v>
      </c>
      <c r="E146" s="221" t="s">
        <v>527</v>
      </c>
      <c r="F146" s="222" t="s">
        <v>528</v>
      </c>
      <c r="G146" s="223" t="s">
        <v>461</v>
      </c>
      <c r="H146" s="224">
        <v>10</v>
      </c>
      <c r="I146" s="225"/>
      <c r="J146" s="226">
        <f>ROUND(I146*H146,2)</f>
        <v>0</v>
      </c>
      <c r="K146" s="222" t="s">
        <v>145</v>
      </c>
      <c r="L146" s="71"/>
      <c r="M146" s="227" t="s">
        <v>30</v>
      </c>
      <c r="N146" s="228" t="s">
        <v>44</v>
      </c>
      <c r="O146" s="46"/>
      <c r="P146" s="229">
        <f>O146*H146</f>
        <v>0</v>
      </c>
      <c r="Q146" s="229">
        <v>0.00058</v>
      </c>
      <c r="R146" s="229">
        <f>Q146*H146</f>
        <v>0.0057999999999999996</v>
      </c>
      <c r="S146" s="229">
        <v>0</v>
      </c>
      <c r="T146" s="230">
        <f>S146*H146</f>
        <v>0</v>
      </c>
      <c r="AR146" s="23" t="s">
        <v>138</v>
      </c>
      <c r="AT146" s="23" t="s">
        <v>134</v>
      </c>
      <c r="AU146" s="23" t="s">
        <v>83</v>
      </c>
      <c r="AY146" s="23" t="s">
        <v>131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23" t="s">
        <v>81</v>
      </c>
      <c r="BK146" s="231">
        <f>ROUND(I146*H146,2)</f>
        <v>0</v>
      </c>
      <c r="BL146" s="23" t="s">
        <v>138</v>
      </c>
      <c r="BM146" s="23" t="s">
        <v>529</v>
      </c>
    </row>
    <row r="147" s="12" customFormat="1">
      <c r="B147" s="244"/>
      <c r="C147" s="245"/>
      <c r="D147" s="234" t="s">
        <v>154</v>
      </c>
      <c r="E147" s="246" t="s">
        <v>30</v>
      </c>
      <c r="F147" s="247" t="s">
        <v>530</v>
      </c>
      <c r="G147" s="245"/>
      <c r="H147" s="246" t="s">
        <v>30</v>
      </c>
      <c r="I147" s="248"/>
      <c r="J147" s="245"/>
      <c r="K147" s="245"/>
      <c r="L147" s="249"/>
      <c r="M147" s="250"/>
      <c r="N147" s="251"/>
      <c r="O147" s="251"/>
      <c r="P147" s="251"/>
      <c r="Q147" s="251"/>
      <c r="R147" s="251"/>
      <c r="S147" s="251"/>
      <c r="T147" s="252"/>
      <c r="AT147" s="253" t="s">
        <v>154</v>
      </c>
      <c r="AU147" s="253" t="s">
        <v>83</v>
      </c>
      <c r="AV147" s="12" t="s">
        <v>81</v>
      </c>
      <c r="AW147" s="12" t="s">
        <v>37</v>
      </c>
      <c r="AX147" s="12" t="s">
        <v>73</v>
      </c>
      <c r="AY147" s="253" t="s">
        <v>131</v>
      </c>
    </row>
    <row r="148" s="11" customFormat="1">
      <c r="B148" s="232"/>
      <c r="C148" s="233"/>
      <c r="D148" s="234" t="s">
        <v>154</v>
      </c>
      <c r="E148" s="235" t="s">
        <v>30</v>
      </c>
      <c r="F148" s="236" t="s">
        <v>531</v>
      </c>
      <c r="G148" s="233"/>
      <c r="H148" s="237">
        <v>4.9400000000000004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AT148" s="243" t="s">
        <v>154</v>
      </c>
      <c r="AU148" s="243" t="s">
        <v>83</v>
      </c>
      <c r="AV148" s="11" t="s">
        <v>83</v>
      </c>
      <c r="AW148" s="11" t="s">
        <v>37</v>
      </c>
      <c r="AX148" s="11" t="s">
        <v>73</v>
      </c>
      <c r="AY148" s="243" t="s">
        <v>131</v>
      </c>
    </row>
    <row r="149" s="12" customFormat="1">
      <c r="B149" s="244"/>
      <c r="C149" s="245"/>
      <c r="D149" s="234" t="s">
        <v>154</v>
      </c>
      <c r="E149" s="246" t="s">
        <v>30</v>
      </c>
      <c r="F149" s="247" t="s">
        <v>532</v>
      </c>
      <c r="G149" s="245"/>
      <c r="H149" s="246" t="s">
        <v>30</v>
      </c>
      <c r="I149" s="248"/>
      <c r="J149" s="245"/>
      <c r="K149" s="245"/>
      <c r="L149" s="249"/>
      <c r="M149" s="250"/>
      <c r="N149" s="251"/>
      <c r="O149" s="251"/>
      <c r="P149" s="251"/>
      <c r="Q149" s="251"/>
      <c r="R149" s="251"/>
      <c r="S149" s="251"/>
      <c r="T149" s="252"/>
      <c r="AT149" s="253" t="s">
        <v>154</v>
      </c>
      <c r="AU149" s="253" t="s">
        <v>83</v>
      </c>
      <c r="AV149" s="12" t="s">
        <v>81</v>
      </c>
      <c r="AW149" s="12" t="s">
        <v>37</v>
      </c>
      <c r="AX149" s="12" t="s">
        <v>73</v>
      </c>
      <c r="AY149" s="253" t="s">
        <v>131</v>
      </c>
    </row>
    <row r="150" s="11" customFormat="1">
      <c r="B150" s="232"/>
      <c r="C150" s="233"/>
      <c r="D150" s="234" t="s">
        <v>154</v>
      </c>
      <c r="E150" s="235" t="s">
        <v>30</v>
      </c>
      <c r="F150" s="236" t="s">
        <v>533</v>
      </c>
      <c r="G150" s="233"/>
      <c r="H150" s="237">
        <v>4.1799999999999997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AT150" s="243" t="s">
        <v>154</v>
      </c>
      <c r="AU150" s="243" t="s">
        <v>83</v>
      </c>
      <c r="AV150" s="11" t="s">
        <v>83</v>
      </c>
      <c r="AW150" s="11" t="s">
        <v>37</v>
      </c>
      <c r="AX150" s="11" t="s">
        <v>73</v>
      </c>
      <c r="AY150" s="243" t="s">
        <v>131</v>
      </c>
    </row>
    <row r="151" s="11" customFormat="1">
      <c r="B151" s="232"/>
      <c r="C151" s="233"/>
      <c r="D151" s="234" t="s">
        <v>154</v>
      </c>
      <c r="E151" s="235" t="s">
        <v>30</v>
      </c>
      <c r="F151" s="236" t="s">
        <v>534</v>
      </c>
      <c r="G151" s="233"/>
      <c r="H151" s="237">
        <v>0.88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AT151" s="243" t="s">
        <v>154</v>
      </c>
      <c r="AU151" s="243" t="s">
        <v>83</v>
      </c>
      <c r="AV151" s="11" t="s">
        <v>83</v>
      </c>
      <c r="AW151" s="11" t="s">
        <v>37</v>
      </c>
      <c r="AX151" s="11" t="s">
        <v>73</v>
      </c>
      <c r="AY151" s="243" t="s">
        <v>131</v>
      </c>
    </row>
    <row r="152" s="13" customFormat="1">
      <c r="B152" s="268"/>
      <c r="C152" s="269"/>
      <c r="D152" s="234" t="s">
        <v>154</v>
      </c>
      <c r="E152" s="270" t="s">
        <v>30</v>
      </c>
      <c r="F152" s="271" t="s">
        <v>471</v>
      </c>
      <c r="G152" s="269"/>
      <c r="H152" s="272">
        <v>10</v>
      </c>
      <c r="I152" s="273"/>
      <c r="J152" s="269"/>
      <c r="K152" s="269"/>
      <c r="L152" s="274"/>
      <c r="M152" s="275"/>
      <c r="N152" s="276"/>
      <c r="O152" s="276"/>
      <c r="P152" s="276"/>
      <c r="Q152" s="276"/>
      <c r="R152" s="276"/>
      <c r="S152" s="276"/>
      <c r="T152" s="277"/>
      <c r="AT152" s="278" t="s">
        <v>154</v>
      </c>
      <c r="AU152" s="278" t="s">
        <v>83</v>
      </c>
      <c r="AV152" s="13" t="s">
        <v>138</v>
      </c>
      <c r="AW152" s="13" t="s">
        <v>37</v>
      </c>
      <c r="AX152" s="13" t="s">
        <v>81</v>
      </c>
      <c r="AY152" s="278" t="s">
        <v>131</v>
      </c>
    </row>
    <row r="153" s="1" customFormat="1" ht="16.5" customHeight="1">
      <c r="B153" s="45"/>
      <c r="C153" s="220" t="s">
        <v>215</v>
      </c>
      <c r="D153" s="220" t="s">
        <v>134</v>
      </c>
      <c r="E153" s="221" t="s">
        <v>535</v>
      </c>
      <c r="F153" s="222" t="s">
        <v>536</v>
      </c>
      <c r="G153" s="223" t="s">
        <v>461</v>
      </c>
      <c r="H153" s="224">
        <v>13</v>
      </c>
      <c r="I153" s="225"/>
      <c r="J153" s="226">
        <f>ROUND(I153*H153,2)</f>
        <v>0</v>
      </c>
      <c r="K153" s="222" t="s">
        <v>145</v>
      </c>
      <c r="L153" s="71"/>
      <c r="M153" s="227" t="s">
        <v>30</v>
      </c>
      <c r="N153" s="228" t="s">
        <v>44</v>
      </c>
      <c r="O153" s="46"/>
      <c r="P153" s="229">
        <f>O153*H153</f>
        <v>0</v>
      </c>
      <c r="Q153" s="229">
        <v>0.00027999999999999998</v>
      </c>
      <c r="R153" s="229">
        <f>Q153*H153</f>
        <v>0.0036399999999999996</v>
      </c>
      <c r="S153" s="229">
        <v>0</v>
      </c>
      <c r="T153" s="230">
        <f>S153*H153</f>
        <v>0</v>
      </c>
      <c r="AR153" s="23" t="s">
        <v>138</v>
      </c>
      <c r="AT153" s="23" t="s">
        <v>134</v>
      </c>
      <c r="AU153" s="23" t="s">
        <v>83</v>
      </c>
      <c r="AY153" s="23" t="s">
        <v>131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23" t="s">
        <v>81</v>
      </c>
      <c r="BK153" s="231">
        <f>ROUND(I153*H153,2)</f>
        <v>0</v>
      </c>
      <c r="BL153" s="23" t="s">
        <v>138</v>
      </c>
      <c r="BM153" s="23" t="s">
        <v>537</v>
      </c>
    </row>
    <row r="154" s="12" customFormat="1">
      <c r="B154" s="244"/>
      <c r="C154" s="245"/>
      <c r="D154" s="234" t="s">
        <v>154</v>
      </c>
      <c r="E154" s="246" t="s">
        <v>30</v>
      </c>
      <c r="F154" s="247" t="s">
        <v>530</v>
      </c>
      <c r="G154" s="245"/>
      <c r="H154" s="246" t="s">
        <v>30</v>
      </c>
      <c r="I154" s="248"/>
      <c r="J154" s="245"/>
      <c r="K154" s="245"/>
      <c r="L154" s="249"/>
      <c r="M154" s="250"/>
      <c r="N154" s="251"/>
      <c r="O154" s="251"/>
      <c r="P154" s="251"/>
      <c r="Q154" s="251"/>
      <c r="R154" s="251"/>
      <c r="S154" s="251"/>
      <c r="T154" s="252"/>
      <c r="AT154" s="253" t="s">
        <v>154</v>
      </c>
      <c r="AU154" s="253" t="s">
        <v>83</v>
      </c>
      <c r="AV154" s="12" t="s">
        <v>81</v>
      </c>
      <c r="AW154" s="12" t="s">
        <v>37</v>
      </c>
      <c r="AX154" s="12" t="s">
        <v>73</v>
      </c>
      <c r="AY154" s="253" t="s">
        <v>131</v>
      </c>
    </row>
    <row r="155" s="11" customFormat="1">
      <c r="B155" s="232"/>
      <c r="C155" s="233"/>
      <c r="D155" s="234" t="s">
        <v>154</v>
      </c>
      <c r="E155" s="235" t="s">
        <v>30</v>
      </c>
      <c r="F155" s="236" t="s">
        <v>538</v>
      </c>
      <c r="G155" s="233"/>
      <c r="H155" s="237">
        <v>6.1200000000000001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AT155" s="243" t="s">
        <v>154</v>
      </c>
      <c r="AU155" s="243" t="s">
        <v>83</v>
      </c>
      <c r="AV155" s="11" t="s">
        <v>83</v>
      </c>
      <c r="AW155" s="11" t="s">
        <v>37</v>
      </c>
      <c r="AX155" s="11" t="s">
        <v>73</v>
      </c>
      <c r="AY155" s="243" t="s">
        <v>131</v>
      </c>
    </row>
    <row r="156" s="12" customFormat="1">
      <c r="B156" s="244"/>
      <c r="C156" s="245"/>
      <c r="D156" s="234" t="s">
        <v>154</v>
      </c>
      <c r="E156" s="246" t="s">
        <v>30</v>
      </c>
      <c r="F156" s="247" t="s">
        <v>532</v>
      </c>
      <c r="G156" s="245"/>
      <c r="H156" s="246" t="s">
        <v>30</v>
      </c>
      <c r="I156" s="248"/>
      <c r="J156" s="245"/>
      <c r="K156" s="245"/>
      <c r="L156" s="249"/>
      <c r="M156" s="250"/>
      <c r="N156" s="251"/>
      <c r="O156" s="251"/>
      <c r="P156" s="251"/>
      <c r="Q156" s="251"/>
      <c r="R156" s="251"/>
      <c r="S156" s="251"/>
      <c r="T156" s="252"/>
      <c r="AT156" s="253" t="s">
        <v>154</v>
      </c>
      <c r="AU156" s="253" t="s">
        <v>83</v>
      </c>
      <c r="AV156" s="12" t="s">
        <v>81</v>
      </c>
      <c r="AW156" s="12" t="s">
        <v>37</v>
      </c>
      <c r="AX156" s="12" t="s">
        <v>73</v>
      </c>
      <c r="AY156" s="253" t="s">
        <v>131</v>
      </c>
    </row>
    <row r="157" s="11" customFormat="1">
      <c r="B157" s="232"/>
      <c r="C157" s="233"/>
      <c r="D157" s="234" t="s">
        <v>154</v>
      </c>
      <c r="E157" s="235" t="s">
        <v>30</v>
      </c>
      <c r="F157" s="236" t="s">
        <v>539</v>
      </c>
      <c r="G157" s="233"/>
      <c r="H157" s="237">
        <v>6.5700000000000003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AT157" s="243" t="s">
        <v>154</v>
      </c>
      <c r="AU157" s="243" t="s">
        <v>83</v>
      </c>
      <c r="AV157" s="11" t="s">
        <v>83</v>
      </c>
      <c r="AW157" s="11" t="s">
        <v>37</v>
      </c>
      <c r="AX157" s="11" t="s">
        <v>73</v>
      </c>
      <c r="AY157" s="243" t="s">
        <v>131</v>
      </c>
    </row>
    <row r="158" s="11" customFormat="1">
      <c r="B158" s="232"/>
      <c r="C158" s="233"/>
      <c r="D158" s="234" t="s">
        <v>154</v>
      </c>
      <c r="E158" s="235" t="s">
        <v>30</v>
      </c>
      <c r="F158" s="236" t="s">
        <v>540</v>
      </c>
      <c r="G158" s="233"/>
      <c r="H158" s="237">
        <v>0.31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AT158" s="243" t="s">
        <v>154</v>
      </c>
      <c r="AU158" s="243" t="s">
        <v>83</v>
      </c>
      <c r="AV158" s="11" t="s">
        <v>83</v>
      </c>
      <c r="AW158" s="11" t="s">
        <v>37</v>
      </c>
      <c r="AX158" s="11" t="s">
        <v>73</v>
      </c>
      <c r="AY158" s="243" t="s">
        <v>131</v>
      </c>
    </row>
    <row r="159" s="13" customFormat="1">
      <c r="B159" s="268"/>
      <c r="C159" s="269"/>
      <c r="D159" s="234" t="s">
        <v>154</v>
      </c>
      <c r="E159" s="270" t="s">
        <v>30</v>
      </c>
      <c r="F159" s="271" t="s">
        <v>471</v>
      </c>
      <c r="G159" s="269"/>
      <c r="H159" s="272">
        <v>13</v>
      </c>
      <c r="I159" s="273"/>
      <c r="J159" s="269"/>
      <c r="K159" s="269"/>
      <c r="L159" s="274"/>
      <c r="M159" s="275"/>
      <c r="N159" s="276"/>
      <c r="O159" s="276"/>
      <c r="P159" s="276"/>
      <c r="Q159" s="276"/>
      <c r="R159" s="276"/>
      <c r="S159" s="276"/>
      <c r="T159" s="277"/>
      <c r="AT159" s="278" t="s">
        <v>154</v>
      </c>
      <c r="AU159" s="278" t="s">
        <v>83</v>
      </c>
      <c r="AV159" s="13" t="s">
        <v>138</v>
      </c>
      <c r="AW159" s="13" t="s">
        <v>37</v>
      </c>
      <c r="AX159" s="13" t="s">
        <v>81</v>
      </c>
      <c r="AY159" s="278" t="s">
        <v>131</v>
      </c>
    </row>
    <row r="160" s="1" customFormat="1" ht="16.5" customHeight="1">
      <c r="B160" s="45"/>
      <c r="C160" s="220" t="s">
        <v>10</v>
      </c>
      <c r="D160" s="220" t="s">
        <v>134</v>
      </c>
      <c r="E160" s="221" t="s">
        <v>541</v>
      </c>
      <c r="F160" s="222" t="s">
        <v>542</v>
      </c>
      <c r="G160" s="223" t="s">
        <v>461</v>
      </c>
      <c r="H160" s="224">
        <v>10</v>
      </c>
      <c r="I160" s="225"/>
      <c r="J160" s="226">
        <f>ROUND(I160*H160,2)</f>
        <v>0</v>
      </c>
      <c r="K160" s="222" t="s">
        <v>30</v>
      </c>
      <c r="L160" s="71"/>
      <c r="M160" s="227" t="s">
        <v>30</v>
      </c>
      <c r="N160" s="228" t="s">
        <v>44</v>
      </c>
      <c r="O160" s="46"/>
      <c r="P160" s="229">
        <f>O160*H160</f>
        <v>0</v>
      </c>
      <c r="Q160" s="229">
        <v>0.0026800000000000001</v>
      </c>
      <c r="R160" s="229">
        <f>Q160*H160</f>
        <v>0.026800000000000001</v>
      </c>
      <c r="S160" s="229">
        <v>0</v>
      </c>
      <c r="T160" s="230">
        <f>S160*H160</f>
        <v>0</v>
      </c>
      <c r="AR160" s="23" t="s">
        <v>138</v>
      </c>
      <c r="AT160" s="23" t="s">
        <v>134</v>
      </c>
      <c r="AU160" s="23" t="s">
        <v>83</v>
      </c>
      <c r="AY160" s="23" t="s">
        <v>131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23" t="s">
        <v>81</v>
      </c>
      <c r="BK160" s="231">
        <f>ROUND(I160*H160,2)</f>
        <v>0</v>
      </c>
      <c r="BL160" s="23" t="s">
        <v>138</v>
      </c>
      <c r="BM160" s="23" t="s">
        <v>543</v>
      </c>
    </row>
    <row r="161" s="12" customFormat="1">
      <c r="B161" s="244"/>
      <c r="C161" s="245"/>
      <c r="D161" s="234" t="s">
        <v>154</v>
      </c>
      <c r="E161" s="246" t="s">
        <v>30</v>
      </c>
      <c r="F161" s="247" t="s">
        <v>544</v>
      </c>
      <c r="G161" s="245"/>
      <c r="H161" s="246" t="s">
        <v>30</v>
      </c>
      <c r="I161" s="248"/>
      <c r="J161" s="245"/>
      <c r="K161" s="245"/>
      <c r="L161" s="249"/>
      <c r="M161" s="250"/>
      <c r="N161" s="251"/>
      <c r="O161" s="251"/>
      <c r="P161" s="251"/>
      <c r="Q161" s="251"/>
      <c r="R161" s="251"/>
      <c r="S161" s="251"/>
      <c r="T161" s="252"/>
      <c r="AT161" s="253" t="s">
        <v>154</v>
      </c>
      <c r="AU161" s="253" t="s">
        <v>83</v>
      </c>
      <c r="AV161" s="12" t="s">
        <v>81</v>
      </c>
      <c r="AW161" s="12" t="s">
        <v>37</v>
      </c>
      <c r="AX161" s="12" t="s">
        <v>73</v>
      </c>
      <c r="AY161" s="253" t="s">
        <v>131</v>
      </c>
    </row>
    <row r="162" s="11" customFormat="1">
      <c r="B162" s="232"/>
      <c r="C162" s="233"/>
      <c r="D162" s="234" t="s">
        <v>154</v>
      </c>
      <c r="E162" s="235" t="s">
        <v>30</v>
      </c>
      <c r="F162" s="236" t="s">
        <v>545</v>
      </c>
      <c r="G162" s="233"/>
      <c r="H162" s="237">
        <v>10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AT162" s="243" t="s">
        <v>154</v>
      </c>
      <c r="AU162" s="243" t="s">
        <v>83</v>
      </c>
      <c r="AV162" s="11" t="s">
        <v>83</v>
      </c>
      <c r="AW162" s="11" t="s">
        <v>37</v>
      </c>
      <c r="AX162" s="11" t="s">
        <v>81</v>
      </c>
      <c r="AY162" s="243" t="s">
        <v>131</v>
      </c>
    </row>
    <row r="163" s="1" customFormat="1" ht="16.5" customHeight="1">
      <c r="B163" s="45"/>
      <c r="C163" s="220" t="s">
        <v>168</v>
      </c>
      <c r="D163" s="220" t="s">
        <v>134</v>
      </c>
      <c r="E163" s="221" t="s">
        <v>546</v>
      </c>
      <c r="F163" s="222" t="s">
        <v>547</v>
      </c>
      <c r="G163" s="223" t="s">
        <v>461</v>
      </c>
      <c r="H163" s="224">
        <v>13</v>
      </c>
      <c r="I163" s="225"/>
      <c r="J163" s="226">
        <f>ROUND(I163*H163,2)</f>
        <v>0</v>
      </c>
      <c r="K163" s="222" t="s">
        <v>145</v>
      </c>
      <c r="L163" s="71"/>
      <c r="M163" s="227" t="s">
        <v>30</v>
      </c>
      <c r="N163" s="228" t="s">
        <v>44</v>
      </c>
      <c r="O163" s="46"/>
      <c r="P163" s="229">
        <f>O163*H163</f>
        <v>0</v>
      </c>
      <c r="Q163" s="229">
        <v>0.0026800000000000001</v>
      </c>
      <c r="R163" s="229">
        <f>Q163*H163</f>
        <v>0.034840000000000003</v>
      </c>
      <c r="S163" s="229">
        <v>0</v>
      </c>
      <c r="T163" s="230">
        <f>S163*H163</f>
        <v>0</v>
      </c>
      <c r="AR163" s="23" t="s">
        <v>138</v>
      </c>
      <c r="AT163" s="23" t="s">
        <v>134</v>
      </c>
      <c r="AU163" s="23" t="s">
        <v>83</v>
      </c>
      <c r="AY163" s="23" t="s">
        <v>131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23" t="s">
        <v>81</v>
      </c>
      <c r="BK163" s="231">
        <f>ROUND(I163*H163,2)</f>
        <v>0</v>
      </c>
      <c r="BL163" s="23" t="s">
        <v>138</v>
      </c>
      <c r="BM163" s="23" t="s">
        <v>548</v>
      </c>
    </row>
    <row r="164" s="12" customFormat="1">
      <c r="B164" s="244"/>
      <c r="C164" s="245"/>
      <c r="D164" s="234" t="s">
        <v>154</v>
      </c>
      <c r="E164" s="246" t="s">
        <v>30</v>
      </c>
      <c r="F164" s="247" t="s">
        <v>549</v>
      </c>
      <c r="G164" s="245"/>
      <c r="H164" s="246" t="s">
        <v>30</v>
      </c>
      <c r="I164" s="248"/>
      <c r="J164" s="245"/>
      <c r="K164" s="245"/>
      <c r="L164" s="249"/>
      <c r="M164" s="250"/>
      <c r="N164" s="251"/>
      <c r="O164" s="251"/>
      <c r="P164" s="251"/>
      <c r="Q164" s="251"/>
      <c r="R164" s="251"/>
      <c r="S164" s="251"/>
      <c r="T164" s="252"/>
      <c r="AT164" s="253" t="s">
        <v>154</v>
      </c>
      <c r="AU164" s="253" t="s">
        <v>83</v>
      </c>
      <c r="AV164" s="12" t="s">
        <v>81</v>
      </c>
      <c r="AW164" s="12" t="s">
        <v>37</v>
      </c>
      <c r="AX164" s="12" t="s">
        <v>73</v>
      </c>
      <c r="AY164" s="253" t="s">
        <v>131</v>
      </c>
    </row>
    <row r="165" s="11" customFormat="1">
      <c r="B165" s="232"/>
      <c r="C165" s="233"/>
      <c r="D165" s="234" t="s">
        <v>154</v>
      </c>
      <c r="E165" s="235" t="s">
        <v>30</v>
      </c>
      <c r="F165" s="236" t="s">
        <v>550</v>
      </c>
      <c r="G165" s="233"/>
      <c r="H165" s="237">
        <v>13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AT165" s="243" t="s">
        <v>154</v>
      </c>
      <c r="AU165" s="243" t="s">
        <v>83</v>
      </c>
      <c r="AV165" s="11" t="s">
        <v>83</v>
      </c>
      <c r="AW165" s="11" t="s">
        <v>37</v>
      </c>
      <c r="AX165" s="11" t="s">
        <v>81</v>
      </c>
      <c r="AY165" s="243" t="s">
        <v>131</v>
      </c>
    </row>
    <row r="166" s="10" customFormat="1" ht="29.88" customHeight="1">
      <c r="B166" s="204"/>
      <c r="C166" s="205"/>
      <c r="D166" s="206" t="s">
        <v>72</v>
      </c>
      <c r="E166" s="218" t="s">
        <v>551</v>
      </c>
      <c r="F166" s="218" t="s">
        <v>552</v>
      </c>
      <c r="G166" s="205"/>
      <c r="H166" s="205"/>
      <c r="I166" s="208"/>
      <c r="J166" s="219">
        <f>BK166</f>
        <v>0</v>
      </c>
      <c r="K166" s="205"/>
      <c r="L166" s="210"/>
      <c r="M166" s="211"/>
      <c r="N166" s="212"/>
      <c r="O166" s="212"/>
      <c r="P166" s="213">
        <f>SUM(P167:P177)</f>
        <v>0</v>
      </c>
      <c r="Q166" s="212"/>
      <c r="R166" s="213">
        <f>SUM(R167:R177)</f>
        <v>0.025500000000000002</v>
      </c>
      <c r="S166" s="212"/>
      <c r="T166" s="214">
        <f>SUM(T167:T177)</f>
        <v>0</v>
      </c>
      <c r="AR166" s="215" t="s">
        <v>81</v>
      </c>
      <c r="AT166" s="216" t="s">
        <v>72</v>
      </c>
      <c r="AU166" s="216" t="s">
        <v>81</v>
      </c>
      <c r="AY166" s="215" t="s">
        <v>131</v>
      </c>
      <c r="BK166" s="217">
        <f>SUM(BK167:BK177)</f>
        <v>0</v>
      </c>
    </row>
    <row r="167" s="1" customFormat="1" ht="25.5" customHeight="1">
      <c r="B167" s="45"/>
      <c r="C167" s="220" t="s">
        <v>228</v>
      </c>
      <c r="D167" s="220" t="s">
        <v>134</v>
      </c>
      <c r="E167" s="221" t="s">
        <v>553</v>
      </c>
      <c r="F167" s="222" t="s">
        <v>554</v>
      </c>
      <c r="G167" s="223" t="s">
        <v>180</v>
      </c>
      <c r="H167" s="224">
        <v>54</v>
      </c>
      <c r="I167" s="225"/>
      <c r="J167" s="226">
        <f>ROUND(I167*H167,2)</f>
        <v>0</v>
      </c>
      <c r="K167" s="222" t="s">
        <v>145</v>
      </c>
      <c r="L167" s="71"/>
      <c r="M167" s="227" t="s">
        <v>30</v>
      </c>
      <c r="N167" s="228" t="s">
        <v>44</v>
      </c>
      <c r="O167" s="46"/>
      <c r="P167" s="229">
        <f>O167*H167</f>
        <v>0</v>
      </c>
      <c r="Q167" s="229">
        <v>4.0000000000000003E-05</v>
      </c>
      <c r="R167" s="229">
        <f>Q167*H167</f>
        <v>0.00216</v>
      </c>
      <c r="S167" s="229">
        <v>0</v>
      </c>
      <c r="T167" s="230">
        <f>S167*H167</f>
        <v>0</v>
      </c>
      <c r="AR167" s="23" t="s">
        <v>138</v>
      </c>
      <c r="AT167" s="23" t="s">
        <v>134</v>
      </c>
      <c r="AU167" s="23" t="s">
        <v>83</v>
      </c>
      <c r="AY167" s="23" t="s">
        <v>131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23" t="s">
        <v>81</v>
      </c>
      <c r="BK167" s="231">
        <f>ROUND(I167*H167,2)</f>
        <v>0</v>
      </c>
      <c r="BL167" s="23" t="s">
        <v>138</v>
      </c>
      <c r="BM167" s="23" t="s">
        <v>555</v>
      </c>
    </row>
    <row r="168" s="12" customFormat="1">
      <c r="B168" s="244"/>
      <c r="C168" s="245"/>
      <c r="D168" s="234" t="s">
        <v>154</v>
      </c>
      <c r="E168" s="246" t="s">
        <v>30</v>
      </c>
      <c r="F168" s="247" t="s">
        <v>556</v>
      </c>
      <c r="G168" s="245"/>
      <c r="H168" s="246" t="s">
        <v>30</v>
      </c>
      <c r="I168" s="248"/>
      <c r="J168" s="245"/>
      <c r="K168" s="245"/>
      <c r="L168" s="249"/>
      <c r="M168" s="250"/>
      <c r="N168" s="251"/>
      <c r="O168" s="251"/>
      <c r="P168" s="251"/>
      <c r="Q168" s="251"/>
      <c r="R168" s="251"/>
      <c r="S168" s="251"/>
      <c r="T168" s="252"/>
      <c r="AT168" s="253" t="s">
        <v>154</v>
      </c>
      <c r="AU168" s="253" t="s">
        <v>83</v>
      </c>
      <c r="AV168" s="12" t="s">
        <v>81</v>
      </c>
      <c r="AW168" s="12" t="s">
        <v>37</v>
      </c>
      <c r="AX168" s="12" t="s">
        <v>73</v>
      </c>
      <c r="AY168" s="253" t="s">
        <v>131</v>
      </c>
    </row>
    <row r="169" s="12" customFormat="1">
      <c r="B169" s="244"/>
      <c r="C169" s="245"/>
      <c r="D169" s="234" t="s">
        <v>154</v>
      </c>
      <c r="E169" s="246" t="s">
        <v>30</v>
      </c>
      <c r="F169" s="247" t="s">
        <v>557</v>
      </c>
      <c r="G169" s="245"/>
      <c r="H169" s="246" t="s">
        <v>30</v>
      </c>
      <c r="I169" s="248"/>
      <c r="J169" s="245"/>
      <c r="K169" s="245"/>
      <c r="L169" s="249"/>
      <c r="M169" s="250"/>
      <c r="N169" s="251"/>
      <c r="O169" s="251"/>
      <c r="P169" s="251"/>
      <c r="Q169" s="251"/>
      <c r="R169" s="251"/>
      <c r="S169" s="251"/>
      <c r="T169" s="252"/>
      <c r="AT169" s="253" t="s">
        <v>154</v>
      </c>
      <c r="AU169" s="253" t="s">
        <v>83</v>
      </c>
      <c r="AV169" s="12" t="s">
        <v>81</v>
      </c>
      <c r="AW169" s="12" t="s">
        <v>37</v>
      </c>
      <c r="AX169" s="12" t="s">
        <v>73</v>
      </c>
      <c r="AY169" s="253" t="s">
        <v>131</v>
      </c>
    </row>
    <row r="170" s="11" customFormat="1">
      <c r="B170" s="232"/>
      <c r="C170" s="233"/>
      <c r="D170" s="234" t="s">
        <v>154</v>
      </c>
      <c r="E170" s="235" t="s">
        <v>30</v>
      </c>
      <c r="F170" s="236" t="s">
        <v>279</v>
      </c>
      <c r="G170" s="233"/>
      <c r="H170" s="237">
        <v>28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AT170" s="243" t="s">
        <v>154</v>
      </c>
      <c r="AU170" s="243" t="s">
        <v>83</v>
      </c>
      <c r="AV170" s="11" t="s">
        <v>83</v>
      </c>
      <c r="AW170" s="11" t="s">
        <v>37</v>
      </c>
      <c r="AX170" s="11" t="s">
        <v>73</v>
      </c>
      <c r="AY170" s="243" t="s">
        <v>131</v>
      </c>
    </row>
    <row r="171" s="12" customFormat="1">
      <c r="B171" s="244"/>
      <c r="C171" s="245"/>
      <c r="D171" s="234" t="s">
        <v>154</v>
      </c>
      <c r="E171" s="246" t="s">
        <v>30</v>
      </c>
      <c r="F171" s="247" t="s">
        <v>558</v>
      </c>
      <c r="G171" s="245"/>
      <c r="H171" s="246" t="s">
        <v>30</v>
      </c>
      <c r="I171" s="248"/>
      <c r="J171" s="245"/>
      <c r="K171" s="245"/>
      <c r="L171" s="249"/>
      <c r="M171" s="250"/>
      <c r="N171" s="251"/>
      <c r="O171" s="251"/>
      <c r="P171" s="251"/>
      <c r="Q171" s="251"/>
      <c r="R171" s="251"/>
      <c r="S171" s="251"/>
      <c r="T171" s="252"/>
      <c r="AT171" s="253" t="s">
        <v>154</v>
      </c>
      <c r="AU171" s="253" t="s">
        <v>83</v>
      </c>
      <c r="AV171" s="12" t="s">
        <v>81</v>
      </c>
      <c r="AW171" s="12" t="s">
        <v>37</v>
      </c>
      <c r="AX171" s="12" t="s">
        <v>73</v>
      </c>
      <c r="AY171" s="253" t="s">
        <v>131</v>
      </c>
    </row>
    <row r="172" s="11" customFormat="1">
      <c r="B172" s="232"/>
      <c r="C172" s="233"/>
      <c r="D172" s="234" t="s">
        <v>154</v>
      </c>
      <c r="E172" s="235" t="s">
        <v>30</v>
      </c>
      <c r="F172" s="236" t="s">
        <v>263</v>
      </c>
      <c r="G172" s="233"/>
      <c r="H172" s="237">
        <v>24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AT172" s="243" t="s">
        <v>154</v>
      </c>
      <c r="AU172" s="243" t="s">
        <v>83</v>
      </c>
      <c r="AV172" s="11" t="s">
        <v>83</v>
      </c>
      <c r="AW172" s="11" t="s">
        <v>37</v>
      </c>
      <c r="AX172" s="11" t="s">
        <v>73</v>
      </c>
      <c r="AY172" s="243" t="s">
        <v>131</v>
      </c>
    </row>
    <row r="173" s="12" customFormat="1">
      <c r="B173" s="244"/>
      <c r="C173" s="245"/>
      <c r="D173" s="234" t="s">
        <v>154</v>
      </c>
      <c r="E173" s="246" t="s">
        <v>30</v>
      </c>
      <c r="F173" s="247" t="s">
        <v>559</v>
      </c>
      <c r="G173" s="245"/>
      <c r="H173" s="246" t="s">
        <v>30</v>
      </c>
      <c r="I173" s="248"/>
      <c r="J173" s="245"/>
      <c r="K173" s="245"/>
      <c r="L173" s="249"/>
      <c r="M173" s="250"/>
      <c r="N173" s="251"/>
      <c r="O173" s="251"/>
      <c r="P173" s="251"/>
      <c r="Q173" s="251"/>
      <c r="R173" s="251"/>
      <c r="S173" s="251"/>
      <c r="T173" s="252"/>
      <c r="AT173" s="253" t="s">
        <v>154</v>
      </c>
      <c r="AU173" s="253" t="s">
        <v>83</v>
      </c>
      <c r="AV173" s="12" t="s">
        <v>81</v>
      </c>
      <c r="AW173" s="12" t="s">
        <v>37</v>
      </c>
      <c r="AX173" s="12" t="s">
        <v>73</v>
      </c>
      <c r="AY173" s="253" t="s">
        <v>131</v>
      </c>
    </row>
    <row r="174" s="11" customFormat="1">
      <c r="B174" s="232"/>
      <c r="C174" s="233"/>
      <c r="D174" s="234" t="s">
        <v>154</v>
      </c>
      <c r="E174" s="235" t="s">
        <v>30</v>
      </c>
      <c r="F174" s="236" t="s">
        <v>83</v>
      </c>
      <c r="G174" s="233"/>
      <c r="H174" s="237">
        <v>2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AT174" s="243" t="s">
        <v>154</v>
      </c>
      <c r="AU174" s="243" t="s">
        <v>83</v>
      </c>
      <c r="AV174" s="11" t="s">
        <v>83</v>
      </c>
      <c r="AW174" s="11" t="s">
        <v>37</v>
      </c>
      <c r="AX174" s="11" t="s">
        <v>73</v>
      </c>
      <c r="AY174" s="243" t="s">
        <v>131</v>
      </c>
    </row>
    <row r="175" s="13" customFormat="1">
      <c r="B175" s="268"/>
      <c r="C175" s="269"/>
      <c r="D175" s="234" t="s">
        <v>154</v>
      </c>
      <c r="E175" s="270" t="s">
        <v>30</v>
      </c>
      <c r="F175" s="271" t="s">
        <v>471</v>
      </c>
      <c r="G175" s="269"/>
      <c r="H175" s="272">
        <v>54</v>
      </c>
      <c r="I175" s="273"/>
      <c r="J175" s="269"/>
      <c r="K175" s="269"/>
      <c r="L175" s="274"/>
      <c r="M175" s="275"/>
      <c r="N175" s="276"/>
      <c r="O175" s="276"/>
      <c r="P175" s="276"/>
      <c r="Q175" s="276"/>
      <c r="R175" s="276"/>
      <c r="S175" s="276"/>
      <c r="T175" s="277"/>
      <c r="AT175" s="278" t="s">
        <v>154</v>
      </c>
      <c r="AU175" s="278" t="s">
        <v>83</v>
      </c>
      <c r="AV175" s="13" t="s">
        <v>138</v>
      </c>
      <c r="AW175" s="13" t="s">
        <v>37</v>
      </c>
      <c r="AX175" s="13" t="s">
        <v>81</v>
      </c>
      <c r="AY175" s="278" t="s">
        <v>131</v>
      </c>
    </row>
    <row r="176" s="1" customFormat="1" ht="16.5" customHeight="1">
      <c r="B176" s="45"/>
      <c r="C176" s="220" t="s">
        <v>233</v>
      </c>
      <c r="D176" s="220" t="s">
        <v>134</v>
      </c>
      <c r="E176" s="221" t="s">
        <v>560</v>
      </c>
      <c r="F176" s="222" t="s">
        <v>561</v>
      </c>
      <c r="G176" s="223" t="s">
        <v>180</v>
      </c>
      <c r="H176" s="224">
        <v>54</v>
      </c>
      <c r="I176" s="225"/>
      <c r="J176" s="226">
        <f>ROUND(I176*H176,2)</f>
        <v>0</v>
      </c>
      <c r="K176" s="222" t="s">
        <v>145</v>
      </c>
      <c r="L176" s="71"/>
      <c r="M176" s="227" t="s">
        <v>30</v>
      </c>
      <c r="N176" s="228" t="s">
        <v>44</v>
      </c>
      <c r="O176" s="46"/>
      <c r="P176" s="229">
        <f>O176*H176</f>
        <v>0</v>
      </c>
      <c r="Q176" s="229">
        <v>0.00016000000000000001</v>
      </c>
      <c r="R176" s="229">
        <f>Q176*H176</f>
        <v>0.0086400000000000001</v>
      </c>
      <c r="S176" s="229">
        <v>0</v>
      </c>
      <c r="T176" s="230">
        <f>S176*H176</f>
        <v>0</v>
      </c>
      <c r="AR176" s="23" t="s">
        <v>138</v>
      </c>
      <c r="AT176" s="23" t="s">
        <v>134</v>
      </c>
      <c r="AU176" s="23" t="s">
        <v>83</v>
      </c>
      <c r="AY176" s="23" t="s">
        <v>131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23" t="s">
        <v>81</v>
      </c>
      <c r="BK176" s="231">
        <f>ROUND(I176*H176,2)</f>
        <v>0</v>
      </c>
      <c r="BL176" s="23" t="s">
        <v>138</v>
      </c>
      <c r="BM176" s="23" t="s">
        <v>562</v>
      </c>
    </row>
    <row r="177" s="1" customFormat="1" ht="25.5" customHeight="1">
      <c r="B177" s="45"/>
      <c r="C177" s="220" t="s">
        <v>563</v>
      </c>
      <c r="D177" s="220" t="s">
        <v>134</v>
      </c>
      <c r="E177" s="221" t="s">
        <v>564</v>
      </c>
      <c r="F177" s="222" t="s">
        <v>565</v>
      </c>
      <c r="G177" s="223" t="s">
        <v>461</v>
      </c>
      <c r="H177" s="224">
        <v>70</v>
      </c>
      <c r="I177" s="225"/>
      <c r="J177" s="226">
        <f>ROUND(I177*H177,2)</f>
        <v>0</v>
      </c>
      <c r="K177" s="222" t="s">
        <v>145</v>
      </c>
      <c r="L177" s="71"/>
      <c r="M177" s="227" t="s">
        <v>30</v>
      </c>
      <c r="N177" s="228" t="s">
        <v>44</v>
      </c>
      <c r="O177" s="46"/>
      <c r="P177" s="229">
        <f>O177*H177</f>
        <v>0</v>
      </c>
      <c r="Q177" s="229">
        <v>0.00021000000000000001</v>
      </c>
      <c r="R177" s="229">
        <f>Q177*H177</f>
        <v>0.014700000000000001</v>
      </c>
      <c r="S177" s="229">
        <v>0</v>
      </c>
      <c r="T177" s="230">
        <f>S177*H177</f>
        <v>0</v>
      </c>
      <c r="AR177" s="23" t="s">
        <v>138</v>
      </c>
      <c r="AT177" s="23" t="s">
        <v>134</v>
      </c>
      <c r="AU177" s="23" t="s">
        <v>83</v>
      </c>
      <c r="AY177" s="23" t="s">
        <v>131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23" t="s">
        <v>81</v>
      </c>
      <c r="BK177" s="231">
        <f>ROUND(I177*H177,2)</f>
        <v>0</v>
      </c>
      <c r="BL177" s="23" t="s">
        <v>138</v>
      </c>
      <c r="BM177" s="23" t="s">
        <v>566</v>
      </c>
    </row>
    <row r="178" s="10" customFormat="1" ht="29.88" customHeight="1">
      <c r="B178" s="204"/>
      <c r="C178" s="205"/>
      <c r="D178" s="206" t="s">
        <v>72</v>
      </c>
      <c r="E178" s="218" t="s">
        <v>567</v>
      </c>
      <c r="F178" s="218" t="s">
        <v>568</v>
      </c>
      <c r="G178" s="205"/>
      <c r="H178" s="205"/>
      <c r="I178" s="208"/>
      <c r="J178" s="219">
        <f>BK178</f>
        <v>0</v>
      </c>
      <c r="K178" s="205"/>
      <c r="L178" s="210"/>
      <c r="M178" s="211"/>
      <c r="N178" s="212"/>
      <c r="O178" s="212"/>
      <c r="P178" s="213">
        <f>SUM(P179:P238)</f>
        <v>0</v>
      </c>
      <c r="Q178" s="212"/>
      <c r="R178" s="213">
        <f>SUM(R179:R238)</f>
        <v>0.013312499999999998</v>
      </c>
      <c r="S178" s="212"/>
      <c r="T178" s="214">
        <f>SUM(T179:T238)</f>
        <v>5.9676500000000008</v>
      </c>
      <c r="AR178" s="215" t="s">
        <v>81</v>
      </c>
      <c r="AT178" s="216" t="s">
        <v>72</v>
      </c>
      <c r="AU178" s="216" t="s">
        <v>81</v>
      </c>
      <c r="AY178" s="215" t="s">
        <v>131</v>
      </c>
      <c r="BK178" s="217">
        <f>SUM(BK179:BK238)</f>
        <v>0</v>
      </c>
    </row>
    <row r="179" s="1" customFormat="1" ht="16.5" customHeight="1">
      <c r="B179" s="45"/>
      <c r="C179" s="220" t="s">
        <v>238</v>
      </c>
      <c r="D179" s="220" t="s">
        <v>134</v>
      </c>
      <c r="E179" s="221" t="s">
        <v>569</v>
      </c>
      <c r="F179" s="222" t="s">
        <v>570</v>
      </c>
      <c r="G179" s="223" t="s">
        <v>461</v>
      </c>
      <c r="H179" s="224">
        <v>1.26</v>
      </c>
      <c r="I179" s="225"/>
      <c r="J179" s="226">
        <f>ROUND(I179*H179,2)</f>
        <v>0</v>
      </c>
      <c r="K179" s="222" t="s">
        <v>145</v>
      </c>
      <c r="L179" s="71"/>
      <c r="M179" s="227" t="s">
        <v>30</v>
      </c>
      <c r="N179" s="228" t="s">
        <v>44</v>
      </c>
      <c r="O179" s="46"/>
      <c r="P179" s="229">
        <f>O179*H179</f>
        <v>0</v>
      </c>
      <c r="Q179" s="229">
        <v>0</v>
      </c>
      <c r="R179" s="229">
        <f>Q179*H179</f>
        <v>0</v>
      </c>
      <c r="S179" s="229">
        <v>0.074999999999999997</v>
      </c>
      <c r="T179" s="230">
        <f>S179*H179</f>
        <v>0.094500000000000001</v>
      </c>
      <c r="AR179" s="23" t="s">
        <v>138</v>
      </c>
      <c r="AT179" s="23" t="s">
        <v>134</v>
      </c>
      <c r="AU179" s="23" t="s">
        <v>83</v>
      </c>
      <c r="AY179" s="23" t="s">
        <v>131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23" t="s">
        <v>81</v>
      </c>
      <c r="BK179" s="231">
        <f>ROUND(I179*H179,2)</f>
        <v>0</v>
      </c>
      <c r="BL179" s="23" t="s">
        <v>138</v>
      </c>
      <c r="BM179" s="23" t="s">
        <v>571</v>
      </c>
    </row>
    <row r="180" s="12" customFormat="1">
      <c r="B180" s="244"/>
      <c r="C180" s="245"/>
      <c r="D180" s="234" t="s">
        <v>154</v>
      </c>
      <c r="E180" s="246" t="s">
        <v>30</v>
      </c>
      <c r="F180" s="247" t="s">
        <v>572</v>
      </c>
      <c r="G180" s="245"/>
      <c r="H180" s="246" t="s">
        <v>30</v>
      </c>
      <c r="I180" s="248"/>
      <c r="J180" s="245"/>
      <c r="K180" s="245"/>
      <c r="L180" s="249"/>
      <c r="M180" s="250"/>
      <c r="N180" s="251"/>
      <c r="O180" s="251"/>
      <c r="P180" s="251"/>
      <c r="Q180" s="251"/>
      <c r="R180" s="251"/>
      <c r="S180" s="251"/>
      <c r="T180" s="252"/>
      <c r="AT180" s="253" t="s">
        <v>154</v>
      </c>
      <c r="AU180" s="253" t="s">
        <v>83</v>
      </c>
      <c r="AV180" s="12" t="s">
        <v>81</v>
      </c>
      <c r="AW180" s="12" t="s">
        <v>37</v>
      </c>
      <c r="AX180" s="12" t="s">
        <v>73</v>
      </c>
      <c r="AY180" s="253" t="s">
        <v>131</v>
      </c>
    </row>
    <row r="181" s="11" customFormat="1">
      <c r="B181" s="232"/>
      <c r="C181" s="233"/>
      <c r="D181" s="234" t="s">
        <v>154</v>
      </c>
      <c r="E181" s="235" t="s">
        <v>30</v>
      </c>
      <c r="F181" s="236" t="s">
        <v>573</v>
      </c>
      <c r="G181" s="233"/>
      <c r="H181" s="237">
        <v>1.26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AT181" s="243" t="s">
        <v>154</v>
      </c>
      <c r="AU181" s="243" t="s">
        <v>83</v>
      </c>
      <c r="AV181" s="11" t="s">
        <v>83</v>
      </c>
      <c r="AW181" s="11" t="s">
        <v>37</v>
      </c>
      <c r="AX181" s="11" t="s">
        <v>81</v>
      </c>
      <c r="AY181" s="243" t="s">
        <v>131</v>
      </c>
    </row>
    <row r="182" s="1" customFormat="1" ht="16.5" customHeight="1">
      <c r="B182" s="45"/>
      <c r="C182" s="220" t="s">
        <v>244</v>
      </c>
      <c r="D182" s="220" t="s">
        <v>134</v>
      </c>
      <c r="E182" s="221" t="s">
        <v>574</v>
      </c>
      <c r="F182" s="222" t="s">
        <v>575</v>
      </c>
      <c r="G182" s="223" t="s">
        <v>180</v>
      </c>
      <c r="H182" s="224">
        <v>1</v>
      </c>
      <c r="I182" s="225"/>
      <c r="J182" s="226">
        <f>ROUND(I182*H182,2)</f>
        <v>0</v>
      </c>
      <c r="K182" s="222" t="s">
        <v>145</v>
      </c>
      <c r="L182" s="71"/>
      <c r="M182" s="227" t="s">
        <v>30</v>
      </c>
      <c r="N182" s="228" t="s">
        <v>44</v>
      </c>
      <c r="O182" s="46"/>
      <c r="P182" s="229">
        <f>O182*H182</f>
        <v>0</v>
      </c>
      <c r="Q182" s="229">
        <v>0</v>
      </c>
      <c r="R182" s="229">
        <f>Q182*H182</f>
        <v>0</v>
      </c>
      <c r="S182" s="229">
        <v>0.0030000000000000001</v>
      </c>
      <c r="T182" s="230">
        <f>S182*H182</f>
        <v>0.0030000000000000001</v>
      </c>
      <c r="AR182" s="23" t="s">
        <v>138</v>
      </c>
      <c r="AT182" s="23" t="s">
        <v>134</v>
      </c>
      <c r="AU182" s="23" t="s">
        <v>83</v>
      </c>
      <c r="AY182" s="23" t="s">
        <v>131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23" t="s">
        <v>81</v>
      </c>
      <c r="BK182" s="231">
        <f>ROUND(I182*H182,2)</f>
        <v>0</v>
      </c>
      <c r="BL182" s="23" t="s">
        <v>138</v>
      </c>
      <c r="BM182" s="23" t="s">
        <v>576</v>
      </c>
    </row>
    <row r="183" s="12" customFormat="1">
      <c r="B183" s="244"/>
      <c r="C183" s="245"/>
      <c r="D183" s="234" t="s">
        <v>154</v>
      </c>
      <c r="E183" s="246" t="s">
        <v>30</v>
      </c>
      <c r="F183" s="247" t="s">
        <v>577</v>
      </c>
      <c r="G183" s="245"/>
      <c r="H183" s="246" t="s">
        <v>30</v>
      </c>
      <c r="I183" s="248"/>
      <c r="J183" s="245"/>
      <c r="K183" s="245"/>
      <c r="L183" s="249"/>
      <c r="M183" s="250"/>
      <c r="N183" s="251"/>
      <c r="O183" s="251"/>
      <c r="P183" s="251"/>
      <c r="Q183" s="251"/>
      <c r="R183" s="251"/>
      <c r="S183" s="251"/>
      <c r="T183" s="252"/>
      <c r="AT183" s="253" t="s">
        <v>154</v>
      </c>
      <c r="AU183" s="253" t="s">
        <v>83</v>
      </c>
      <c r="AV183" s="12" t="s">
        <v>81</v>
      </c>
      <c r="AW183" s="12" t="s">
        <v>37</v>
      </c>
      <c r="AX183" s="12" t="s">
        <v>73</v>
      </c>
      <c r="AY183" s="253" t="s">
        <v>131</v>
      </c>
    </row>
    <row r="184" s="11" customFormat="1">
      <c r="B184" s="232"/>
      <c r="C184" s="233"/>
      <c r="D184" s="234" t="s">
        <v>154</v>
      </c>
      <c r="E184" s="235" t="s">
        <v>30</v>
      </c>
      <c r="F184" s="236" t="s">
        <v>81</v>
      </c>
      <c r="G184" s="233"/>
      <c r="H184" s="237">
        <v>1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AT184" s="243" t="s">
        <v>154</v>
      </c>
      <c r="AU184" s="243" t="s">
        <v>83</v>
      </c>
      <c r="AV184" s="11" t="s">
        <v>83</v>
      </c>
      <c r="AW184" s="11" t="s">
        <v>37</v>
      </c>
      <c r="AX184" s="11" t="s">
        <v>81</v>
      </c>
      <c r="AY184" s="243" t="s">
        <v>131</v>
      </c>
    </row>
    <row r="185" s="1" customFormat="1" ht="16.5" customHeight="1">
      <c r="B185" s="45"/>
      <c r="C185" s="220" t="s">
        <v>9</v>
      </c>
      <c r="D185" s="220" t="s">
        <v>134</v>
      </c>
      <c r="E185" s="221" t="s">
        <v>578</v>
      </c>
      <c r="F185" s="222" t="s">
        <v>579</v>
      </c>
      <c r="G185" s="223" t="s">
        <v>180</v>
      </c>
      <c r="H185" s="224">
        <v>1</v>
      </c>
      <c r="I185" s="225"/>
      <c r="J185" s="226">
        <f>ROUND(I185*H185,2)</f>
        <v>0</v>
      </c>
      <c r="K185" s="222" t="s">
        <v>145</v>
      </c>
      <c r="L185" s="71"/>
      <c r="M185" s="227" t="s">
        <v>30</v>
      </c>
      <c r="N185" s="228" t="s">
        <v>44</v>
      </c>
      <c r="O185" s="46"/>
      <c r="P185" s="229">
        <f>O185*H185</f>
        <v>0</v>
      </c>
      <c r="Q185" s="229">
        <v>0</v>
      </c>
      <c r="R185" s="229">
        <f>Q185*H185</f>
        <v>0</v>
      </c>
      <c r="S185" s="229">
        <v>0.0035000000000000001</v>
      </c>
      <c r="T185" s="230">
        <f>S185*H185</f>
        <v>0.0035000000000000001</v>
      </c>
      <c r="AR185" s="23" t="s">
        <v>138</v>
      </c>
      <c r="AT185" s="23" t="s">
        <v>134</v>
      </c>
      <c r="AU185" s="23" t="s">
        <v>83</v>
      </c>
      <c r="AY185" s="23" t="s">
        <v>131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23" t="s">
        <v>81</v>
      </c>
      <c r="BK185" s="231">
        <f>ROUND(I185*H185,2)</f>
        <v>0</v>
      </c>
      <c r="BL185" s="23" t="s">
        <v>138</v>
      </c>
      <c r="BM185" s="23" t="s">
        <v>580</v>
      </c>
    </row>
    <row r="186" s="12" customFormat="1">
      <c r="B186" s="244"/>
      <c r="C186" s="245"/>
      <c r="D186" s="234" t="s">
        <v>154</v>
      </c>
      <c r="E186" s="246" t="s">
        <v>30</v>
      </c>
      <c r="F186" s="247" t="s">
        <v>581</v>
      </c>
      <c r="G186" s="245"/>
      <c r="H186" s="246" t="s">
        <v>30</v>
      </c>
      <c r="I186" s="248"/>
      <c r="J186" s="245"/>
      <c r="K186" s="245"/>
      <c r="L186" s="249"/>
      <c r="M186" s="250"/>
      <c r="N186" s="251"/>
      <c r="O186" s="251"/>
      <c r="P186" s="251"/>
      <c r="Q186" s="251"/>
      <c r="R186" s="251"/>
      <c r="S186" s="251"/>
      <c r="T186" s="252"/>
      <c r="AT186" s="253" t="s">
        <v>154</v>
      </c>
      <c r="AU186" s="253" t="s">
        <v>83</v>
      </c>
      <c r="AV186" s="12" t="s">
        <v>81</v>
      </c>
      <c r="AW186" s="12" t="s">
        <v>37</v>
      </c>
      <c r="AX186" s="12" t="s">
        <v>73</v>
      </c>
      <c r="AY186" s="253" t="s">
        <v>131</v>
      </c>
    </row>
    <row r="187" s="11" customFormat="1">
      <c r="B187" s="232"/>
      <c r="C187" s="233"/>
      <c r="D187" s="234" t="s">
        <v>154</v>
      </c>
      <c r="E187" s="235" t="s">
        <v>30</v>
      </c>
      <c r="F187" s="236" t="s">
        <v>81</v>
      </c>
      <c r="G187" s="233"/>
      <c r="H187" s="237">
        <v>1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AT187" s="243" t="s">
        <v>154</v>
      </c>
      <c r="AU187" s="243" t="s">
        <v>83</v>
      </c>
      <c r="AV187" s="11" t="s">
        <v>83</v>
      </c>
      <c r="AW187" s="11" t="s">
        <v>37</v>
      </c>
      <c r="AX187" s="11" t="s">
        <v>81</v>
      </c>
      <c r="AY187" s="243" t="s">
        <v>131</v>
      </c>
    </row>
    <row r="188" s="1" customFormat="1" ht="16.5" customHeight="1">
      <c r="B188" s="45"/>
      <c r="C188" s="220" t="s">
        <v>253</v>
      </c>
      <c r="D188" s="220" t="s">
        <v>134</v>
      </c>
      <c r="E188" s="221" t="s">
        <v>582</v>
      </c>
      <c r="F188" s="222" t="s">
        <v>583</v>
      </c>
      <c r="G188" s="223" t="s">
        <v>180</v>
      </c>
      <c r="H188" s="224">
        <v>2</v>
      </c>
      <c r="I188" s="225"/>
      <c r="J188" s="226">
        <f>ROUND(I188*H188,2)</f>
        <v>0</v>
      </c>
      <c r="K188" s="222" t="s">
        <v>145</v>
      </c>
      <c r="L188" s="71"/>
      <c r="M188" s="227" t="s">
        <v>30</v>
      </c>
      <c r="N188" s="228" t="s">
        <v>44</v>
      </c>
      <c r="O188" s="46"/>
      <c r="P188" s="229">
        <f>O188*H188</f>
        <v>0</v>
      </c>
      <c r="Q188" s="229">
        <v>0</v>
      </c>
      <c r="R188" s="229">
        <f>Q188*H188</f>
        <v>0</v>
      </c>
      <c r="S188" s="229">
        <v>0.002</v>
      </c>
      <c r="T188" s="230">
        <f>S188*H188</f>
        <v>0.0040000000000000001</v>
      </c>
      <c r="AR188" s="23" t="s">
        <v>138</v>
      </c>
      <c r="AT188" s="23" t="s">
        <v>134</v>
      </c>
      <c r="AU188" s="23" t="s">
        <v>83</v>
      </c>
      <c r="AY188" s="23" t="s">
        <v>131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23" t="s">
        <v>81</v>
      </c>
      <c r="BK188" s="231">
        <f>ROUND(I188*H188,2)</f>
        <v>0</v>
      </c>
      <c r="BL188" s="23" t="s">
        <v>138</v>
      </c>
      <c r="BM188" s="23" t="s">
        <v>584</v>
      </c>
    </row>
    <row r="189" s="12" customFormat="1">
      <c r="B189" s="244"/>
      <c r="C189" s="245"/>
      <c r="D189" s="234" t="s">
        <v>154</v>
      </c>
      <c r="E189" s="246" t="s">
        <v>30</v>
      </c>
      <c r="F189" s="247" t="s">
        <v>585</v>
      </c>
      <c r="G189" s="245"/>
      <c r="H189" s="246" t="s">
        <v>30</v>
      </c>
      <c r="I189" s="248"/>
      <c r="J189" s="245"/>
      <c r="K189" s="245"/>
      <c r="L189" s="249"/>
      <c r="M189" s="250"/>
      <c r="N189" s="251"/>
      <c r="O189" s="251"/>
      <c r="P189" s="251"/>
      <c r="Q189" s="251"/>
      <c r="R189" s="251"/>
      <c r="S189" s="251"/>
      <c r="T189" s="252"/>
      <c r="AT189" s="253" t="s">
        <v>154</v>
      </c>
      <c r="AU189" s="253" t="s">
        <v>83</v>
      </c>
      <c r="AV189" s="12" t="s">
        <v>81</v>
      </c>
      <c r="AW189" s="12" t="s">
        <v>37</v>
      </c>
      <c r="AX189" s="12" t="s">
        <v>73</v>
      </c>
      <c r="AY189" s="253" t="s">
        <v>131</v>
      </c>
    </row>
    <row r="190" s="11" customFormat="1">
      <c r="B190" s="232"/>
      <c r="C190" s="233"/>
      <c r="D190" s="234" t="s">
        <v>154</v>
      </c>
      <c r="E190" s="235" t="s">
        <v>30</v>
      </c>
      <c r="F190" s="236" t="s">
        <v>81</v>
      </c>
      <c r="G190" s="233"/>
      <c r="H190" s="237">
        <v>1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AT190" s="243" t="s">
        <v>154</v>
      </c>
      <c r="AU190" s="243" t="s">
        <v>83</v>
      </c>
      <c r="AV190" s="11" t="s">
        <v>83</v>
      </c>
      <c r="AW190" s="11" t="s">
        <v>37</v>
      </c>
      <c r="AX190" s="11" t="s">
        <v>73</v>
      </c>
      <c r="AY190" s="243" t="s">
        <v>131</v>
      </c>
    </row>
    <row r="191" s="12" customFormat="1">
      <c r="B191" s="244"/>
      <c r="C191" s="245"/>
      <c r="D191" s="234" t="s">
        <v>154</v>
      </c>
      <c r="E191" s="246" t="s">
        <v>30</v>
      </c>
      <c r="F191" s="247" t="s">
        <v>586</v>
      </c>
      <c r="G191" s="245"/>
      <c r="H191" s="246" t="s">
        <v>30</v>
      </c>
      <c r="I191" s="248"/>
      <c r="J191" s="245"/>
      <c r="K191" s="245"/>
      <c r="L191" s="249"/>
      <c r="M191" s="250"/>
      <c r="N191" s="251"/>
      <c r="O191" s="251"/>
      <c r="P191" s="251"/>
      <c r="Q191" s="251"/>
      <c r="R191" s="251"/>
      <c r="S191" s="251"/>
      <c r="T191" s="252"/>
      <c r="AT191" s="253" t="s">
        <v>154</v>
      </c>
      <c r="AU191" s="253" t="s">
        <v>83</v>
      </c>
      <c r="AV191" s="12" t="s">
        <v>81</v>
      </c>
      <c r="AW191" s="12" t="s">
        <v>37</v>
      </c>
      <c r="AX191" s="12" t="s">
        <v>73</v>
      </c>
      <c r="AY191" s="253" t="s">
        <v>131</v>
      </c>
    </row>
    <row r="192" s="11" customFormat="1">
      <c r="B192" s="232"/>
      <c r="C192" s="233"/>
      <c r="D192" s="234" t="s">
        <v>154</v>
      </c>
      <c r="E192" s="235" t="s">
        <v>30</v>
      </c>
      <c r="F192" s="236" t="s">
        <v>81</v>
      </c>
      <c r="G192" s="233"/>
      <c r="H192" s="237">
        <v>1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AT192" s="243" t="s">
        <v>154</v>
      </c>
      <c r="AU192" s="243" t="s">
        <v>83</v>
      </c>
      <c r="AV192" s="11" t="s">
        <v>83</v>
      </c>
      <c r="AW192" s="11" t="s">
        <v>37</v>
      </c>
      <c r="AX192" s="11" t="s">
        <v>73</v>
      </c>
      <c r="AY192" s="243" t="s">
        <v>131</v>
      </c>
    </row>
    <row r="193" s="13" customFormat="1">
      <c r="B193" s="268"/>
      <c r="C193" s="269"/>
      <c r="D193" s="234" t="s">
        <v>154</v>
      </c>
      <c r="E193" s="270" t="s">
        <v>30</v>
      </c>
      <c r="F193" s="271" t="s">
        <v>471</v>
      </c>
      <c r="G193" s="269"/>
      <c r="H193" s="272">
        <v>2</v>
      </c>
      <c r="I193" s="273"/>
      <c r="J193" s="269"/>
      <c r="K193" s="269"/>
      <c r="L193" s="274"/>
      <c r="M193" s="275"/>
      <c r="N193" s="276"/>
      <c r="O193" s="276"/>
      <c r="P193" s="276"/>
      <c r="Q193" s="276"/>
      <c r="R193" s="276"/>
      <c r="S193" s="276"/>
      <c r="T193" s="277"/>
      <c r="AT193" s="278" t="s">
        <v>154</v>
      </c>
      <c r="AU193" s="278" t="s">
        <v>83</v>
      </c>
      <c r="AV193" s="13" t="s">
        <v>138</v>
      </c>
      <c r="AW193" s="13" t="s">
        <v>37</v>
      </c>
      <c r="AX193" s="13" t="s">
        <v>81</v>
      </c>
      <c r="AY193" s="278" t="s">
        <v>131</v>
      </c>
    </row>
    <row r="194" s="1" customFormat="1" ht="16.5" customHeight="1">
      <c r="B194" s="45"/>
      <c r="C194" s="220" t="s">
        <v>259</v>
      </c>
      <c r="D194" s="220" t="s">
        <v>134</v>
      </c>
      <c r="E194" s="221" t="s">
        <v>587</v>
      </c>
      <c r="F194" s="222" t="s">
        <v>588</v>
      </c>
      <c r="G194" s="223" t="s">
        <v>167</v>
      </c>
      <c r="H194" s="224">
        <v>0.14999999999999999</v>
      </c>
      <c r="I194" s="225"/>
      <c r="J194" s="226">
        <f>ROUND(I194*H194,2)</f>
        <v>0</v>
      </c>
      <c r="K194" s="222" t="s">
        <v>145</v>
      </c>
      <c r="L194" s="71"/>
      <c r="M194" s="227" t="s">
        <v>30</v>
      </c>
      <c r="N194" s="228" t="s">
        <v>44</v>
      </c>
      <c r="O194" s="46"/>
      <c r="P194" s="229">
        <f>O194*H194</f>
        <v>0</v>
      </c>
      <c r="Q194" s="229">
        <v>0.0067200000000000003</v>
      </c>
      <c r="R194" s="229">
        <f>Q194*H194</f>
        <v>0.001008</v>
      </c>
      <c r="S194" s="229">
        <v>0.502</v>
      </c>
      <c r="T194" s="230">
        <f>S194*H194</f>
        <v>0.075299999999999992</v>
      </c>
      <c r="AR194" s="23" t="s">
        <v>138</v>
      </c>
      <c r="AT194" s="23" t="s">
        <v>134</v>
      </c>
      <c r="AU194" s="23" t="s">
        <v>83</v>
      </c>
      <c r="AY194" s="23" t="s">
        <v>131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23" t="s">
        <v>81</v>
      </c>
      <c r="BK194" s="231">
        <f>ROUND(I194*H194,2)</f>
        <v>0</v>
      </c>
      <c r="BL194" s="23" t="s">
        <v>138</v>
      </c>
      <c r="BM194" s="23" t="s">
        <v>589</v>
      </c>
    </row>
    <row r="195" s="12" customFormat="1">
      <c r="B195" s="244"/>
      <c r="C195" s="245"/>
      <c r="D195" s="234" t="s">
        <v>154</v>
      </c>
      <c r="E195" s="246" t="s">
        <v>30</v>
      </c>
      <c r="F195" s="247" t="s">
        <v>590</v>
      </c>
      <c r="G195" s="245"/>
      <c r="H195" s="246" t="s">
        <v>30</v>
      </c>
      <c r="I195" s="248"/>
      <c r="J195" s="245"/>
      <c r="K195" s="245"/>
      <c r="L195" s="249"/>
      <c r="M195" s="250"/>
      <c r="N195" s="251"/>
      <c r="O195" s="251"/>
      <c r="P195" s="251"/>
      <c r="Q195" s="251"/>
      <c r="R195" s="251"/>
      <c r="S195" s="251"/>
      <c r="T195" s="252"/>
      <c r="AT195" s="253" t="s">
        <v>154</v>
      </c>
      <c r="AU195" s="253" t="s">
        <v>83</v>
      </c>
      <c r="AV195" s="12" t="s">
        <v>81</v>
      </c>
      <c r="AW195" s="12" t="s">
        <v>37</v>
      </c>
      <c r="AX195" s="12" t="s">
        <v>73</v>
      </c>
      <c r="AY195" s="253" t="s">
        <v>131</v>
      </c>
    </row>
    <row r="196" s="11" customFormat="1">
      <c r="B196" s="232"/>
      <c r="C196" s="233"/>
      <c r="D196" s="234" t="s">
        <v>154</v>
      </c>
      <c r="E196" s="235" t="s">
        <v>30</v>
      </c>
      <c r="F196" s="236" t="s">
        <v>591</v>
      </c>
      <c r="G196" s="233"/>
      <c r="H196" s="237">
        <v>0.14999999999999999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AT196" s="243" t="s">
        <v>154</v>
      </c>
      <c r="AU196" s="243" t="s">
        <v>83</v>
      </c>
      <c r="AV196" s="11" t="s">
        <v>83</v>
      </c>
      <c r="AW196" s="11" t="s">
        <v>37</v>
      </c>
      <c r="AX196" s="11" t="s">
        <v>81</v>
      </c>
      <c r="AY196" s="243" t="s">
        <v>131</v>
      </c>
    </row>
    <row r="197" s="1" customFormat="1" ht="16.5" customHeight="1">
      <c r="B197" s="45"/>
      <c r="C197" s="220" t="s">
        <v>263</v>
      </c>
      <c r="D197" s="220" t="s">
        <v>134</v>
      </c>
      <c r="E197" s="221" t="s">
        <v>592</v>
      </c>
      <c r="F197" s="222" t="s">
        <v>593</v>
      </c>
      <c r="G197" s="223" t="s">
        <v>167</v>
      </c>
      <c r="H197" s="224">
        <v>0.25</v>
      </c>
      <c r="I197" s="225"/>
      <c r="J197" s="226">
        <f>ROUND(I197*H197,2)</f>
        <v>0</v>
      </c>
      <c r="K197" s="222" t="s">
        <v>145</v>
      </c>
      <c r="L197" s="71"/>
      <c r="M197" s="227" t="s">
        <v>30</v>
      </c>
      <c r="N197" s="228" t="s">
        <v>44</v>
      </c>
      <c r="O197" s="46"/>
      <c r="P197" s="229">
        <f>O197*H197</f>
        <v>0</v>
      </c>
      <c r="Q197" s="229">
        <v>0.0081399999999999997</v>
      </c>
      <c r="R197" s="229">
        <f>Q197*H197</f>
        <v>0.0020349999999999999</v>
      </c>
      <c r="S197" s="229">
        <v>0.63600000000000001</v>
      </c>
      <c r="T197" s="230">
        <f>S197*H197</f>
        <v>0.159</v>
      </c>
      <c r="AR197" s="23" t="s">
        <v>138</v>
      </c>
      <c r="AT197" s="23" t="s">
        <v>134</v>
      </c>
      <c r="AU197" s="23" t="s">
        <v>83</v>
      </c>
      <c r="AY197" s="23" t="s">
        <v>131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23" t="s">
        <v>81</v>
      </c>
      <c r="BK197" s="231">
        <f>ROUND(I197*H197,2)</f>
        <v>0</v>
      </c>
      <c r="BL197" s="23" t="s">
        <v>138</v>
      </c>
      <c r="BM197" s="23" t="s">
        <v>594</v>
      </c>
    </row>
    <row r="198" s="12" customFormat="1">
      <c r="B198" s="244"/>
      <c r="C198" s="245"/>
      <c r="D198" s="234" t="s">
        <v>154</v>
      </c>
      <c r="E198" s="246" t="s">
        <v>30</v>
      </c>
      <c r="F198" s="247" t="s">
        <v>595</v>
      </c>
      <c r="G198" s="245"/>
      <c r="H198" s="246" t="s">
        <v>30</v>
      </c>
      <c r="I198" s="248"/>
      <c r="J198" s="245"/>
      <c r="K198" s="245"/>
      <c r="L198" s="249"/>
      <c r="M198" s="250"/>
      <c r="N198" s="251"/>
      <c r="O198" s="251"/>
      <c r="P198" s="251"/>
      <c r="Q198" s="251"/>
      <c r="R198" s="251"/>
      <c r="S198" s="251"/>
      <c r="T198" s="252"/>
      <c r="AT198" s="253" t="s">
        <v>154</v>
      </c>
      <c r="AU198" s="253" t="s">
        <v>83</v>
      </c>
      <c r="AV198" s="12" t="s">
        <v>81</v>
      </c>
      <c r="AW198" s="12" t="s">
        <v>37</v>
      </c>
      <c r="AX198" s="12" t="s">
        <v>73</v>
      </c>
      <c r="AY198" s="253" t="s">
        <v>131</v>
      </c>
    </row>
    <row r="199" s="11" customFormat="1">
      <c r="B199" s="232"/>
      <c r="C199" s="233"/>
      <c r="D199" s="234" t="s">
        <v>154</v>
      </c>
      <c r="E199" s="235" t="s">
        <v>30</v>
      </c>
      <c r="F199" s="236" t="s">
        <v>596</v>
      </c>
      <c r="G199" s="233"/>
      <c r="H199" s="237">
        <v>0.25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AT199" s="243" t="s">
        <v>154</v>
      </c>
      <c r="AU199" s="243" t="s">
        <v>83</v>
      </c>
      <c r="AV199" s="11" t="s">
        <v>83</v>
      </c>
      <c r="AW199" s="11" t="s">
        <v>37</v>
      </c>
      <c r="AX199" s="11" t="s">
        <v>81</v>
      </c>
      <c r="AY199" s="243" t="s">
        <v>131</v>
      </c>
    </row>
    <row r="200" s="1" customFormat="1" ht="25.5" customHeight="1">
      <c r="B200" s="45"/>
      <c r="C200" s="220" t="s">
        <v>267</v>
      </c>
      <c r="D200" s="220" t="s">
        <v>134</v>
      </c>
      <c r="E200" s="221" t="s">
        <v>597</v>
      </c>
      <c r="F200" s="222" t="s">
        <v>598</v>
      </c>
      <c r="G200" s="223" t="s">
        <v>167</v>
      </c>
      <c r="H200" s="224">
        <v>1.1499999999999999</v>
      </c>
      <c r="I200" s="225"/>
      <c r="J200" s="226">
        <f>ROUND(I200*H200,2)</f>
        <v>0</v>
      </c>
      <c r="K200" s="222" t="s">
        <v>30</v>
      </c>
      <c r="L200" s="71"/>
      <c r="M200" s="227" t="s">
        <v>30</v>
      </c>
      <c r="N200" s="228" t="s">
        <v>44</v>
      </c>
      <c r="O200" s="46"/>
      <c r="P200" s="229">
        <f>O200*H200</f>
        <v>0</v>
      </c>
      <c r="Q200" s="229">
        <v>0.0089300000000000004</v>
      </c>
      <c r="R200" s="229">
        <f>Q200*H200</f>
        <v>0.010269499999999999</v>
      </c>
      <c r="S200" s="229">
        <v>0.78500000000000003</v>
      </c>
      <c r="T200" s="230">
        <f>S200*H200</f>
        <v>0.90274999999999994</v>
      </c>
      <c r="AR200" s="23" t="s">
        <v>138</v>
      </c>
      <c r="AT200" s="23" t="s">
        <v>134</v>
      </c>
      <c r="AU200" s="23" t="s">
        <v>83</v>
      </c>
      <c r="AY200" s="23" t="s">
        <v>131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23" t="s">
        <v>81</v>
      </c>
      <c r="BK200" s="231">
        <f>ROUND(I200*H200,2)</f>
        <v>0</v>
      </c>
      <c r="BL200" s="23" t="s">
        <v>138</v>
      </c>
      <c r="BM200" s="23" t="s">
        <v>599</v>
      </c>
    </row>
    <row r="201" s="12" customFormat="1">
      <c r="B201" s="244"/>
      <c r="C201" s="245"/>
      <c r="D201" s="234" t="s">
        <v>154</v>
      </c>
      <c r="E201" s="246" t="s">
        <v>30</v>
      </c>
      <c r="F201" s="247" t="s">
        <v>600</v>
      </c>
      <c r="G201" s="245"/>
      <c r="H201" s="246" t="s">
        <v>30</v>
      </c>
      <c r="I201" s="248"/>
      <c r="J201" s="245"/>
      <c r="K201" s="245"/>
      <c r="L201" s="249"/>
      <c r="M201" s="250"/>
      <c r="N201" s="251"/>
      <c r="O201" s="251"/>
      <c r="P201" s="251"/>
      <c r="Q201" s="251"/>
      <c r="R201" s="251"/>
      <c r="S201" s="251"/>
      <c r="T201" s="252"/>
      <c r="AT201" s="253" t="s">
        <v>154</v>
      </c>
      <c r="AU201" s="253" t="s">
        <v>83</v>
      </c>
      <c r="AV201" s="12" t="s">
        <v>81</v>
      </c>
      <c r="AW201" s="12" t="s">
        <v>37</v>
      </c>
      <c r="AX201" s="12" t="s">
        <v>73</v>
      </c>
      <c r="AY201" s="253" t="s">
        <v>131</v>
      </c>
    </row>
    <row r="202" s="11" customFormat="1">
      <c r="B202" s="232"/>
      <c r="C202" s="233"/>
      <c r="D202" s="234" t="s">
        <v>154</v>
      </c>
      <c r="E202" s="235" t="s">
        <v>30</v>
      </c>
      <c r="F202" s="236" t="s">
        <v>601</v>
      </c>
      <c r="G202" s="233"/>
      <c r="H202" s="237">
        <v>0.45000000000000001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AT202" s="243" t="s">
        <v>154</v>
      </c>
      <c r="AU202" s="243" t="s">
        <v>83</v>
      </c>
      <c r="AV202" s="11" t="s">
        <v>83</v>
      </c>
      <c r="AW202" s="11" t="s">
        <v>37</v>
      </c>
      <c r="AX202" s="11" t="s">
        <v>73</v>
      </c>
      <c r="AY202" s="243" t="s">
        <v>131</v>
      </c>
    </row>
    <row r="203" s="12" customFormat="1">
      <c r="B203" s="244"/>
      <c r="C203" s="245"/>
      <c r="D203" s="234" t="s">
        <v>154</v>
      </c>
      <c r="E203" s="246" t="s">
        <v>30</v>
      </c>
      <c r="F203" s="247" t="s">
        <v>602</v>
      </c>
      <c r="G203" s="245"/>
      <c r="H203" s="246" t="s">
        <v>30</v>
      </c>
      <c r="I203" s="248"/>
      <c r="J203" s="245"/>
      <c r="K203" s="245"/>
      <c r="L203" s="249"/>
      <c r="M203" s="250"/>
      <c r="N203" s="251"/>
      <c r="O203" s="251"/>
      <c r="P203" s="251"/>
      <c r="Q203" s="251"/>
      <c r="R203" s="251"/>
      <c r="S203" s="251"/>
      <c r="T203" s="252"/>
      <c r="AT203" s="253" t="s">
        <v>154</v>
      </c>
      <c r="AU203" s="253" t="s">
        <v>83</v>
      </c>
      <c r="AV203" s="12" t="s">
        <v>81</v>
      </c>
      <c r="AW203" s="12" t="s">
        <v>37</v>
      </c>
      <c r="AX203" s="12" t="s">
        <v>73</v>
      </c>
      <c r="AY203" s="253" t="s">
        <v>131</v>
      </c>
    </row>
    <row r="204" s="11" customFormat="1">
      <c r="B204" s="232"/>
      <c r="C204" s="233"/>
      <c r="D204" s="234" t="s">
        <v>154</v>
      </c>
      <c r="E204" s="235" t="s">
        <v>30</v>
      </c>
      <c r="F204" s="236" t="s">
        <v>596</v>
      </c>
      <c r="G204" s="233"/>
      <c r="H204" s="237">
        <v>0.25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AT204" s="243" t="s">
        <v>154</v>
      </c>
      <c r="AU204" s="243" t="s">
        <v>83</v>
      </c>
      <c r="AV204" s="11" t="s">
        <v>83</v>
      </c>
      <c r="AW204" s="11" t="s">
        <v>37</v>
      </c>
      <c r="AX204" s="11" t="s">
        <v>73</v>
      </c>
      <c r="AY204" s="243" t="s">
        <v>131</v>
      </c>
    </row>
    <row r="205" s="12" customFormat="1">
      <c r="B205" s="244"/>
      <c r="C205" s="245"/>
      <c r="D205" s="234" t="s">
        <v>154</v>
      </c>
      <c r="E205" s="246" t="s">
        <v>30</v>
      </c>
      <c r="F205" s="247" t="s">
        <v>603</v>
      </c>
      <c r="G205" s="245"/>
      <c r="H205" s="246" t="s">
        <v>30</v>
      </c>
      <c r="I205" s="248"/>
      <c r="J205" s="245"/>
      <c r="K205" s="245"/>
      <c r="L205" s="249"/>
      <c r="M205" s="250"/>
      <c r="N205" s="251"/>
      <c r="O205" s="251"/>
      <c r="P205" s="251"/>
      <c r="Q205" s="251"/>
      <c r="R205" s="251"/>
      <c r="S205" s="251"/>
      <c r="T205" s="252"/>
      <c r="AT205" s="253" t="s">
        <v>154</v>
      </c>
      <c r="AU205" s="253" t="s">
        <v>83</v>
      </c>
      <c r="AV205" s="12" t="s">
        <v>81</v>
      </c>
      <c r="AW205" s="12" t="s">
        <v>37</v>
      </c>
      <c r="AX205" s="12" t="s">
        <v>73</v>
      </c>
      <c r="AY205" s="253" t="s">
        <v>131</v>
      </c>
    </row>
    <row r="206" s="11" customFormat="1">
      <c r="B206" s="232"/>
      <c r="C206" s="233"/>
      <c r="D206" s="234" t="s">
        <v>154</v>
      </c>
      <c r="E206" s="235" t="s">
        <v>30</v>
      </c>
      <c r="F206" s="236" t="s">
        <v>601</v>
      </c>
      <c r="G206" s="233"/>
      <c r="H206" s="237">
        <v>0.45000000000000001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AT206" s="243" t="s">
        <v>154</v>
      </c>
      <c r="AU206" s="243" t="s">
        <v>83</v>
      </c>
      <c r="AV206" s="11" t="s">
        <v>83</v>
      </c>
      <c r="AW206" s="11" t="s">
        <v>37</v>
      </c>
      <c r="AX206" s="11" t="s">
        <v>73</v>
      </c>
      <c r="AY206" s="243" t="s">
        <v>131</v>
      </c>
    </row>
    <row r="207" s="13" customFormat="1">
      <c r="B207" s="268"/>
      <c r="C207" s="269"/>
      <c r="D207" s="234" t="s">
        <v>154</v>
      </c>
      <c r="E207" s="270" t="s">
        <v>30</v>
      </c>
      <c r="F207" s="271" t="s">
        <v>471</v>
      </c>
      <c r="G207" s="269"/>
      <c r="H207" s="272">
        <v>1.1499999999999999</v>
      </c>
      <c r="I207" s="273"/>
      <c r="J207" s="269"/>
      <c r="K207" s="269"/>
      <c r="L207" s="274"/>
      <c r="M207" s="275"/>
      <c r="N207" s="276"/>
      <c r="O207" s="276"/>
      <c r="P207" s="276"/>
      <c r="Q207" s="276"/>
      <c r="R207" s="276"/>
      <c r="S207" s="276"/>
      <c r="T207" s="277"/>
      <c r="AT207" s="278" t="s">
        <v>154</v>
      </c>
      <c r="AU207" s="278" t="s">
        <v>83</v>
      </c>
      <c r="AV207" s="13" t="s">
        <v>138</v>
      </c>
      <c r="AW207" s="13" t="s">
        <v>37</v>
      </c>
      <c r="AX207" s="13" t="s">
        <v>81</v>
      </c>
      <c r="AY207" s="278" t="s">
        <v>131</v>
      </c>
    </row>
    <row r="208" s="1" customFormat="1" ht="25.5" customHeight="1">
      <c r="B208" s="45"/>
      <c r="C208" s="220" t="s">
        <v>271</v>
      </c>
      <c r="D208" s="220" t="s">
        <v>134</v>
      </c>
      <c r="E208" s="221" t="s">
        <v>604</v>
      </c>
      <c r="F208" s="222" t="s">
        <v>605</v>
      </c>
      <c r="G208" s="223" t="s">
        <v>479</v>
      </c>
      <c r="H208" s="224">
        <v>0.13200000000000001</v>
      </c>
      <c r="I208" s="225"/>
      <c r="J208" s="226">
        <f>ROUND(I208*H208,2)</f>
        <v>0</v>
      </c>
      <c r="K208" s="222" t="s">
        <v>145</v>
      </c>
      <c r="L208" s="71"/>
      <c r="M208" s="227" t="s">
        <v>30</v>
      </c>
      <c r="N208" s="228" t="s">
        <v>44</v>
      </c>
      <c r="O208" s="46"/>
      <c r="P208" s="229">
        <f>O208*H208</f>
        <v>0</v>
      </c>
      <c r="Q208" s="229">
        <v>0</v>
      </c>
      <c r="R208" s="229">
        <f>Q208*H208</f>
        <v>0</v>
      </c>
      <c r="S208" s="229">
        <v>1.8</v>
      </c>
      <c r="T208" s="230">
        <f>S208*H208</f>
        <v>0.23760000000000001</v>
      </c>
      <c r="AR208" s="23" t="s">
        <v>138</v>
      </c>
      <c r="AT208" s="23" t="s">
        <v>134</v>
      </c>
      <c r="AU208" s="23" t="s">
        <v>83</v>
      </c>
      <c r="AY208" s="23" t="s">
        <v>131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23" t="s">
        <v>81</v>
      </c>
      <c r="BK208" s="231">
        <f>ROUND(I208*H208,2)</f>
        <v>0</v>
      </c>
      <c r="BL208" s="23" t="s">
        <v>138</v>
      </c>
      <c r="BM208" s="23" t="s">
        <v>606</v>
      </c>
    </row>
    <row r="209" s="11" customFormat="1">
      <c r="B209" s="232"/>
      <c r="C209" s="233"/>
      <c r="D209" s="234" t="s">
        <v>154</v>
      </c>
      <c r="E209" s="235" t="s">
        <v>30</v>
      </c>
      <c r="F209" s="236" t="s">
        <v>607</v>
      </c>
      <c r="G209" s="233"/>
      <c r="H209" s="237">
        <v>0.13200000000000001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AT209" s="243" t="s">
        <v>154</v>
      </c>
      <c r="AU209" s="243" t="s">
        <v>83</v>
      </c>
      <c r="AV209" s="11" t="s">
        <v>83</v>
      </c>
      <c r="AW209" s="11" t="s">
        <v>37</v>
      </c>
      <c r="AX209" s="11" t="s">
        <v>81</v>
      </c>
      <c r="AY209" s="243" t="s">
        <v>131</v>
      </c>
    </row>
    <row r="210" s="1" customFormat="1" ht="25.5" customHeight="1">
      <c r="B210" s="45"/>
      <c r="C210" s="220" t="s">
        <v>275</v>
      </c>
      <c r="D210" s="220" t="s">
        <v>134</v>
      </c>
      <c r="E210" s="221" t="s">
        <v>608</v>
      </c>
      <c r="F210" s="222" t="s">
        <v>609</v>
      </c>
      <c r="G210" s="223" t="s">
        <v>479</v>
      </c>
      <c r="H210" s="224">
        <v>0.83999999999999997</v>
      </c>
      <c r="I210" s="225"/>
      <c r="J210" s="226">
        <f>ROUND(I210*H210,2)</f>
        <v>0</v>
      </c>
      <c r="K210" s="222" t="s">
        <v>145</v>
      </c>
      <c r="L210" s="71"/>
      <c r="M210" s="227" t="s">
        <v>30</v>
      </c>
      <c r="N210" s="228" t="s">
        <v>44</v>
      </c>
      <c r="O210" s="46"/>
      <c r="P210" s="229">
        <f>O210*H210</f>
        <v>0</v>
      </c>
      <c r="Q210" s="229">
        <v>0</v>
      </c>
      <c r="R210" s="229">
        <f>Q210*H210</f>
        <v>0</v>
      </c>
      <c r="S210" s="229">
        <v>1.8</v>
      </c>
      <c r="T210" s="230">
        <f>S210*H210</f>
        <v>1.512</v>
      </c>
      <c r="AR210" s="23" t="s">
        <v>138</v>
      </c>
      <c r="AT210" s="23" t="s">
        <v>134</v>
      </c>
      <c r="AU210" s="23" t="s">
        <v>83</v>
      </c>
      <c r="AY210" s="23" t="s">
        <v>131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23" t="s">
        <v>81</v>
      </c>
      <c r="BK210" s="231">
        <f>ROUND(I210*H210,2)</f>
        <v>0</v>
      </c>
      <c r="BL210" s="23" t="s">
        <v>138</v>
      </c>
      <c r="BM210" s="23" t="s">
        <v>610</v>
      </c>
    </row>
    <row r="211" s="11" customFormat="1">
      <c r="B211" s="232"/>
      <c r="C211" s="233"/>
      <c r="D211" s="234" t="s">
        <v>154</v>
      </c>
      <c r="E211" s="235" t="s">
        <v>30</v>
      </c>
      <c r="F211" s="236" t="s">
        <v>611</v>
      </c>
      <c r="G211" s="233"/>
      <c r="H211" s="237">
        <v>0.83999999999999997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AT211" s="243" t="s">
        <v>154</v>
      </c>
      <c r="AU211" s="243" t="s">
        <v>83</v>
      </c>
      <c r="AV211" s="11" t="s">
        <v>83</v>
      </c>
      <c r="AW211" s="11" t="s">
        <v>37</v>
      </c>
      <c r="AX211" s="11" t="s">
        <v>81</v>
      </c>
      <c r="AY211" s="243" t="s">
        <v>131</v>
      </c>
    </row>
    <row r="212" s="1" customFormat="1" ht="25.5" customHeight="1">
      <c r="B212" s="45"/>
      <c r="C212" s="220" t="s">
        <v>279</v>
      </c>
      <c r="D212" s="220" t="s">
        <v>134</v>
      </c>
      <c r="E212" s="221" t="s">
        <v>612</v>
      </c>
      <c r="F212" s="222" t="s">
        <v>613</v>
      </c>
      <c r="G212" s="223" t="s">
        <v>479</v>
      </c>
      <c r="H212" s="224">
        <v>0.29399999999999998</v>
      </c>
      <c r="I212" s="225"/>
      <c r="J212" s="226">
        <f>ROUND(I212*H212,2)</f>
        <v>0</v>
      </c>
      <c r="K212" s="222" t="s">
        <v>145</v>
      </c>
      <c r="L212" s="71"/>
      <c r="M212" s="227" t="s">
        <v>30</v>
      </c>
      <c r="N212" s="228" t="s">
        <v>44</v>
      </c>
      <c r="O212" s="46"/>
      <c r="P212" s="229">
        <f>O212*H212</f>
        <v>0</v>
      </c>
      <c r="Q212" s="229">
        <v>0</v>
      </c>
      <c r="R212" s="229">
        <f>Q212*H212</f>
        <v>0</v>
      </c>
      <c r="S212" s="229">
        <v>1.8</v>
      </c>
      <c r="T212" s="230">
        <f>S212*H212</f>
        <v>0.5292</v>
      </c>
      <c r="AR212" s="23" t="s">
        <v>138</v>
      </c>
      <c r="AT212" s="23" t="s">
        <v>134</v>
      </c>
      <c r="AU212" s="23" t="s">
        <v>83</v>
      </c>
      <c r="AY212" s="23" t="s">
        <v>131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23" t="s">
        <v>81</v>
      </c>
      <c r="BK212" s="231">
        <f>ROUND(I212*H212,2)</f>
        <v>0</v>
      </c>
      <c r="BL212" s="23" t="s">
        <v>138</v>
      </c>
      <c r="BM212" s="23" t="s">
        <v>614</v>
      </c>
    </row>
    <row r="213" s="11" customFormat="1">
      <c r="B213" s="232"/>
      <c r="C213" s="233"/>
      <c r="D213" s="234" t="s">
        <v>154</v>
      </c>
      <c r="E213" s="235" t="s">
        <v>30</v>
      </c>
      <c r="F213" s="236" t="s">
        <v>615</v>
      </c>
      <c r="G213" s="233"/>
      <c r="H213" s="237">
        <v>0.29399999999999998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AT213" s="243" t="s">
        <v>154</v>
      </c>
      <c r="AU213" s="243" t="s">
        <v>83</v>
      </c>
      <c r="AV213" s="11" t="s">
        <v>83</v>
      </c>
      <c r="AW213" s="11" t="s">
        <v>37</v>
      </c>
      <c r="AX213" s="11" t="s">
        <v>81</v>
      </c>
      <c r="AY213" s="243" t="s">
        <v>131</v>
      </c>
    </row>
    <row r="214" s="1" customFormat="1" ht="25.5" customHeight="1">
      <c r="B214" s="45"/>
      <c r="C214" s="220" t="s">
        <v>283</v>
      </c>
      <c r="D214" s="220" t="s">
        <v>134</v>
      </c>
      <c r="E214" s="221" t="s">
        <v>616</v>
      </c>
      <c r="F214" s="222" t="s">
        <v>617</v>
      </c>
      <c r="G214" s="223" t="s">
        <v>479</v>
      </c>
      <c r="H214" s="224">
        <v>0.27100000000000002</v>
      </c>
      <c r="I214" s="225"/>
      <c r="J214" s="226">
        <f>ROUND(I214*H214,2)</f>
        <v>0</v>
      </c>
      <c r="K214" s="222" t="s">
        <v>145</v>
      </c>
      <c r="L214" s="71"/>
      <c r="M214" s="227" t="s">
        <v>30</v>
      </c>
      <c r="N214" s="228" t="s">
        <v>44</v>
      </c>
      <c r="O214" s="46"/>
      <c r="P214" s="229">
        <f>O214*H214</f>
        <v>0</v>
      </c>
      <c r="Q214" s="229">
        <v>0</v>
      </c>
      <c r="R214" s="229">
        <f>Q214*H214</f>
        <v>0</v>
      </c>
      <c r="S214" s="229">
        <v>1.8</v>
      </c>
      <c r="T214" s="230">
        <f>S214*H214</f>
        <v>0.48780000000000007</v>
      </c>
      <c r="AR214" s="23" t="s">
        <v>138</v>
      </c>
      <c r="AT214" s="23" t="s">
        <v>134</v>
      </c>
      <c r="AU214" s="23" t="s">
        <v>83</v>
      </c>
      <c r="AY214" s="23" t="s">
        <v>131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23" t="s">
        <v>81</v>
      </c>
      <c r="BK214" s="231">
        <f>ROUND(I214*H214,2)</f>
        <v>0</v>
      </c>
      <c r="BL214" s="23" t="s">
        <v>138</v>
      </c>
      <c r="BM214" s="23" t="s">
        <v>618</v>
      </c>
    </row>
    <row r="215" s="11" customFormat="1">
      <c r="B215" s="232"/>
      <c r="C215" s="233"/>
      <c r="D215" s="234" t="s">
        <v>154</v>
      </c>
      <c r="E215" s="235" t="s">
        <v>30</v>
      </c>
      <c r="F215" s="236" t="s">
        <v>619</v>
      </c>
      <c r="G215" s="233"/>
      <c r="H215" s="237">
        <v>0.113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AT215" s="243" t="s">
        <v>154</v>
      </c>
      <c r="AU215" s="243" t="s">
        <v>83</v>
      </c>
      <c r="AV215" s="11" t="s">
        <v>83</v>
      </c>
      <c r="AW215" s="11" t="s">
        <v>37</v>
      </c>
      <c r="AX215" s="11" t="s">
        <v>73</v>
      </c>
      <c r="AY215" s="243" t="s">
        <v>131</v>
      </c>
    </row>
    <row r="216" s="11" customFormat="1">
      <c r="B216" s="232"/>
      <c r="C216" s="233"/>
      <c r="D216" s="234" t="s">
        <v>154</v>
      </c>
      <c r="E216" s="235" t="s">
        <v>30</v>
      </c>
      <c r="F216" s="236" t="s">
        <v>620</v>
      </c>
      <c r="G216" s="233"/>
      <c r="H216" s="237">
        <v>0.158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AT216" s="243" t="s">
        <v>154</v>
      </c>
      <c r="AU216" s="243" t="s">
        <v>83</v>
      </c>
      <c r="AV216" s="11" t="s">
        <v>83</v>
      </c>
      <c r="AW216" s="11" t="s">
        <v>37</v>
      </c>
      <c r="AX216" s="11" t="s">
        <v>73</v>
      </c>
      <c r="AY216" s="243" t="s">
        <v>131</v>
      </c>
    </row>
    <row r="217" s="13" customFormat="1">
      <c r="B217" s="268"/>
      <c r="C217" s="269"/>
      <c r="D217" s="234" t="s">
        <v>154</v>
      </c>
      <c r="E217" s="270" t="s">
        <v>30</v>
      </c>
      <c r="F217" s="271" t="s">
        <v>471</v>
      </c>
      <c r="G217" s="269"/>
      <c r="H217" s="272">
        <v>0.27100000000000002</v>
      </c>
      <c r="I217" s="273"/>
      <c r="J217" s="269"/>
      <c r="K217" s="269"/>
      <c r="L217" s="274"/>
      <c r="M217" s="275"/>
      <c r="N217" s="276"/>
      <c r="O217" s="276"/>
      <c r="P217" s="276"/>
      <c r="Q217" s="276"/>
      <c r="R217" s="276"/>
      <c r="S217" s="276"/>
      <c r="T217" s="277"/>
      <c r="AT217" s="278" t="s">
        <v>154</v>
      </c>
      <c r="AU217" s="278" t="s">
        <v>83</v>
      </c>
      <c r="AV217" s="13" t="s">
        <v>138</v>
      </c>
      <c r="AW217" s="13" t="s">
        <v>37</v>
      </c>
      <c r="AX217" s="13" t="s">
        <v>81</v>
      </c>
      <c r="AY217" s="278" t="s">
        <v>131</v>
      </c>
    </row>
    <row r="218" s="1" customFormat="1" ht="25.5" customHeight="1">
      <c r="B218" s="45"/>
      <c r="C218" s="220" t="s">
        <v>287</v>
      </c>
      <c r="D218" s="220" t="s">
        <v>134</v>
      </c>
      <c r="E218" s="221" t="s">
        <v>621</v>
      </c>
      <c r="F218" s="222" t="s">
        <v>622</v>
      </c>
      <c r="G218" s="223" t="s">
        <v>461</v>
      </c>
      <c r="H218" s="224">
        <v>1</v>
      </c>
      <c r="I218" s="225"/>
      <c r="J218" s="226">
        <f>ROUND(I218*H218,2)</f>
        <v>0</v>
      </c>
      <c r="K218" s="222" t="s">
        <v>145</v>
      </c>
      <c r="L218" s="71"/>
      <c r="M218" s="227" t="s">
        <v>30</v>
      </c>
      <c r="N218" s="228" t="s">
        <v>44</v>
      </c>
      <c r="O218" s="46"/>
      <c r="P218" s="229">
        <f>O218*H218</f>
        <v>0</v>
      </c>
      <c r="Q218" s="229">
        <v>0</v>
      </c>
      <c r="R218" s="229">
        <f>Q218*H218</f>
        <v>0</v>
      </c>
      <c r="S218" s="229">
        <v>0.27000000000000002</v>
      </c>
      <c r="T218" s="230">
        <f>S218*H218</f>
        <v>0.27000000000000002</v>
      </c>
      <c r="AR218" s="23" t="s">
        <v>138</v>
      </c>
      <c r="AT218" s="23" t="s">
        <v>134</v>
      </c>
      <c r="AU218" s="23" t="s">
        <v>83</v>
      </c>
      <c r="AY218" s="23" t="s">
        <v>131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23" t="s">
        <v>81</v>
      </c>
      <c r="BK218" s="231">
        <f>ROUND(I218*H218,2)</f>
        <v>0</v>
      </c>
      <c r="BL218" s="23" t="s">
        <v>138</v>
      </c>
      <c r="BM218" s="23" t="s">
        <v>623</v>
      </c>
    </row>
    <row r="219" s="11" customFormat="1">
      <c r="B219" s="232"/>
      <c r="C219" s="233"/>
      <c r="D219" s="234" t="s">
        <v>154</v>
      </c>
      <c r="E219" s="235" t="s">
        <v>30</v>
      </c>
      <c r="F219" s="236" t="s">
        <v>624</v>
      </c>
      <c r="G219" s="233"/>
      <c r="H219" s="237">
        <v>0.48999999999999999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AT219" s="243" t="s">
        <v>154</v>
      </c>
      <c r="AU219" s="243" t="s">
        <v>83</v>
      </c>
      <c r="AV219" s="11" t="s">
        <v>83</v>
      </c>
      <c r="AW219" s="11" t="s">
        <v>37</v>
      </c>
      <c r="AX219" s="11" t="s">
        <v>73</v>
      </c>
      <c r="AY219" s="243" t="s">
        <v>131</v>
      </c>
    </row>
    <row r="220" s="11" customFormat="1">
      <c r="B220" s="232"/>
      <c r="C220" s="233"/>
      <c r="D220" s="234" t="s">
        <v>154</v>
      </c>
      <c r="E220" s="235" t="s">
        <v>30</v>
      </c>
      <c r="F220" s="236" t="s">
        <v>625</v>
      </c>
      <c r="G220" s="233"/>
      <c r="H220" s="237">
        <v>0.315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AT220" s="243" t="s">
        <v>154</v>
      </c>
      <c r="AU220" s="243" t="s">
        <v>83</v>
      </c>
      <c r="AV220" s="11" t="s">
        <v>83</v>
      </c>
      <c r="AW220" s="11" t="s">
        <v>37</v>
      </c>
      <c r="AX220" s="11" t="s">
        <v>73</v>
      </c>
      <c r="AY220" s="243" t="s">
        <v>131</v>
      </c>
    </row>
    <row r="221" s="11" customFormat="1">
      <c r="B221" s="232"/>
      <c r="C221" s="233"/>
      <c r="D221" s="234" t="s">
        <v>154</v>
      </c>
      <c r="E221" s="235" t="s">
        <v>30</v>
      </c>
      <c r="F221" s="236" t="s">
        <v>626</v>
      </c>
      <c r="G221" s="233"/>
      <c r="H221" s="237">
        <v>0.19500000000000001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AT221" s="243" t="s">
        <v>154</v>
      </c>
      <c r="AU221" s="243" t="s">
        <v>83</v>
      </c>
      <c r="AV221" s="11" t="s">
        <v>83</v>
      </c>
      <c r="AW221" s="11" t="s">
        <v>37</v>
      </c>
      <c r="AX221" s="11" t="s">
        <v>73</v>
      </c>
      <c r="AY221" s="243" t="s">
        <v>131</v>
      </c>
    </row>
    <row r="222" s="13" customFormat="1">
      <c r="B222" s="268"/>
      <c r="C222" s="269"/>
      <c r="D222" s="234" t="s">
        <v>154</v>
      </c>
      <c r="E222" s="270" t="s">
        <v>30</v>
      </c>
      <c r="F222" s="271" t="s">
        <v>471</v>
      </c>
      <c r="G222" s="269"/>
      <c r="H222" s="272">
        <v>1</v>
      </c>
      <c r="I222" s="273"/>
      <c r="J222" s="269"/>
      <c r="K222" s="269"/>
      <c r="L222" s="274"/>
      <c r="M222" s="275"/>
      <c r="N222" s="276"/>
      <c r="O222" s="276"/>
      <c r="P222" s="276"/>
      <c r="Q222" s="276"/>
      <c r="R222" s="276"/>
      <c r="S222" s="276"/>
      <c r="T222" s="277"/>
      <c r="AT222" s="278" t="s">
        <v>154</v>
      </c>
      <c r="AU222" s="278" t="s">
        <v>83</v>
      </c>
      <c r="AV222" s="13" t="s">
        <v>138</v>
      </c>
      <c r="AW222" s="13" t="s">
        <v>37</v>
      </c>
      <c r="AX222" s="13" t="s">
        <v>81</v>
      </c>
      <c r="AY222" s="278" t="s">
        <v>131</v>
      </c>
    </row>
    <row r="223" s="1" customFormat="1" ht="16.5" customHeight="1">
      <c r="B223" s="45"/>
      <c r="C223" s="220" t="s">
        <v>291</v>
      </c>
      <c r="D223" s="220" t="s">
        <v>134</v>
      </c>
      <c r="E223" s="221" t="s">
        <v>627</v>
      </c>
      <c r="F223" s="222" t="s">
        <v>628</v>
      </c>
      <c r="G223" s="223" t="s">
        <v>461</v>
      </c>
      <c r="H223" s="224">
        <v>15</v>
      </c>
      <c r="I223" s="225"/>
      <c r="J223" s="226">
        <f>ROUND(I223*H223,2)</f>
        <v>0</v>
      </c>
      <c r="K223" s="222" t="s">
        <v>145</v>
      </c>
      <c r="L223" s="71"/>
      <c r="M223" s="227" t="s">
        <v>30</v>
      </c>
      <c r="N223" s="228" t="s">
        <v>44</v>
      </c>
      <c r="O223" s="46"/>
      <c r="P223" s="229">
        <f>O223*H223</f>
        <v>0</v>
      </c>
      <c r="Q223" s="229">
        <v>0</v>
      </c>
      <c r="R223" s="229">
        <f>Q223*H223</f>
        <v>0</v>
      </c>
      <c r="S223" s="229">
        <v>0.055</v>
      </c>
      <c r="T223" s="230">
        <f>S223*H223</f>
        <v>0.82499999999999996</v>
      </c>
      <c r="AR223" s="23" t="s">
        <v>138</v>
      </c>
      <c r="AT223" s="23" t="s">
        <v>134</v>
      </c>
      <c r="AU223" s="23" t="s">
        <v>83</v>
      </c>
      <c r="AY223" s="23" t="s">
        <v>131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23" t="s">
        <v>81</v>
      </c>
      <c r="BK223" s="231">
        <f>ROUND(I223*H223,2)</f>
        <v>0</v>
      </c>
      <c r="BL223" s="23" t="s">
        <v>138</v>
      </c>
      <c r="BM223" s="23" t="s">
        <v>629</v>
      </c>
    </row>
    <row r="224" s="11" customFormat="1">
      <c r="B224" s="232"/>
      <c r="C224" s="233"/>
      <c r="D224" s="234" t="s">
        <v>154</v>
      </c>
      <c r="E224" s="235" t="s">
        <v>30</v>
      </c>
      <c r="F224" s="236" t="s">
        <v>630</v>
      </c>
      <c r="G224" s="233"/>
      <c r="H224" s="237">
        <v>2.3999999999999999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AT224" s="243" t="s">
        <v>154</v>
      </c>
      <c r="AU224" s="243" t="s">
        <v>83</v>
      </c>
      <c r="AV224" s="11" t="s">
        <v>83</v>
      </c>
      <c r="AW224" s="11" t="s">
        <v>37</v>
      </c>
      <c r="AX224" s="11" t="s">
        <v>73</v>
      </c>
      <c r="AY224" s="243" t="s">
        <v>131</v>
      </c>
    </row>
    <row r="225" s="11" customFormat="1">
      <c r="B225" s="232"/>
      <c r="C225" s="233"/>
      <c r="D225" s="234" t="s">
        <v>154</v>
      </c>
      <c r="E225" s="235" t="s">
        <v>30</v>
      </c>
      <c r="F225" s="236" t="s">
        <v>631</v>
      </c>
      <c r="G225" s="233"/>
      <c r="H225" s="237">
        <v>1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AT225" s="243" t="s">
        <v>154</v>
      </c>
      <c r="AU225" s="243" t="s">
        <v>83</v>
      </c>
      <c r="AV225" s="11" t="s">
        <v>83</v>
      </c>
      <c r="AW225" s="11" t="s">
        <v>37</v>
      </c>
      <c r="AX225" s="11" t="s">
        <v>73</v>
      </c>
      <c r="AY225" s="243" t="s">
        <v>131</v>
      </c>
    </row>
    <row r="226" s="11" customFormat="1">
      <c r="B226" s="232"/>
      <c r="C226" s="233"/>
      <c r="D226" s="234" t="s">
        <v>154</v>
      </c>
      <c r="E226" s="235" t="s">
        <v>30</v>
      </c>
      <c r="F226" s="236" t="s">
        <v>632</v>
      </c>
      <c r="G226" s="233"/>
      <c r="H226" s="237">
        <v>2.6899999999999999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AT226" s="243" t="s">
        <v>154</v>
      </c>
      <c r="AU226" s="243" t="s">
        <v>83</v>
      </c>
      <c r="AV226" s="11" t="s">
        <v>83</v>
      </c>
      <c r="AW226" s="11" t="s">
        <v>37</v>
      </c>
      <c r="AX226" s="11" t="s">
        <v>73</v>
      </c>
      <c r="AY226" s="243" t="s">
        <v>131</v>
      </c>
    </row>
    <row r="227" s="11" customFormat="1">
      <c r="B227" s="232"/>
      <c r="C227" s="233"/>
      <c r="D227" s="234" t="s">
        <v>154</v>
      </c>
      <c r="E227" s="235" t="s">
        <v>30</v>
      </c>
      <c r="F227" s="236" t="s">
        <v>633</v>
      </c>
      <c r="G227" s="233"/>
      <c r="H227" s="237">
        <v>0.76500000000000001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AT227" s="243" t="s">
        <v>154</v>
      </c>
      <c r="AU227" s="243" t="s">
        <v>83</v>
      </c>
      <c r="AV227" s="11" t="s">
        <v>83</v>
      </c>
      <c r="AW227" s="11" t="s">
        <v>37</v>
      </c>
      <c r="AX227" s="11" t="s">
        <v>73</v>
      </c>
      <c r="AY227" s="243" t="s">
        <v>131</v>
      </c>
    </row>
    <row r="228" s="11" customFormat="1">
      <c r="B228" s="232"/>
      <c r="C228" s="233"/>
      <c r="D228" s="234" t="s">
        <v>154</v>
      </c>
      <c r="E228" s="235" t="s">
        <v>30</v>
      </c>
      <c r="F228" s="236" t="s">
        <v>634</v>
      </c>
      <c r="G228" s="233"/>
      <c r="H228" s="237">
        <v>3.4860000000000002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AT228" s="243" t="s">
        <v>154</v>
      </c>
      <c r="AU228" s="243" t="s">
        <v>83</v>
      </c>
      <c r="AV228" s="11" t="s">
        <v>83</v>
      </c>
      <c r="AW228" s="11" t="s">
        <v>37</v>
      </c>
      <c r="AX228" s="11" t="s">
        <v>73</v>
      </c>
      <c r="AY228" s="243" t="s">
        <v>131</v>
      </c>
    </row>
    <row r="229" s="11" customFormat="1">
      <c r="B229" s="232"/>
      <c r="C229" s="233"/>
      <c r="D229" s="234" t="s">
        <v>154</v>
      </c>
      <c r="E229" s="235" t="s">
        <v>30</v>
      </c>
      <c r="F229" s="236" t="s">
        <v>635</v>
      </c>
      <c r="G229" s="233"/>
      <c r="H229" s="237">
        <v>1.8129999999999999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AT229" s="243" t="s">
        <v>154</v>
      </c>
      <c r="AU229" s="243" t="s">
        <v>83</v>
      </c>
      <c r="AV229" s="11" t="s">
        <v>83</v>
      </c>
      <c r="AW229" s="11" t="s">
        <v>37</v>
      </c>
      <c r="AX229" s="11" t="s">
        <v>73</v>
      </c>
      <c r="AY229" s="243" t="s">
        <v>131</v>
      </c>
    </row>
    <row r="230" s="11" customFormat="1">
      <c r="B230" s="232"/>
      <c r="C230" s="233"/>
      <c r="D230" s="234" t="s">
        <v>154</v>
      </c>
      <c r="E230" s="235" t="s">
        <v>30</v>
      </c>
      <c r="F230" s="236" t="s">
        <v>636</v>
      </c>
      <c r="G230" s="233"/>
      <c r="H230" s="237">
        <v>0.78500000000000003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AT230" s="243" t="s">
        <v>154</v>
      </c>
      <c r="AU230" s="243" t="s">
        <v>83</v>
      </c>
      <c r="AV230" s="11" t="s">
        <v>83</v>
      </c>
      <c r="AW230" s="11" t="s">
        <v>37</v>
      </c>
      <c r="AX230" s="11" t="s">
        <v>73</v>
      </c>
      <c r="AY230" s="243" t="s">
        <v>131</v>
      </c>
    </row>
    <row r="231" s="11" customFormat="1">
      <c r="B231" s="232"/>
      <c r="C231" s="233"/>
      <c r="D231" s="234" t="s">
        <v>154</v>
      </c>
      <c r="E231" s="235" t="s">
        <v>30</v>
      </c>
      <c r="F231" s="236" t="s">
        <v>637</v>
      </c>
      <c r="G231" s="233"/>
      <c r="H231" s="237">
        <v>2.0609999999999999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AT231" s="243" t="s">
        <v>154</v>
      </c>
      <c r="AU231" s="243" t="s">
        <v>83</v>
      </c>
      <c r="AV231" s="11" t="s">
        <v>83</v>
      </c>
      <c r="AW231" s="11" t="s">
        <v>37</v>
      </c>
      <c r="AX231" s="11" t="s">
        <v>73</v>
      </c>
      <c r="AY231" s="243" t="s">
        <v>131</v>
      </c>
    </row>
    <row r="232" s="13" customFormat="1">
      <c r="B232" s="268"/>
      <c r="C232" s="269"/>
      <c r="D232" s="234" t="s">
        <v>154</v>
      </c>
      <c r="E232" s="270" t="s">
        <v>30</v>
      </c>
      <c r="F232" s="271" t="s">
        <v>471</v>
      </c>
      <c r="G232" s="269"/>
      <c r="H232" s="272">
        <v>15</v>
      </c>
      <c r="I232" s="273"/>
      <c r="J232" s="269"/>
      <c r="K232" s="269"/>
      <c r="L232" s="274"/>
      <c r="M232" s="275"/>
      <c r="N232" s="276"/>
      <c r="O232" s="276"/>
      <c r="P232" s="276"/>
      <c r="Q232" s="276"/>
      <c r="R232" s="276"/>
      <c r="S232" s="276"/>
      <c r="T232" s="277"/>
      <c r="AT232" s="278" t="s">
        <v>154</v>
      </c>
      <c r="AU232" s="278" t="s">
        <v>83</v>
      </c>
      <c r="AV232" s="13" t="s">
        <v>138</v>
      </c>
      <c r="AW232" s="13" t="s">
        <v>37</v>
      </c>
      <c r="AX232" s="13" t="s">
        <v>81</v>
      </c>
      <c r="AY232" s="278" t="s">
        <v>131</v>
      </c>
    </row>
    <row r="233" s="1" customFormat="1" ht="25.5" customHeight="1">
      <c r="B233" s="45"/>
      <c r="C233" s="220" t="s">
        <v>200</v>
      </c>
      <c r="D233" s="220" t="s">
        <v>134</v>
      </c>
      <c r="E233" s="221" t="s">
        <v>638</v>
      </c>
      <c r="F233" s="222" t="s">
        <v>639</v>
      </c>
      <c r="G233" s="223" t="s">
        <v>167</v>
      </c>
      <c r="H233" s="224">
        <v>32</v>
      </c>
      <c r="I233" s="225"/>
      <c r="J233" s="226">
        <f>ROUND(I233*H233,2)</f>
        <v>0</v>
      </c>
      <c r="K233" s="222" t="s">
        <v>145</v>
      </c>
      <c r="L233" s="71"/>
      <c r="M233" s="227" t="s">
        <v>30</v>
      </c>
      <c r="N233" s="228" t="s">
        <v>44</v>
      </c>
      <c r="O233" s="46"/>
      <c r="P233" s="229">
        <f>O233*H233</f>
        <v>0</v>
      </c>
      <c r="Q233" s="229">
        <v>0</v>
      </c>
      <c r="R233" s="229">
        <f>Q233*H233</f>
        <v>0</v>
      </c>
      <c r="S233" s="229">
        <v>0.027</v>
      </c>
      <c r="T233" s="230">
        <f>S233*H233</f>
        <v>0.86399999999999999</v>
      </c>
      <c r="AR233" s="23" t="s">
        <v>138</v>
      </c>
      <c r="AT233" s="23" t="s">
        <v>134</v>
      </c>
      <c r="AU233" s="23" t="s">
        <v>83</v>
      </c>
      <c r="AY233" s="23" t="s">
        <v>131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23" t="s">
        <v>81</v>
      </c>
      <c r="BK233" s="231">
        <f>ROUND(I233*H233,2)</f>
        <v>0</v>
      </c>
      <c r="BL233" s="23" t="s">
        <v>138</v>
      </c>
      <c r="BM233" s="23" t="s">
        <v>640</v>
      </c>
    </row>
    <row r="234" s="11" customFormat="1">
      <c r="B234" s="232"/>
      <c r="C234" s="233"/>
      <c r="D234" s="234" t="s">
        <v>154</v>
      </c>
      <c r="E234" s="235" t="s">
        <v>30</v>
      </c>
      <c r="F234" s="236" t="s">
        <v>641</v>
      </c>
      <c r="G234" s="233"/>
      <c r="H234" s="237">
        <v>10.199999999999999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AT234" s="243" t="s">
        <v>154</v>
      </c>
      <c r="AU234" s="243" t="s">
        <v>83</v>
      </c>
      <c r="AV234" s="11" t="s">
        <v>83</v>
      </c>
      <c r="AW234" s="11" t="s">
        <v>37</v>
      </c>
      <c r="AX234" s="11" t="s">
        <v>73</v>
      </c>
      <c r="AY234" s="243" t="s">
        <v>131</v>
      </c>
    </row>
    <row r="235" s="11" customFormat="1">
      <c r="B235" s="232"/>
      <c r="C235" s="233"/>
      <c r="D235" s="234" t="s">
        <v>154</v>
      </c>
      <c r="E235" s="235" t="s">
        <v>30</v>
      </c>
      <c r="F235" s="236" t="s">
        <v>642</v>
      </c>
      <c r="G235" s="233"/>
      <c r="H235" s="237">
        <v>11.300000000000001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AT235" s="243" t="s">
        <v>154</v>
      </c>
      <c r="AU235" s="243" t="s">
        <v>83</v>
      </c>
      <c r="AV235" s="11" t="s">
        <v>83</v>
      </c>
      <c r="AW235" s="11" t="s">
        <v>37</v>
      </c>
      <c r="AX235" s="11" t="s">
        <v>73</v>
      </c>
      <c r="AY235" s="243" t="s">
        <v>131</v>
      </c>
    </row>
    <row r="236" s="11" customFormat="1">
      <c r="B236" s="232"/>
      <c r="C236" s="233"/>
      <c r="D236" s="234" t="s">
        <v>154</v>
      </c>
      <c r="E236" s="235" t="s">
        <v>30</v>
      </c>
      <c r="F236" s="236" t="s">
        <v>643</v>
      </c>
      <c r="G236" s="233"/>
      <c r="H236" s="237">
        <v>7.4000000000000004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AT236" s="243" t="s">
        <v>154</v>
      </c>
      <c r="AU236" s="243" t="s">
        <v>83</v>
      </c>
      <c r="AV236" s="11" t="s">
        <v>83</v>
      </c>
      <c r="AW236" s="11" t="s">
        <v>37</v>
      </c>
      <c r="AX236" s="11" t="s">
        <v>73</v>
      </c>
      <c r="AY236" s="243" t="s">
        <v>131</v>
      </c>
    </row>
    <row r="237" s="11" customFormat="1">
      <c r="B237" s="232"/>
      <c r="C237" s="233"/>
      <c r="D237" s="234" t="s">
        <v>154</v>
      </c>
      <c r="E237" s="235" t="s">
        <v>30</v>
      </c>
      <c r="F237" s="236" t="s">
        <v>644</v>
      </c>
      <c r="G237" s="233"/>
      <c r="H237" s="237">
        <v>3.1000000000000001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AT237" s="243" t="s">
        <v>154</v>
      </c>
      <c r="AU237" s="243" t="s">
        <v>83</v>
      </c>
      <c r="AV237" s="11" t="s">
        <v>83</v>
      </c>
      <c r="AW237" s="11" t="s">
        <v>37</v>
      </c>
      <c r="AX237" s="11" t="s">
        <v>73</v>
      </c>
      <c r="AY237" s="243" t="s">
        <v>131</v>
      </c>
    </row>
    <row r="238" s="13" customFormat="1">
      <c r="B238" s="268"/>
      <c r="C238" s="269"/>
      <c r="D238" s="234" t="s">
        <v>154</v>
      </c>
      <c r="E238" s="270" t="s">
        <v>30</v>
      </c>
      <c r="F238" s="271" t="s">
        <v>471</v>
      </c>
      <c r="G238" s="269"/>
      <c r="H238" s="272">
        <v>32</v>
      </c>
      <c r="I238" s="273"/>
      <c r="J238" s="269"/>
      <c r="K238" s="269"/>
      <c r="L238" s="274"/>
      <c r="M238" s="275"/>
      <c r="N238" s="276"/>
      <c r="O238" s="276"/>
      <c r="P238" s="276"/>
      <c r="Q238" s="276"/>
      <c r="R238" s="276"/>
      <c r="S238" s="276"/>
      <c r="T238" s="277"/>
      <c r="AT238" s="278" t="s">
        <v>154</v>
      </c>
      <c r="AU238" s="278" t="s">
        <v>83</v>
      </c>
      <c r="AV238" s="13" t="s">
        <v>138</v>
      </c>
      <c r="AW238" s="13" t="s">
        <v>37</v>
      </c>
      <c r="AX238" s="13" t="s">
        <v>81</v>
      </c>
      <c r="AY238" s="278" t="s">
        <v>131</v>
      </c>
    </row>
    <row r="239" s="10" customFormat="1" ht="29.88" customHeight="1">
      <c r="B239" s="204"/>
      <c r="C239" s="205"/>
      <c r="D239" s="206" t="s">
        <v>72</v>
      </c>
      <c r="E239" s="218" t="s">
        <v>645</v>
      </c>
      <c r="F239" s="218" t="s">
        <v>646</v>
      </c>
      <c r="G239" s="205"/>
      <c r="H239" s="205"/>
      <c r="I239" s="208"/>
      <c r="J239" s="219">
        <f>BK239</f>
        <v>0</v>
      </c>
      <c r="K239" s="205"/>
      <c r="L239" s="210"/>
      <c r="M239" s="211"/>
      <c r="N239" s="212"/>
      <c r="O239" s="212"/>
      <c r="P239" s="213">
        <f>SUM(P240:P244)</f>
        <v>0</v>
      </c>
      <c r="Q239" s="212"/>
      <c r="R239" s="213">
        <f>SUM(R240:R244)</f>
        <v>0</v>
      </c>
      <c r="S239" s="212"/>
      <c r="T239" s="214">
        <f>SUM(T240:T244)</f>
        <v>0</v>
      </c>
      <c r="AR239" s="215" t="s">
        <v>81</v>
      </c>
      <c r="AT239" s="216" t="s">
        <v>72</v>
      </c>
      <c r="AU239" s="216" t="s">
        <v>81</v>
      </c>
      <c r="AY239" s="215" t="s">
        <v>131</v>
      </c>
      <c r="BK239" s="217">
        <f>SUM(BK240:BK244)</f>
        <v>0</v>
      </c>
    </row>
    <row r="240" s="1" customFormat="1" ht="25.5" customHeight="1">
      <c r="B240" s="45"/>
      <c r="C240" s="220" t="s">
        <v>298</v>
      </c>
      <c r="D240" s="220" t="s">
        <v>134</v>
      </c>
      <c r="E240" s="221" t="s">
        <v>142</v>
      </c>
      <c r="F240" s="222" t="s">
        <v>143</v>
      </c>
      <c r="G240" s="223" t="s">
        <v>144</v>
      </c>
      <c r="H240" s="224">
        <v>5.968</v>
      </c>
      <c r="I240" s="225"/>
      <c r="J240" s="226">
        <f>ROUND(I240*H240,2)</f>
        <v>0</v>
      </c>
      <c r="K240" s="222" t="s">
        <v>145</v>
      </c>
      <c r="L240" s="71"/>
      <c r="M240" s="227" t="s">
        <v>30</v>
      </c>
      <c r="N240" s="228" t="s">
        <v>44</v>
      </c>
      <c r="O240" s="46"/>
      <c r="P240" s="229">
        <f>O240*H240</f>
        <v>0</v>
      </c>
      <c r="Q240" s="229">
        <v>0</v>
      </c>
      <c r="R240" s="229">
        <f>Q240*H240</f>
        <v>0</v>
      </c>
      <c r="S240" s="229">
        <v>0</v>
      </c>
      <c r="T240" s="230">
        <f>S240*H240</f>
        <v>0</v>
      </c>
      <c r="AR240" s="23" t="s">
        <v>138</v>
      </c>
      <c r="AT240" s="23" t="s">
        <v>134</v>
      </c>
      <c r="AU240" s="23" t="s">
        <v>83</v>
      </c>
      <c r="AY240" s="23" t="s">
        <v>131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23" t="s">
        <v>81</v>
      </c>
      <c r="BK240" s="231">
        <f>ROUND(I240*H240,2)</f>
        <v>0</v>
      </c>
      <c r="BL240" s="23" t="s">
        <v>138</v>
      </c>
      <c r="BM240" s="23" t="s">
        <v>647</v>
      </c>
    </row>
    <row r="241" s="1" customFormat="1" ht="25.5" customHeight="1">
      <c r="B241" s="45"/>
      <c r="C241" s="220" t="s">
        <v>302</v>
      </c>
      <c r="D241" s="220" t="s">
        <v>134</v>
      </c>
      <c r="E241" s="221" t="s">
        <v>148</v>
      </c>
      <c r="F241" s="222" t="s">
        <v>149</v>
      </c>
      <c r="G241" s="223" t="s">
        <v>144</v>
      </c>
      <c r="H241" s="224">
        <v>5.968</v>
      </c>
      <c r="I241" s="225"/>
      <c r="J241" s="226">
        <f>ROUND(I241*H241,2)</f>
        <v>0</v>
      </c>
      <c r="K241" s="222" t="s">
        <v>145</v>
      </c>
      <c r="L241" s="71"/>
      <c r="M241" s="227" t="s">
        <v>30</v>
      </c>
      <c r="N241" s="228" t="s">
        <v>44</v>
      </c>
      <c r="O241" s="46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AR241" s="23" t="s">
        <v>138</v>
      </c>
      <c r="AT241" s="23" t="s">
        <v>134</v>
      </c>
      <c r="AU241" s="23" t="s">
        <v>83</v>
      </c>
      <c r="AY241" s="23" t="s">
        <v>131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23" t="s">
        <v>81</v>
      </c>
      <c r="BK241" s="231">
        <f>ROUND(I241*H241,2)</f>
        <v>0</v>
      </c>
      <c r="BL241" s="23" t="s">
        <v>138</v>
      </c>
      <c r="BM241" s="23" t="s">
        <v>648</v>
      </c>
    </row>
    <row r="242" s="1" customFormat="1" ht="25.5" customHeight="1">
      <c r="B242" s="45"/>
      <c r="C242" s="220" t="s">
        <v>306</v>
      </c>
      <c r="D242" s="220" t="s">
        <v>134</v>
      </c>
      <c r="E242" s="221" t="s">
        <v>151</v>
      </c>
      <c r="F242" s="222" t="s">
        <v>152</v>
      </c>
      <c r="G242" s="223" t="s">
        <v>144</v>
      </c>
      <c r="H242" s="224">
        <v>5.968</v>
      </c>
      <c r="I242" s="225"/>
      <c r="J242" s="226">
        <f>ROUND(I242*H242,2)</f>
        <v>0</v>
      </c>
      <c r="K242" s="222" t="s">
        <v>145</v>
      </c>
      <c r="L242" s="71"/>
      <c r="M242" s="227" t="s">
        <v>30</v>
      </c>
      <c r="N242" s="228" t="s">
        <v>44</v>
      </c>
      <c r="O242" s="46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AR242" s="23" t="s">
        <v>138</v>
      </c>
      <c r="AT242" s="23" t="s">
        <v>134</v>
      </c>
      <c r="AU242" s="23" t="s">
        <v>83</v>
      </c>
      <c r="AY242" s="23" t="s">
        <v>131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23" t="s">
        <v>81</v>
      </c>
      <c r="BK242" s="231">
        <f>ROUND(I242*H242,2)</f>
        <v>0</v>
      </c>
      <c r="BL242" s="23" t="s">
        <v>138</v>
      </c>
      <c r="BM242" s="23" t="s">
        <v>649</v>
      </c>
    </row>
    <row r="243" s="1" customFormat="1" ht="25.5" customHeight="1">
      <c r="B243" s="45"/>
      <c r="C243" s="220" t="s">
        <v>312</v>
      </c>
      <c r="D243" s="220" t="s">
        <v>134</v>
      </c>
      <c r="E243" s="221" t="s">
        <v>650</v>
      </c>
      <c r="F243" s="222" t="s">
        <v>651</v>
      </c>
      <c r="G243" s="223" t="s">
        <v>144</v>
      </c>
      <c r="H243" s="224">
        <v>5.867</v>
      </c>
      <c r="I243" s="225"/>
      <c r="J243" s="226">
        <f>ROUND(I243*H243,2)</f>
        <v>0</v>
      </c>
      <c r="K243" s="222" t="s">
        <v>145</v>
      </c>
      <c r="L243" s="71"/>
      <c r="M243" s="227" t="s">
        <v>30</v>
      </c>
      <c r="N243" s="228" t="s">
        <v>44</v>
      </c>
      <c r="O243" s="46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AR243" s="23" t="s">
        <v>138</v>
      </c>
      <c r="AT243" s="23" t="s">
        <v>134</v>
      </c>
      <c r="AU243" s="23" t="s">
        <v>83</v>
      </c>
      <c r="AY243" s="23" t="s">
        <v>131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23" t="s">
        <v>81</v>
      </c>
      <c r="BK243" s="231">
        <f>ROUND(I243*H243,2)</f>
        <v>0</v>
      </c>
      <c r="BL243" s="23" t="s">
        <v>138</v>
      </c>
      <c r="BM243" s="23" t="s">
        <v>652</v>
      </c>
    </row>
    <row r="244" s="1" customFormat="1" ht="25.5" customHeight="1">
      <c r="B244" s="45"/>
      <c r="C244" s="220" t="s">
        <v>317</v>
      </c>
      <c r="D244" s="220" t="s">
        <v>134</v>
      </c>
      <c r="E244" s="221" t="s">
        <v>157</v>
      </c>
      <c r="F244" s="222" t="s">
        <v>158</v>
      </c>
      <c r="G244" s="223" t="s">
        <v>144</v>
      </c>
      <c r="H244" s="224">
        <v>0.10100000000000001</v>
      </c>
      <c r="I244" s="225"/>
      <c r="J244" s="226">
        <f>ROUND(I244*H244,2)</f>
        <v>0</v>
      </c>
      <c r="K244" s="222" t="s">
        <v>145</v>
      </c>
      <c r="L244" s="71"/>
      <c r="M244" s="227" t="s">
        <v>30</v>
      </c>
      <c r="N244" s="228" t="s">
        <v>44</v>
      </c>
      <c r="O244" s="46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AR244" s="23" t="s">
        <v>138</v>
      </c>
      <c r="AT244" s="23" t="s">
        <v>134</v>
      </c>
      <c r="AU244" s="23" t="s">
        <v>83</v>
      </c>
      <c r="AY244" s="23" t="s">
        <v>131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23" t="s">
        <v>81</v>
      </c>
      <c r="BK244" s="231">
        <f>ROUND(I244*H244,2)</f>
        <v>0</v>
      </c>
      <c r="BL244" s="23" t="s">
        <v>138</v>
      </c>
      <c r="BM244" s="23" t="s">
        <v>653</v>
      </c>
    </row>
    <row r="245" s="10" customFormat="1" ht="29.88" customHeight="1">
      <c r="B245" s="204"/>
      <c r="C245" s="205"/>
      <c r="D245" s="206" t="s">
        <v>72</v>
      </c>
      <c r="E245" s="218" t="s">
        <v>654</v>
      </c>
      <c r="F245" s="218" t="s">
        <v>141</v>
      </c>
      <c r="G245" s="205"/>
      <c r="H245" s="205"/>
      <c r="I245" s="208"/>
      <c r="J245" s="219">
        <f>BK245</f>
        <v>0</v>
      </c>
      <c r="K245" s="205"/>
      <c r="L245" s="210"/>
      <c r="M245" s="211"/>
      <c r="N245" s="212"/>
      <c r="O245" s="212"/>
      <c r="P245" s="213">
        <f>P246</f>
        <v>0</v>
      </c>
      <c r="Q245" s="212"/>
      <c r="R245" s="213">
        <f>R246</f>
        <v>0</v>
      </c>
      <c r="S245" s="212"/>
      <c r="T245" s="214">
        <f>T246</f>
        <v>0</v>
      </c>
      <c r="AR245" s="215" t="s">
        <v>81</v>
      </c>
      <c r="AT245" s="216" t="s">
        <v>72</v>
      </c>
      <c r="AU245" s="216" t="s">
        <v>81</v>
      </c>
      <c r="AY245" s="215" t="s">
        <v>131</v>
      </c>
      <c r="BK245" s="217">
        <f>BK246</f>
        <v>0</v>
      </c>
    </row>
    <row r="246" s="1" customFormat="1" ht="16.5" customHeight="1">
      <c r="B246" s="45"/>
      <c r="C246" s="220" t="s">
        <v>323</v>
      </c>
      <c r="D246" s="220" t="s">
        <v>134</v>
      </c>
      <c r="E246" s="221" t="s">
        <v>655</v>
      </c>
      <c r="F246" s="222" t="s">
        <v>656</v>
      </c>
      <c r="G246" s="223" t="s">
        <v>144</v>
      </c>
      <c r="H246" s="224">
        <v>2.5539999999999998</v>
      </c>
      <c r="I246" s="225"/>
      <c r="J246" s="226">
        <f>ROUND(I246*H246,2)</f>
        <v>0</v>
      </c>
      <c r="K246" s="222" t="s">
        <v>145</v>
      </c>
      <c r="L246" s="71"/>
      <c r="M246" s="227" t="s">
        <v>30</v>
      </c>
      <c r="N246" s="228" t="s">
        <v>44</v>
      </c>
      <c r="O246" s="46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AR246" s="23" t="s">
        <v>138</v>
      </c>
      <c r="AT246" s="23" t="s">
        <v>134</v>
      </c>
      <c r="AU246" s="23" t="s">
        <v>83</v>
      </c>
      <c r="AY246" s="23" t="s">
        <v>131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23" t="s">
        <v>81</v>
      </c>
      <c r="BK246" s="231">
        <f>ROUND(I246*H246,2)</f>
        <v>0</v>
      </c>
      <c r="BL246" s="23" t="s">
        <v>138</v>
      </c>
      <c r="BM246" s="23" t="s">
        <v>657</v>
      </c>
    </row>
    <row r="247" s="10" customFormat="1" ht="37.44001" customHeight="1">
      <c r="B247" s="204"/>
      <c r="C247" s="205"/>
      <c r="D247" s="206" t="s">
        <v>72</v>
      </c>
      <c r="E247" s="207" t="s">
        <v>160</v>
      </c>
      <c r="F247" s="207" t="s">
        <v>161</v>
      </c>
      <c r="G247" s="205"/>
      <c r="H247" s="205"/>
      <c r="I247" s="208"/>
      <c r="J247" s="209">
        <f>BK247</f>
        <v>0</v>
      </c>
      <c r="K247" s="205"/>
      <c r="L247" s="210"/>
      <c r="M247" s="211"/>
      <c r="N247" s="212"/>
      <c r="O247" s="212"/>
      <c r="P247" s="213">
        <f>P248+P260+P277+P298+P311</f>
        <v>0</v>
      </c>
      <c r="Q247" s="212"/>
      <c r="R247" s="213">
        <f>R248+R260+R277+R298+R311</f>
        <v>1.6106558800000002</v>
      </c>
      <c r="S247" s="212"/>
      <c r="T247" s="214">
        <f>T248+T260+T277+T298+T311</f>
        <v>0</v>
      </c>
      <c r="AR247" s="215" t="s">
        <v>83</v>
      </c>
      <c r="AT247" s="216" t="s">
        <v>72</v>
      </c>
      <c r="AU247" s="216" t="s">
        <v>73</v>
      </c>
      <c r="AY247" s="215" t="s">
        <v>131</v>
      </c>
      <c r="BK247" s="217">
        <f>BK248+BK260+BK277+BK298+BK311</f>
        <v>0</v>
      </c>
    </row>
    <row r="248" s="10" customFormat="1" ht="19.92" customHeight="1">
      <c r="B248" s="204"/>
      <c r="C248" s="205"/>
      <c r="D248" s="206" t="s">
        <v>72</v>
      </c>
      <c r="E248" s="218" t="s">
        <v>658</v>
      </c>
      <c r="F248" s="218" t="s">
        <v>659</v>
      </c>
      <c r="G248" s="205"/>
      <c r="H248" s="205"/>
      <c r="I248" s="208"/>
      <c r="J248" s="219">
        <f>BK248</f>
        <v>0</v>
      </c>
      <c r="K248" s="205"/>
      <c r="L248" s="210"/>
      <c r="M248" s="211"/>
      <c r="N248" s="212"/>
      <c r="O248" s="212"/>
      <c r="P248" s="213">
        <f>SUM(P249:P259)</f>
        <v>0</v>
      </c>
      <c r="Q248" s="212"/>
      <c r="R248" s="213">
        <f>SUM(R249:R259)</f>
        <v>0.0019399999999999999</v>
      </c>
      <c r="S248" s="212"/>
      <c r="T248" s="214">
        <f>SUM(T249:T259)</f>
        <v>0</v>
      </c>
      <c r="AR248" s="215" t="s">
        <v>83</v>
      </c>
      <c r="AT248" s="216" t="s">
        <v>72</v>
      </c>
      <c r="AU248" s="216" t="s">
        <v>81</v>
      </c>
      <c r="AY248" s="215" t="s">
        <v>131</v>
      </c>
      <c r="BK248" s="217">
        <f>SUM(BK249:BK259)</f>
        <v>0</v>
      </c>
    </row>
    <row r="249" s="1" customFormat="1" ht="25.5" customHeight="1">
      <c r="B249" s="45"/>
      <c r="C249" s="220" t="s">
        <v>327</v>
      </c>
      <c r="D249" s="220" t="s">
        <v>134</v>
      </c>
      <c r="E249" s="221" t="s">
        <v>660</v>
      </c>
      <c r="F249" s="222" t="s">
        <v>661</v>
      </c>
      <c r="G249" s="223" t="s">
        <v>461</v>
      </c>
      <c r="H249" s="224">
        <v>12</v>
      </c>
      <c r="I249" s="225"/>
      <c r="J249" s="226">
        <f>ROUND(I249*H249,2)</f>
        <v>0</v>
      </c>
      <c r="K249" s="222" t="s">
        <v>145</v>
      </c>
      <c r="L249" s="71"/>
      <c r="M249" s="227" t="s">
        <v>30</v>
      </c>
      <c r="N249" s="228" t="s">
        <v>44</v>
      </c>
      <c r="O249" s="46"/>
      <c r="P249" s="229">
        <f>O249*H249</f>
        <v>0</v>
      </c>
      <c r="Q249" s="229">
        <v>1.0000000000000001E-05</v>
      </c>
      <c r="R249" s="229">
        <f>Q249*H249</f>
        <v>0.00012000000000000002</v>
      </c>
      <c r="S249" s="229">
        <v>0</v>
      </c>
      <c r="T249" s="230">
        <f>S249*H249</f>
        <v>0</v>
      </c>
      <c r="AR249" s="23" t="s">
        <v>168</v>
      </c>
      <c r="AT249" s="23" t="s">
        <v>134</v>
      </c>
      <c r="AU249" s="23" t="s">
        <v>83</v>
      </c>
      <c r="AY249" s="23" t="s">
        <v>131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23" t="s">
        <v>81</v>
      </c>
      <c r="BK249" s="231">
        <f>ROUND(I249*H249,2)</f>
        <v>0</v>
      </c>
      <c r="BL249" s="23" t="s">
        <v>168</v>
      </c>
      <c r="BM249" s="23" t="s">
        <v>662</v>
      </c>
    </row>
    <row r="250" s="12" customFormat="1">
      <c r="B250" s="244"/>
      <c r="C250" s="245"/>
      <c r="D250" s="234" t="s">
        <v>154</v>
      </c>
      <c r="E250" s="246" t="s">
        <v>30</v>
      </c>
      <c r="F250" s="247" t="s">
        <v>530</v>
      </c>
      <c r="G250" s="245"/>
      <c r="H250" s="246" t="s">
        <v>30</v>
      </c>
      <c r="I250" s="248"/>
      <c r="J250" s="245"/>
      <c r="K250" s="245"/>
      <c r="L250" s="249"/>
      <c r="M250" s="250"/>
      <c r="N250" s="251"/>
      <c r="O250" s="251"/>
      <c r="P250" s="251"/>
      <c r="Q250" s="251"/>
      <c r="R250" s="251"/>
      <c r="S250" s="251"/>
      <c r="T250" s="252"/>
      <c r="AT250" s="253" t="s">
        <v>154</v>
      </c>
      <c r="AU250" s="253" t="s">
        <v>83</v>
      </c>
      <c r="AV250" s="12" t="s">
        <v>81</v>
      </c>
      <c r="AW250" s="12" t="s">
        <v>37</v>
      </c>
      <c r="AX250" s="12" t="s">
        <v>73</v>
      </c>
      <c r="AY250" s="253" t="s">
        <v>131</v>
      </c>
    </row>
    <row r="251" s="11" customFormat="1">
      <c r="B251" s="232"/>
      <c r="C251" s="233"/>
      <c r="D251" s="234" t="s">
        <v>154</v>
      </c>
      <c r="E251" s="235" t="s">
        <v>30</v>
      </c>
      <c r="F251" s="236" t="s">
        <v>663</v>
      </c>
      <c r="G251" s="233"/>
      <c r="H251" s="237">
        <v>7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AT251" s="243" t="s">
        <v>154</v>
      </c>
      <c r="AU251" s="243" t="s">
        <v>83</v>
      </c>
      <c r="AV251" s="11" t="s">
        <v>83</v>
      </c>
      <c r="AW251" s="11" t="s">
        <v>37</v>
      </c>
      <c r="AX251" s="11" t="s">
        <v>73</v>
      </c>
      <c r="AY251" s="243" t="s">
        <v>131</v>
      </c>
    </row>
    <row r="252" s="12" customFormat="1">
      <c r="B252" s="244"/>
      <c r="C252" s="245"/>
      <c r="D252" s="234" t="s">
        <v>154</v>
      </c>
      <c r="E252" s="246" t="s">
        <v>30</v>
      </c>
      <c r="F252" s="247" t="s">
        <v>532</v>
      </c>
      <c r="G252" s="245"/>
      <c r="H252" s="246" t="s">
        <v>30</v>
      </c>
      <c r="I252" s="248"/>
      <c r="J252" s="245"/>
      <c r="K252" s="245"/>
      <c r="L252" s="249"/>
      <c r="M252" s="250"/>
      <c r="N252" s="251"/>
      <c r="O252" s="251"/>
      <c r="P252" s="251"/>
      <c r="Q252" s="251"/>
      <c r="R252" s="251"/>
      <c r="S252" s="251"/>
      <c r="T252" s="252"/>
      <c r="AT252" s="253" t="s">
        <v>154</v>
      </c>
      <c r="AU252" s="253" t="s">
        <v>83</v>
      </c>
      <c r="AV252" s="12" t="s">
        <v>81</v>
      </c>
      <c r="AW252" s="12" t="s">
        <v>37</v>
      </c>
      <c r="AX252" s="12" t="s">
        <v>73</v>
      </c>
      <c r="AY252" s="253" t="s">
        <v>131</v>
      </c>
    </row>
    <row r="253" s="11" customFormat="1">
      <c r="B253" s="232"/>
      <c r="C253" s="233"/>
      <c r="D253" s="234" t="s">
        <v>154</v>
      </c>
      <c r="E253" s="235" t="s">
        <v>30</v>
      </c>
      <c r="F253" s="236" t="s">
        <v>664</v>
      </c>
      <c r="G253" s="233"/>
      <c r="H253" s="237">
        <v>5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AT253" s="243" t="s">
        <v>154</v>
      </c>
      <c r="AU253" s="243" t="s">
        <v>83</v>
      </c>
      <c r="AV253" s="11" t="s">
        <v>83</v>
      </c>
      <c r="AW253" s="11" t="s">
        <v>37</v>
      </c>
      <c r="AX253" s="11" t="s">
        <v>73</v>
      </c>
      <c r="AY253" s="243" t="s">
        <v>131</v>
      </c>
    </row>
    <row r="254" s="13" customFormat="1">
      <c r="B254" s="268"/>
      <c r="C254" s="269"/>
      <c r="D254" s="234" t="s">
        <v>154</v>
      </c>
      <c r="E254" s="270" t="s">
        <v>30</v>
      </c>
      <c r="F254" s="271" t="s">
        <v>471</v>
      </c>
      <c r="G254" s="269"/>
      <c r="H254" s="272">
        <v>12</v>
      </c>
      <c r="I254" s="273"/>
      <c r="J254" s="269"/>
      <c r="K254" s="269"/>
      <c r="L254" s="274"/>
      <c r="M254" s="275"/>
      <c r="N254" s="276"/>
      <c r="O254" s="276"/>
      <c r="P254" s="276"/>
      <c r="Q254" s="276"/>
      <c r="R254" s="276"/>
      <c r="S254" s="276"/>
      <c r="T254" s="277"/>
      <c r="AT254" s="278" t="s">
        <v>154</v>
      </c>
      <c r="AU254" s="278" t="s">
        <v>83</v>
      </c>
      <c r="AV254" s="13" t="s">
        <v>138</v>
      </c>
      <c r="AW254" s="13" t="s">
        <v>37</v>
      </c>
      <c r="AX254" s="13" t="s">
        <v>81</v>
      </c>
      <c r="AY254" s="278" t="s">
        <v>131</v>
      </c>
    </row>
    <row r="255" s="1" customFormat="1" ht="25.5" customHeight="1">
      <c r="B255" s="45"/>
      <c r="C255" s="254" t="s">
        <v>331</v>
      </c>
      <c r="D255" s="254" t="s">
        <v>197</v>
      </c>
      <c r="E255" s="255" t="s">
        <v>665</v>
      </c>
      <c r="F255" s="256" t="s">
        <v>666</v>
      </c>
      <c r="G255" s="257" t="s">
        <v>461</v>
      </c>
      <c r="H255" s="258">
        <v>14</v>
      </c>
      <c r="I255" s="259"/>
      <c r="J255" s="260">
        <f>ROUND(I255*H255,2)</f>
        <v>0</v>
      </c>
      <c r="K255" s="256" t="s">
        <v>145</v>
      </c>
      <c r="L255" s="261"/>
      <c r="M255" s="262" t="s">
        <v>30</v>
      </c>
      <c r="N255" s="263" t="s">
        <v>44</v>
      </c>
      <c r="O255" s="46"/>
      <c r="P255" s="229">
        <f>O255*H255</f>
        <v>0</v>
      </c>
      <c r="Q255" s="229">
        <v>0.00012999999999999999</v>
      </c>
      <c r="R255" s="229">
        <f>Q255*H255</f>
        <v>0.0018199999999999998</v>
      </c>
      <c r="S255" s="229">
        <v>0</v>
      </c>
      <c r="T255" s="230">
        <f>S255*H255</f>
        <v>0</v>
      </c>
      <c r="AR255" s="23" t="s">
        <v>200</v>
      </c>
      <c r="AT255" s="23" t="s">
        <v>197</v>
      </c>
      <c r="AU255" s="23" t="s">
        <v>83</v>
      </c>
      <c r="AY255" s="23" t="s">
        <v>131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23" t="s">
        <v>81</v>
      </c>
      <c r="BK255" s="231">
        <f>ROUND(I255*H255,2)</f>
        <v>0</v>
      </c>
      <c r="BL255" s="23" t="s">
        <v>168</v>
      </c>
      <c r="BM255" s="23" t="s">
        <v>667</v>
      </c>
    </row>
    <row r="256" s="12" customFormat="1">
      <c r="B256" s="244"/>
      <c r="C256" s="245"/>
      <c r="D256" s="234" t="s">
        <v>154</v>
      </c>
      <c r="E256" s="246" t="s">
        <v>30</v>
      </c>
      <c r="F256" s="247" t="s">
        <v>668</v>
      </c>
      <c r="G256" s="245"/>
      <c r="H256" s="246" t="s">
        <v>30</v>
      </c>
      <c r="I256" s="248"/>
      <c r="J256" s="245"/>
      <c r="K256" s="245"/>
      <c r="L256" s="249"/>
      <c r="M256" s="250"/>
      <c r="N256" s="251"/>
      <c r="O256" s="251"/>
      <c r="P256" s="251"/>
      <c r="Q256" s="251"/>
      <c r="R256" s="251"/>
      <c r="S256" s="251"/>
      <c r="T256" s="252"/>
      <c r="AT256" s="253" t="s">
        <v>154</v>
      </c>
      <c r="AU256" s="253" t="s">
        <v>83</v>
      </c>
      <c r="AV256" s="12" t="s">
        <v>81</v>
      </c>
      <c r="AW256" s="12" t="s">
        <v>37</v>
      </c>
      <c r="AX256" s="12" t="s">
        <v>73</v>
      </c>
      <c r="AY256" s="253" t="s">
        <v>131</v>
      </c>
    </row>
    <row r="257" s="12" customFormat="1">
      <c r="B257" s="244"/>
      <c r="C257" s="245"/>
      <c r="D257" s="234" t="s">
        <v>154</v>
      </c>
      <c r="E257" s="246" t="s">
        <v>30</v>
      </c>
      <c r="F257" s="247" t="s">
        <v>669</v>
      </c>
      <c r="G257" s="245"/>
      <c r="H257" s="246" t="s">
        <v>30</v>
      </c>
      <c r="I257" s="248"/>
      <c r="J257" s="245"/>
      <c r="K257" s="245"/>
      <c r="L257" s="249"/>
      <c r="M257" s="250"/>
      <c r="N257" s="251"/>
      <c r="O257" s="251"/>
      <c r="P257" s="251"/>
      <c r="Q257" s="251"/>
      <c r="R257" s="251"/>
      <c r="S257" s="251"/>
      <c r="T257" s="252"/>
      <c r="AT257" s="253" t="s">
        <v>154</v>
      </c>
      <c r="AU257" s="253" t="s">
        <v>83</v>
      </c>
      <c r="AV257" s="12" t="s">
        <v>81</v>
      </c>
      <c r="AW257" s="12" t="s">
        <v>37</v>
      </c>
      <c r="AX257" s="12" t="s">
        <v>73</v>
      </c>
      <c r="AY257" s="253" t="s">
        <v>131</v>
      </c>
    </row>
    <row r="258" s="11" customFormat="1">
      <c r="B258" s="232"/>
      <c r="C258" s="233"/>
      <c r="D258" s="234" t="s">
        <v>154</v>
      </c>
      <c r="E258" s="235" t="s">
        <v>30</v>
      </c>
      <c r="F258" s="236" t="s">
        <v>670</v>
      </c>
      <c r="G258" s="233"/>
      <c r="H258" s="237">
        <v>14</v>
      </c>
      <c r="I258" s="238"/>
      <c r="J258" s="233"/>
      <c r="K258" s="233"/>
      <c r="L258" s="239"/>
      <c r="M258" s="240"/>
      <c r="N258" s="241"/>
      <c r="O258" s="241"/>
      <c r="P258" s="241"/>
      <c r="Q258" s="241"/>
      <c r="R258" s="241"/>
      <c r="S258" s="241"/>
      <c r="T258" s="242"/>
      <c r="AT258" s="243" t="s">
        <v>154</v>
      </c>
      <c r="AU258" s="243" t="s">
        <v>83</v>
      </c>
      <c r="AV258" s="11" t="s">
        <v>83</v>
      </c>
      <c r="AW258" s="11" t="s">
        <v>37</v>
      </c>
      <c r="AX258" s="11" t="s">
        <v>81</v>
      </c>
      <c r="AY258" s="243" t="s">
        <v>131</v>
      </c>
    </row>
    <row r="259" s="1" customFormat="1" ht="25.5" customHeight="1">
      <c r="B259" s="45"/>
      <c r="C259" s="220" t="s">
        <v>335</v>
      </c>
      <c r="D259" s="220" t="s">
        <v>134</v>
      </c>
      <c r="E259" s="221" t="s">
        <v>671</v>
      </c>
      <c r="F259" s="222" t="s">
        <v>672</v>
      </c>
      <c r="G259" s="223" t="s">
        <v>144</v>
      </c>
      <c r="H259" s="224">
        <v>0.002</v>
      </c>
      <c r="I259" s="225"/>
      <c r="J259" s="226">
        <f>ROUND(I259*H259,2)</f>
        <v>0</v>
      </c>
      <c r="K259" s="222" t="s">
        <v>145</v>
      </c>
      <c r="L259" s="71"/>
      <c r="M259" s="227" t="s">
        <v>30</v>
      </c>
      <c r="N259" s="228" t="s">
        <v>44</v>
      </c>
      <c r="O259" s="46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AR259" s="23" t="s">
        <v>168</v>
      </c>
      <c r="AT259" s="23" t="s">
        <v>134</v>
      </c>
      <c r="AU259" s="23" t="s">
        <v>83</v>
      </c>
      <c r="AY259" s="23" t="s">
        <v>131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23" t="s">
        <v>81</v>
      </c>
      <c r="BK259" s="231">
        <f>ROUND(I259*H259,2)</f>
        <v>0</v>
      </c>
      <c r="BL259" s="23" t="s">
        <v>168</v>
      </c>
      <c r="BM259" s="23" t="s">
        <v>673</v>
      </c>
    </row>
    <row r="260" s="10" customFormat="1" ht="29.88" customHeight="1">
      <c r="B260" s="204"/>
      <c r="C260" s="205"/>
      <c r="D260" s="206" t="s">
        <v>72</v>
      </c>
      <c r="E260" s="218" t="s">
        <v>184</v>
      </c>
      <c r="F260" s="218" t="s">
        <v>185</v>
      </c>
      <c r="G260" s="205"/>
      <c r="H260" s="205"/>
      <c r="I260" s="208"/>
      <c r="J260" s="219">
        <f>BK260</f>
        <v>0</v>
      </c>
      <c r="K260" s="205"/>
      <c r="L260" s="210"/>
      <c r="M260" s="211"/>
      <c r="N260" s="212"/>
      <c r="O260" s="212"/>
      <c r="P260" s="213">
        <f>SUM(P261:P276)</f>
        <v>0</v>
      </c>
      <c r="Q260" s="212"/>
      <c r="R260" s="213">
        <f>SUM(R261:R276)</f>
        <v>0.11402000000000001</v>
      </c>
      <c r="S260" s="212"/>
      <c r="T260" s="214">
        <f>SUM(T261:T276)</f>
        <v>0</v>
      </c>
      <c r="AR260" s="215" t="s">
        <v>83</v>
      </c>
      <c r="AT260" s="216" t="s">
        <v>72</v>
      </c>
      <c r="AU260" s="216" t="s">
        <v>81</v>
      </c>
      <c r="AY260" s="215" t="s">
        <v>131</v>
      </c>
      <c r="BK260" s="217">
        <f>SUM(BK261:BK276)</f>
        <v>0</v>
      </c>
    </row>
    <row r="261" s="1" customFormat="1" ht="25.5" customHeight="1">
      <c r="B261" s="45"/>
      <c r="C261" s="220" t="s">
        <v>339</v>
      </c>
      <c r="D261" s="220" t="s">
        <v>134</v>
      </c>
      <c r="E261" s="221" t="s">
        <v>674</v>
      </c>
      <c r="F261" s="222" t="s">
        <v>675</v>
      </c>
      <c r="G261" s="223" t="s">
        <v>461</v>
      </c>
      <c r="H261" s="224">
        <v>5</v>
      </c>
      <c r="I261" s="225"/>
      <c r="J261" s="226">
        <f>ROUND(I261*H261,2)</f>
        <v>0</v>
      </c>
      <c r="K261" s="222" t="s">
        <v>145</v>
      </c>
      <c r="L261" s="71"/>
      <c r="M261" s="227" t="s">
        <v>30</v>
      </c>
      <c r="N261" s="228" t="s">
        <v>44</v>
      </c>
      <c r="O261" s="46"/>
      <c r="P261" s="229">
        <f>O261*H261</f>
        <v>0</v>
      </c>
      <c r="Q261" s="229">
        <v>0.0060000000000000001</v>
      </c>
      <c r="R261" s="229">
        <f>Q261*H261</f>
        <v>0.029999999999999999</v>
      </c>
      <c r="S261" s="229">
        <v>0</v>
      </c>
      <c r="T261" s="230">
        <f>S261*H261</f>
        <v>0</v>
      </c>
      <c r="AR261" s="23" t="s">
        <v>168</v>
      </c>
      <c r="AT261" s="23" t="s">
        <v>134</v>
      </c>
      <c r="AU261" s="23" t="s">
        <v>83</v>
      </c>
      <c r="AY261" s="23" t="s">
        <v>131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23" t="s">
        <v>81</v>
      </c>
      <c r="BK261" s="231">
        <f>ROUND(I261*H261,2)</f>
        <v>0</v>
      </c>
      <c r="BL261" s="23" t="s">
        <v>168</v>
      </c>
      <c r="BM261" s="23" t="s">
        <v>676</v>
      </c>
    </row>
    <row r="262" s="12" customFormat="1">
      <c r="B262" s="244"/>
      <c r="C262" s="245"/>
      <c r="D262" s="234" t="s">
        <v>154</v>
      </c>
      <c r="E262" s="246" t="s">
        <v>30</v>
      </c>
      <c r="F262" s="247" t="s">
        <v>530</v>
      </c>
      <c r="G262" s="245"/>
      <c r="H262" s="246" t="s">
        <v>30</v>
      </c>
      <c r="I262" s="248"/>
      <c r="J262" s="245"/>
      <c r="K262" s="245"/>
      <c r="L262" s="249"/>
      <c r="M262" s="250"/>
      <c r="N262" s="251"/>
      <c r="O262" s="251"/>
      <c r="P262" s="251"/>
      <c r="Q262" s="251"/>
      <c r="R262" s="251"/>
      <c r="S262" s="251"/>
      <c r="T262" s="252"/>
      <c r="AT262" s="253" t="s">
        <v>154</v>
      </c>
      <c r="AU262" s="253" t="s">
        <v>83</v>
      </c>
      <c r="AV262" s="12" t="s">
        <v>81</v>
      </c>
      <c r="AW262" s="12" t="s">
        <v>37</v>
      </c>
      <c r="AX262" s="12" t="s">
        <v>73</v>
      </c>
      <c r="AY262" s="253" t="s">
        <v>131</v>
      </c>
    </row>
    <row r="263" s="11" customFormat="1">
      <c r="B263" s="232"/>
      <c r="C263" s="233"/>
      <c r="D263" s="234" t="s">
        <v>154</v>
      </c>
      <c r="E263" s="235" t="s">
        <v>30</v>
      </c>
      <c r="F263" s="236" t="s">
        <v>677</v>
      </c>
      <c r="G263" s="233"/>
      <c r="H263" s="237">
        <v>5</v>
      </c>
      <c r="I263" s="238"/>
      <c r="J263" s="233"/>
      <c r="K263" s="233"/>
      <c r="L263" s="239"/>
      <c r="M263" s="240"/>
      <c r="N263" s="241"/>
      <c r="O263" s="241"/>
      <c r="P263" s="241"/>
      <c r="Q263" s="241"/>
      <c r="R263" s="241"/>
      <c r="S263" s="241"/>
      <c r="T263" s="242"/>
      <c r="AT263" s="243" t="s">
        <v>154</v>
      </c>
      <c r="AU263" s="243" t="s">
        <v>83</v>
      </c>
      <c r="AV263" s="11" t="s">
        <v>83</v>
      </c>
      <c r="AW263" s="11" t="s">
        <v>37</v>
      </c>
      <c r="AX263" s="11" t="s">
        <v>81</v>
      </c>
      <c r="AY263" s="243" t="s">
        <v>131</v>
      </c>
    </row>
    <row r="264" s="1" customFormat="1" ht="25.5" customHeight="1">
      <c r="B264" s="45"/>
      <c r="C264" s="220" t="s">
        <v>343</v>
      </c>
      <c r="D264" s="220" t="s">
        <v>134</v>
      </c>
      <c r="E264" s="221" t="s">
        <v>678</v>
      </c>
      <c r="F264" s="222" t="s">
        <v>679</v>
      </c>
      <c r="G264" s="223" t="s">
        <v>461</v>
      </c>
      <c r="H264" s="224">
        <v>7</v>
      </c>
      <c r="I264" s="225"/>
      <c r="J264" s="226">
        <f>ROUND(I264*H264,2)</f>
        <v>0</v>
      </c>
      <c r="K264" s="222" t="s">
        <v>145</v>
      </c>
      <c r="L264" s="71"/>
      <c r="M264" s="227" t="s">
        <v>30</v>
      </c>
      <c r="N264" s="228" t="s">
        <v>44</v>
      </c>
      <c r="O264" s="46"/>
      <c r="P264" s="229">
        <f>O264*H264</f>
        <v>0</v>
      </c>
      <c r="Q264" s="229">
        <v>0.00116</v>
      </c>
      <c r="R264" s="229">
        <f>Q264*H264</f>
        <v>0.0081200000000000005</v>
      </c>
      <c r="S264" s="229">
        <v>0</v>
      </c>
      <c r="T264" s="230">
        <f>S264*H264</f>
        <v>0</v>
      </c>
      <c r="AR264" s="23" t="s">
        <v>168</v>
      </c>
      <c r="AT264" s="23" t="s">
        <v>134</v>
      </c>
      <c r="AU264" s="23" t="s">
        <v>83</v>
      </c>
      <c r="AY264" s="23" t="s">
        <v>131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23" t="s">
        <v>81</v>
      </c>
      <c r="BK264" s="231">
        <f>ROUND(I264*H264,2)</f>
        <v>0</v>
      </c>
      <c r="BL264" s="23" t="s">
        <v>168</v>
      </c>
      <c r="BM264" s="23" t="s">
        <v>680</v>
      </c>
    </row>
    <row r="265" s="12" customFormat="1">
      <c r="B265" s="244"/>
      <c r="C265" s="245"/>
      <c r="D265" s="234" t="s">
        <v>154</v>
      </c>
      <c r="E265" s="246" t="s">
        <v>30</v>
      </c>
      <c r="F265" s="247" t="s">
        <v>530</v>
      </c>
      <c r="G265" s="245"/>
      <c r="H265" s="246" t="s">
        <v>30</v>
      </c>
      <c r="I265" s="248"/>
      <c r="J265" s="245"/>
      <c r="K265" s="245"/>
      <c r="L265" s="249"/>
      <c r="M265" s="250"/>
      <c r="N265" s="251"/>
      <c r="O265" s="251"/>
      <c r="P265" s="251"/>
      <c r="Q265" s="251"/>
      <c r="R265" s="251"/>
      <c r="S265" s="251"/>
      <c r="T265" s="252"/>
      <c r="AT265" s="253" t="s">
        <v>154</v>
      </c>
      <c r="AU265" s="253" t="s">
        <v>83</v>
      </c>
      <c r="AV265" s="12" t="s">
        <v>81</v>
      </c>
      <c r="AW265" s="12" t="s">
        <v>37</v>
      </c>
      <c r="AX265" s="12" t="s">
        <v>73</v>
      </c>
      <c r="AY265" s="253" t="s">
        <v>131</v>
      </c>
    </row>
    <row r="266" s="11" customFormat="1">
      <c r="B266" s="232"/>
      <c r="C266" s="233"/>
      <c r="D266" s="234" t="s">
        <v>154</v>
      </c>
      <c r="E266" s="235" t="s">
        <v>30</v>
      </c>
      <c r="F266" s="236" t="s">
        <v>681</v>
      </c>
      <c r="G266" s="233"/>
      <c r="H266" s="237">
        <v>7</v>
      </c>
      <c r="I266" s="238"/>
      <c r="J266" s="233"/>
      <c r="K266" s="233"/>
      <c r="L266" s="239"/>
      <c r="M266" s="240"/>
      <c r="N266" s="241"/>
      <c r="O266" s="241"/>
      <c r="P266" s="241"/>
      <c r="Q266" s="241"/>
      <c r="R266" s="241"/>
      <c r="S266" s="241"/>
      <c r="T266" s="242"/>
      <c r="AT266" s="243" t="s">
        <v>154</v>
      </c>
      <c r="AU266" s="243" t="s">
        <v>83</v>
      </c>
      <c r="AV266" s="11" t="s">
        <v>83</v>
      </c>
      <c r="AW266" s="11" t="s">
        <v>37</v>
      </c>
      <c r="AX266" s="11" t="s">
        <v>81</v>
      </c>
      <c r="AY266" s="243" t="s">
        <v>131</v>
      </c>
    </row>
    <row r="267" s="1" customFormat="1" ht="25.5" customHeight="1">
      <c r="B267" s="45"/>
      <c r="C267" s="220" t="s">
        <v>348</v>
      </c>
      <c r="D267" s="220" t="s">
        <v>134</v>
      </c>
      <c r="E267" s="221" t="s">
        <v>682</v>
      </c>
      <c r="F267" s="222" t="s">
        <v>683</v>
      </c>
      <c r="G267" s="223" t="s">
        <v>461</v>
      </c>
      <c r="H267" s="224">
        <v>6</v>
      </c>
      <c r="I267" s="225"/>
      <c r="J267" s="226">
        <f>ROUND(I267*H267,2)</f>
        <v>0</v>
      </c>
      <c r="K267" s="222" t="s">
        <v>145</v>
      </c>
      <c r="L267" s="71"/>
      <c r="M267" s="227" t="s">
        <v>30</v>
      </c>
      <c r="N267" s="228" t="s">
        <v>44</v>
      </c>
      <c r="O267" s="46"/>
      <c r="P267" s="229">
        <f>O267*H267</f>
        <v>0</v>
      </c>
      <c r="Q267" s="229">
        <v>0.0060000000000000001</v>
      </c>
      <c r="R267" s="229">
        <f>Q267*H267</f>
        <v>0.036000000000000004</v>
      </c>
      <c r="S267" s="229">
        <v>0</v>
      </c>
      <c r="T267" s="230">
        <f>S267*H267</f>
        <v>0</v>
      </c>
      <c r="AR267" s="23" t="s">
        <v>168</v>
      </c>
      <c r="AT267" s="23" t="s">
        <v>134</v>
      </c>
      <c r="AU267" s="23" t="s">
        <v>83</v>
      </c>
      <c r="AY267" s="23" t="s">
        <v>131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23" t="s">
        <v>81</v>
      </c>
      <c r="BK267" s="231">
        <f>ROUND(I267*H267,2)</f>
        <v>0</v>
      </c>
      <c r="BL267" s="23" t="s">
        <v>168</v>
      </c>
      <c r="BM267" s="23" t="s">
        <v>684</v>
      </c>
    </row>
    <row r="268" s="12" customFormat="1">
      <c r="B268" s="244"/>
      <c r="C268" s="245"/>
      <c r="D268" s="234" t="s">
        <v>154</v>
      </c>
      <c r="E268" s="246" t="s">
        <v>30</v>
      </c>
      <c r="F268" s="247" t="s">
        <v>530</v>
      </c>
      <c r="G268" s="245"/>
      <c r="H268" s="246" t="s">
        <v>30</v>
      </c>
      <c r="I268" s="248"/>
      <c r="J268" s="245"/>
      <c r="K268" s="245"/>
      <c r="L268" s="249"/>
      <c r="M268" s="250"/>
      <c r="N268" s="251"/>
      <c r="O268" s="251"/>
      <c r="P268" s="251"/>
      <c r="Q268" s="251"/>
      <c r="R268" s="251"/>
      <c r="S268" s="251"/>
      <c r="T268" s="252"/>
      <c r="AT268" s="253" t="s">
        <v>154</v>
      </c>
      <c r="AU268" s="253" t="s">
        <v>83</v>
      </c>
      <c r="AV268" s="12" t="s">
        <v>81</v>
      </c>
      <c r="AW268" s="12" t="s">
        <v>37</v>
      </c>
      <c r="AX268" s="12" t="s">
        <v>73</v>
      </c>
      <c r="AY268" s="253" t="s">
        <v>131</v>
      </c>
    </row>
    <row r="269" s="11" customFormat="1">
      <c r="B269" s="232"/>
      <c r="C269" s="233"/>
      <c r="D269" s="234" t="s">
        <v>154</v>
      </c>
      <c r="E269" s="235" t="s">
        <v>30</v>
      </c>
      <c r="F269" s="236" t="s">
        <v>685</v>
      </c>
      <c r="G269" s="233"/>
      <c r="H269" s="237">
        <v>5.8499999999999996</v>
      </c>
      <c r="I269" s="238"/>
      <c r="J269" s="233"/>
      <c r="K269" s="233"/>
      <c r="L269" s="239"/>
      <c r="M269" s="240"/>
      <c r="N269" s="241"/>
      <c r="O269" s="241"/>
      <c r="P269" s="241"/>
      <c r="Q269" s="241"/>
      <c r="R269" s="241"/>
      <c r="S269" s="241"/>
      <c r="T269" s="242"/>
      <c r="AT269" s="243" t="s">
        <v>154</v>
      </c>
      <c r="AU269" s="243" t="s">
        <v>83</v>
      </c>
      <c r="AV269" s="11" t="s">
        <v>83</v>
      </c>
      <c r="AW269" s="11" t="s">
        <v>37</v>
      </c>
      <c r="AX269" s="11" t="s">
        <v>73</v>
      </c>
      <c r="AY269" s="243" t="s">
        <v>131</v>
      </c>
    </row>
    <row r="270" s="11" customFormat="1">
      <c r="B270" s="232"/>
      <c r="C270" s="233"/>
      <c r="D270" s="234" t="s">
        <v>154</v>
      </c>
      <c r="E270" s="235" t="s">
        <v>30</v>
      </c>
      <c r="F270" s="236" t="s">
        <v>591</v>
      </c>
      <c r="G270" s="233"/>
      <c r="H270" s="237">
        <v>0.14999999999999999</v>
      </c>
      <c r="I270" s="238"/>
      <c r="J270" s="233"/>
      <c r="K270" s="233"/>
      <c r="L270" s="239"/>
      <c r="M270" s="240"/>
      <c r="N270" s="241"/>
      <c r="O270" s="241"/>
      <c r="P270" s="241"/>
      <c r="Q270" s="241"/>
      <c r="R270" s="241"/>
      <c r="S270" s="241"/>
      <c r="T270" s="242"/>
      <c r="AT270" s="243" t="s">
        <v>154</v>
      </c>
      <c r="AU270" s="243" t="s">
        <v>83</v>
      </c>
      <c r="AV270" s="11" t="s">
        <v>83</v>
      </c>
      <c r="AW270" s="11" t="s">
        <v>37</v>
      </c>
      <c r="AX270" s="11" t="s">
        <v>73</v>
      </c>
      <c r="AY270" s="243" t="s">
        <v>131</v>
      </c>
    </row>
    <row r="271" s="13" customFormat="1">
      <c r="B271" s="268"/>
      <c r="C271" s="269"/>
      <c r="D271" s="234" t="s">
        <v>154</v>
      </c>
      <c r="E271" s="270" t="s">
        <v>30</v>
      </c>
      <c r="F271" s="271" t="s">
        <v>471</v>
      </c>
      <c r="G271" s="269"/>
      <c r="H271" s="272">
        <v>6</v>
      </c>
      <c r="I271" s="273"/>
      <c r="J271" s="269"/>
      <c r="K271" s="269"/>
      <c r="L271" s="274"/>
      <c r="M271" s="275"/>
      <c r="N271" s="276"/>
      <c r="O271" s="276"/>
      <c r="P271" s="276"/>
      <c r="Q271" s="276"/>
      <c r="R271" s="276"/>
      <c r="S271" s="276"/>
      <c r="T271" s="277"/>
      <c r="AT271" s="278" t="s">
        <v>154</v>
      </c>
      <c r="AU271" s="278" t="s">
        <v>83</v>
      </c>
      <c r="AV271" s="13" t="s">
        <v>138</v>
      </c>
      <c r="AW271" s="13" t="s">
        <v>37</v>
      </c>
      <c r="AX271" s="13" t="s">
        <v>81</v>
      </c>
      <c r="AY271" s="278" t="s">
        <v>131</v>
      </c>
    </row>
    <row r="272" s="1" customFormat="1" ht="16.5" customHeight="1">
      <c r="B272" s="45"/>
      <c r="C272" s="254" t="s">
        <v>352</v>
      </c>
      <c r="D272" s="254" t="s">
        <v>197</v>
      </c>
      <c r="E272" s="255" t="s">
        <v>686</v>
      </c>
      <c r="F272" s="256" t="s">
        <v>687</v>
      </c>
      <c r="G272" s="257" t="s">
        <v>461</v>
      </c>
      <c r="H272" s="258">
        <v>19</v>
      </c>
      <c r="I272" s="259"/>
      <c r="J272" s="260">
        <f>ROUND(I272*H272,2)</f>
        <v>0</v>
      </c>
      <c r="K272" s="256" t="s">
        <v>145</v>
      </c>
      <c r="L272" s="261"/>
      <c r="M272" s="262" t="s">
        <v>30</v>
      </c>
      <c r="N272" s="263" t="s">
        <v>44</v>
      </c>
      <c r="O272" s="46"/>
      <c r="P272" s="229">
        <f>O272*H272</f>
        <v>0</v>
      </c>
      <c r="Q272" s="229">
        <v>0.0020999999999999999</v>
      </c>
      <c r="R272" s="229">
        <f>Q272*H272</f>
        <v>0.039899999999999998</v>
      </c>
      <c r="S272" s="229">
        <v>0</v>
      </c>
      <c r="T272" s="230">
        <f>S272*H272</f>
        <v>0</v>
      </c>
      <c r="AR272" s="23" t="s">
        <v>200</v>
      </c>
      <c r="AT272" s="23" t="s">
        <v>197</v>
      </c>
      <c r="AU272" s="23" t="s">
        <v>83</v>
      </c>
      <c r="AY272" s="23" t="s">
        <v>131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23" t="s">
        <v>81</v>
      </c>
      <c r="BK272" s="231">
        <f>ROUND(I272*H272,2)</f>
        <v>0</v>
      </c>
      <c r="BL272" s="23" t="s">
        <v>168</v>
      </c>
      <c r="BM272" s="23" t="s">
        <v>688</v>
      </c>
    </row>
    <row r="273" s="12" customFormat="1">
      <c r="B273" s="244"/>
      <c r="C273" s="245"/>
      <c r="D273" s="234" t="s">
        <v>154</v>
      </c>
      <c r="E273" s="246" t="s">
        <v>30</v>
      </c>
      <c r="F273" s="247" t="s">
        <v>689</v>
      </c>
      <c r="G273" s="245"/>
      <c r="H273" s="246" t="s">
        <v>30</v>
      </c>
      <c r="I273" s="248"/>
      <c r="J273" s="245"/>
      <c r="K273" s="245"/>
      <c r="L273" s="249"/>
      <c r="M273" s="250"/>
      <c r="N273" s="251"/>
      <c r="O273" s="251"/>
      <c r="P273" s="251"/>
      <c r="Q273" s="251"/>
      <c r="R273" s="251"/>
      <c r="S273" s="251"/>
      <c r="T273" s="252"/>
      <c r="AT273" s="253" t="s">
        <v>154</v>
      </c>
      <c r="AU273" s="253" t="s">
        <v>83</v>
      </c>
      <c r="AV273" s="12" t="s">
        <v>81</v>
      </c>
      <c r="AW273" s="12" t="s">
        <v>37</v>
      </c>
      <c r="AX273" s="12" t="s">
        <v>73</v>
      </c>
      <c r="AY273" s="253" t="s">
        <v>131</v>
      </c>
    </row>
    <row r="274" s="12" customFormat="1">
      <c r="B274" s="244"/>
      <c r="C274" s="245"/>
      <c r="D274" s="234" t="s">
        <v>154</v>
      </c>
      <c r="E274" s="246" t="s">
        <v>30</v>
      </c>
      <c r="F274" s="247" t="s">
        <v>690</v>
      </c>
      <c r="G274" s="245"/>
      <c r="H274" s="246" t="s">
        <v>30</v>
      </c>
      <c r="I274" s="248"/>
      <c r="J274" s="245"/>
      <c r="K274" s="245"/>
      <c r="L274" s="249"/>
      <c r="M274" s="250"/>
      <c r="N274" s="251"/>
      <c r="O274" s="251"/>
      <c r="P274" s="251"/>
      <c r="Q274" s="251"/>
      <c r="R274" s="251"/>
      <c r="S274" s="251"/>
      <c r="T274" s="252"/>
      <c r="AT274" s="253" t="s">
        <v>154</v>
      </c>
      <c r="AU274" s="253" t="s">
        <v>83</v>
      </c>
      <c r="AV274" s="12" t="s">
        <v>81</v>
      </c>
      <c r="AW274" s="12" t="s">
        <v>37</v>
      </c>
      <c r="AX274" s="12" t="s">
        <v>73</v>
      </c>
      <c r="AY274" s="253" t="s">
        <v>131</v>
      </c>
    </row>
    <row r="275" s="11" customFormat="1">
      <c r="B275" s="232"/>
      <c r="C275" s="233"/>
      <c r="D275" s="234" t="s">
        <v>154</v>
      </c>
      <c r="E275" s="235" t="s">
        <v>30</v>
      </c>
      <c r="F275" s="236" t="s">
        <v>691</v>
      </c>
      <c r="G275" s="233"/>
      <c r="H275" s="237">
        <v>19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AT275" s="243" t="s">
        <v>154</v>
      </c>
      <c r="AU275" s="243" t="s">
        <v>83</v>
      </c>
      <c r="AV275" s="11" t="s">
        <v>83</v>
      </c>
      <c r="AW275" s="11" t="s">
        <v>37</v>
      </c>
      <c r="AX275" s="11" t="s">
        <v>81</v>
      </c>
      <c r="AY275" s="243" t="s">
        <v>131</v>
      </c>
    </row>
    <row r="276" s="1" customFormat="1" ht="16.5" customHeight="1">
      <c r="B276" s="45"/>
      <c r="C276" s="220" t="s">
        <v>356</v>
      </c>
      <c r="D276" s="220" t="s">
        <v>134</v>
      </c>
      <c r="E276" s="221" t="s">
        <v>239</v>
      </c>
      <c r="F276" s="222" t="s">
        <v>240</v>
      </c>
      <c r="G276" s="223" t="s">
        <v>144</v>
      </c>
      <c r="H276" s="224">
        <v>0.114</v>
      </c>
      <c r="I276" s="225"/>
      <c r="J276" s="226">
        <f>ROUND(I276*H276,2)</f>
        <v>0</v>
      </c>
      <c r="K276" s="222" t="s">
        <v>145</v>
      </c>
      <c r="L276" s="71"/>
      <c r="M276" s="227" t="s">
        <v>30</v>
      </c>
      <c r="N276" s="228" t="s">
        <v>44</v>
      </c>
      <c r="O276" s="46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AR276" s="23" t="s">
        <v>168</v>
      </c>
      <c r="AT276" s="23" t="s">
        <v>134</v>
      </c>
      <c r="AU276" s="23" t="s">
        <v>83</v>
      </c>
      <c r="AY276" s="23" t="s">
        <v>131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23" t="s">
        <v>81</v>
      </c>
      <c r="BK276" s="231">
        <f>ROUND(I276*H276,2)</f>
        <v>0</v>
      </c>
      <c r="BL276" s="23" t="s">
        <v>168</v>
      </c>
      <c r="BM276" s="23" t="s">
        <v>692</v>
      </c>
    </row>
    <row r="277" s="10" customFormat="1" ht="29.88" customHeight="1">
      <c r="B277" s="204"/>
      <c r="C277" s="205"/>
      <c r="D277" s="206" t="s">
        <v>72</v>
      </c>
      <c r="E277" s="218" t="s">
        <v>693</v>
      </c>
      <c r="F277" s="218" t="s">
        <v>694</v>
      </c>
      <c r="G277" s="205"/>
      <c r="H277" s="205"/>
      <c r="I277" s="208"/>
      <c r="J277" s="219">
        <f>BK277</f>
        <v>0</v>
      </c>
      <c r="K277" s="205"/>
      <c r="L277" s="210"/>
      <c r="M277" s="211"/>
      <c r="N277" s="212"/>
      <c r="O277" s="212"/>
      <c r="P277" s="213">
        <f>SUM(P278:P297)</f>
        <v>0</v>
      </c>
      <c r="Q277" s="212"/>
      <c r="R277" s="213">
        <f>SUM(R278:R297)</f>
        <v>1.0224358800000002</v>
      </c>
      <c r="S277" s="212"/>
      <c r="T277" s="214">
        <f>SUM(T278:T297)</f>
        <v>0</v>
      </c>
      <c r="AR277" s="215" t="s">
        <v>83</v>
      </c>
      <c r="AT277" s="216" t="s">
        <v>72</v>
      </c>
      <c r="AU277" s="216" t="s">
        <v>81</v>
      </c>
      <c r="AY277" s="215" t="s">
        <v>131</v>
      </c>
      <c r="BK277" s="217">
        <f>SUM(BK278:BK297)</f>
        <v>0</v>
      </c>
    </row>
    <row r="278" s="1" customFormat="1" ht="25.5" customHeight="1">
      <c r="B278" s="45"/>
      <c r="C278" s="220" t="s">
        <v>360</v>
      </c>
      <c r="D278" s="220" t="s">
        <v>134</v>
      </c>
      <c r="E278" s="221" t="s">
        <v>695</v>
      </c>
      <c r="F278" s="222" t="s">
        <v>696</v>
      </c>
      <c r="G278" s="223" t="s">
        <v>461</v>
      </c>
      <c r="H278" s="224">
        <v>22.5</v>
      </c>
      <c r="I278" s="225"/>
      <c r="J278" s="226">
        <f>ROUND(I278*H278,2)</f>
        <v>0</v>
      </c>
      <c r="K278" s="222" t="s">
        <v>145</v>
      </c>
      <c r="L278" s="71"/>
      <c r="M278" s="227" t="s">
        <v>30</v>
      </c>
      <c r="N278" s="228" t="s">
        <v>44</v>
      </c>
      <c r="O278" s="46"/>
      <c r="P278" s="229">
        <f>O278*H278</f>
        <v>0</v>
      </c>
      <c r="Q278" s="229">
        <v>0.026689999999999998</v>
      </c>
      <c r="R278" s="229">
        <f>Q278*H278</f>
        <v>0.60052499999999998</v>
      </c>
      <c r="S278" s="229">
        <v>0</v>
      </c>
      <c r="T278" s="230">
        <f>S278*H278</f>
        <v>0</v>
      </c>
      <c r="AR278" s="23" t="s">
        <v>168</v>
      </c>
      <c r="AT278" s="23" t="s">
        <v>134</v>
      </c>
      <c r="AU278" s="23" t="s">
        <v>83</v>
      </c>
      <c r="AY278" s="23" t="s">
        <v>131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23" t="s">
        <v>81</v>
      </c>
      <c r="BK278" s="231">
        <f>ROUND(I278*H278,2)</f>
        <v>0</v>
      </c>
      <c r="BL278" s="23" t="s">
        <v>168</v>
      </c>
      <c r="BM278" s="23" t="s">
        <v>697</v>
      </c>
    </row>
    <row r="279" s="11" customFormat="1">
      <c r="B279" s="232"/>
      <c r="C279" s="233"/>
      <c r="D279" s="234" t="s">
        <v>154</v>
      </c>
      <c r="E279" s="235" t="s">
        <v>30</v>
      </c>
      <c r="F279" s="236" t="s">
        <v>698</v>
      </c>
      <c r="G279" s="233"/>
      <c r="H279" s="237">
        <v>12</v>
      </c>
      <c r="I279" s="238"/>
      <c r="J279" s="233"/>
      <c r="K279" s="233"/>
      <c r="L279" s="239"/>
      <c r="M279" s="240"/>
      <c r="N279" s="241"/>
      <c r="O279" s="241"/>
      <c r="P279" s="241"/>
      <c r="Q279" s="241"/>
      <c r="R279" s="241"/>
      <c r="S279" s="241"/>
      <c r="T279" s="242"/>
      <c r="AT279" s="243" t="s">
        <v>154</v>
      </c>
      <c r="AU279" s="243" t="s">
        <v>83</v>
      </c>
      <c r="AV279" s="11" t="s">
        <v>83</v>
      </c>
      <c r="AW279" s="11" t="s">
        <v>37</v>
      </c>
      <c r="AX279" s="11" t="s">
        <v>73</v>
      </c>
      <c r="AY279" s="243" t="s">
        <v>131</v>
      </c>
    </row>
    <row r="280" s="11" customFormat="1">
      <c r="B280" s="232"/>
      <c r="C280" s="233"/>
      <c r="D280" s="234" t="s">
        <v>154</v>
      </c>
      <c r="E280" s="235" t="s">
        <v>30</v>
      </c>
      <c r="F280" s="236" t="s">
        <v>699</v>
      </c>
      <c r="G280" s="233"/>
      <c r="H280" s="237">
        <v>8.3599999999999994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2"/>
      <c r="AT280" s="243" t="s">
        <v>154</v>
      </c>
      <c r="AU280" s="243" t="s">
        <v>83</v>
      </c>
      <c r="AV280" s="11" t="s">
        <v>83</v>
      </c>
      <c r="AW280" s="11" t="s">
        <v>37</v>
      </c>
      <c r="AX280" s="11" t="s">
        <v>73</v>
      </c>
      <c r="AY280" s="243" t="s">
        <v>131</v>
      </c>
    </row>
    <row r="281" s="11" customFormat="1">
      <c r="B281" s="232"/>
      <c r="C281" s="233"/>
      <c r="D281" s="234" t="s">
        <v>154</v>
      </c>
      <c r="E281" s="235" t="s">
        <v>30</v>
      </c>
      <c r="F281" s="236" t="s">
        <v>700</v>
      </c>
      <c r="G281" s="233"/>
      <c r="H281" s="237">
        <v>2.1400000000000001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AT281" s="243" t="s">
        <v>154</v>
      </c>
      <c r="AU281" s="243" t="s">
        <v>83</v>
      </c>
      <c r="AV281" s="11" t="s">
        <v>83</v>
      </c>
      <c r="AW281" s="11" t="s">
        <v>37</v>
      </c>
      <c r="AX281" s="11" t="s">
        <v>73</v>
      </c>
      <c r="AY281" s="243" t="s">
        <v>131</v>
      </c>
    </row>
    <row r="282" s="13" customFormat="1">
      <c r="B282" s="268"/>
      <c r="C282" s="269"/>
      <c r="D282" s="234" t="s">
        <v>154</v>
      </c>
      <c r="E282" s="270" t="s">
        <v>30</v>
      </c>
      <c r="F282" s="271" t="s">
        <v>471</v>
      </c>
      <c r="G282" s="269"/>
      <c r="H282" s="272">
        <v>22.5</v>
      </c>
      <c r="I282" s="273"/>
      <c r="J282" s="269"/>
      <c r="K282" s="269"/>
      <c r="L282" s="274"/>
      <c r="M282" s="275"/>
      <c r="N282" s="276"/>
      <c r="O282" s="276"/>
      <c r="P282" s="276"/>
      <c r="Q282" s="276"/>
      <c r="R282" s="276"/>
      <c r="S282" s="276"/>
      <c r="T282" s="277"/>
      <c r="AT282" s="278" t="s">
        <v>154</v>
      </c>
      <c r="AU282" s="278" t="s">
        <v>83</v>
      </c>
      <c r="AV282" s="13" t="s">
        <v>138</v>
      </c>
      <c r="AW282" s="13" t="s">
        <v>37</v>
      </c>
      <c r="AX282" s="13" t="s">
        <v>81</v>
      </c>
      <c r="AY282" s="278" t="s">
        <v>131</v>
      </c>
    </row>
    <row r="283" s="1" customFormat="1" ht="16.5" customHeight="1">
      <c r="B283" s="45"/>
      <c r="C283" s="220" t="s">
        <v>364</v>
      </c>
      <c r="D283" s="220" t="s">
        <v>134</v>
      </c>
      <c r="E283" s="221" t="s">
        <v>701</v>
      </c>
      <c r="F283" s="222" t="s">
        <v>702</v>
      </c>
      <c r="G283" s="223" t="s">
        <v>461</v>
      </c>
      <c r="H283" s="224">
        <v>15</v>
      </c>
      <c r="I283" s="225"/>
      <c r="J283" s="226">
        <f>ROUND(I283*H283,2)</f>
        <v>0</v>
      </c>
      <c r="K283" s="222" t="s">
        <v>145</v>
      </c>
      <c r="L283" s="71"/>
      <c r="M283" s="227" t="s">
        <v>30</v>
      </c>
      <c r="N283" s="228" t="s">
        <v>44</v>
      </c>
      <c r="O283" s="46"/>
      <c r="P283" s="229">
        <f>O283*H283</f>
        <v>0</v>
      </c>
      <c r="Q283" s="229">
        <v>0.026710000000000001</v>
      </c>
      <c r="R283" s="229">
        <f>Q283*H283</f>
        <v>0.40065000000000001</v>
      </c>
      <c r="S283" s="229">
        <v>0</v>
      </c>
      <c r="T283" s="230">
        <f>S283*H283</f>
        <v>0</v>
      </c>
      <c r="AR283" s="23" t="s">
        <v>168</v>
      </c>
      <c r="AT283" s="23" t="s">
        <v>134</v>
      </c>
      <c r="AU283" s="23" t="s">
        <v>83</v>
      </c>
      <c r="AY283" s="23" t="s">
        <v>131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23" t="s">
        <v>81</v>
      </c>
      <c r="BK283" s="231">
        <f>ROUND(I283*H283,2)</f>
        <v>0</v>
      </c>
      <c r="BL283" s="23" t="s">
        <v>168</v>
      </c>
      <c r="BM283" s="23" t="s">
        <v>703</v>
      </c>
    </row>
    <row r="284" s="11" customFormat="1">
      <c r="B284" s="232"/>
      <c r="C284" s="233"/>
      <c r="D284" s="234" t="s">
        <v>154</v>
      </c>
      <c r="E284" s="235" t="s">
        <v>30</v>
      </c>
      <c r="F284" s="236" t="s">
        <v>704</v>
      </c>
      <c r="G284" s="233"/>
      <c r="H284" s="237">
        <v>7.5999999999999996</v>
      </c>
      <c r="I284" s="238"/>
      <c r="J284" s="233"/>
      <c r="K284" s="233"/>
      <c r="L284" s="239"/>
      <c r="M284" s="240"/>
      <c r="N284" s="241"/>
      <c r="O284" s="241"/>
      <c r="P284" s="241"/>
      <c r="Q284" s="241"/>
      <c r="R284" s="241"/>
      <c r="S284" s="241"/>
      <c r="T284" s="242"/>
      <c r="AT284" s="243" t="s">
        <v>154</v>
      </c>
      <c r="AU284" s="243" t="s">
        <v>83</v>
      </c>
      <c r="AV284" s="11" t="s">
        <v>83</v>
      </c>
      <c r="AW284" s="11" t="s">
        <v>37</v>
      </c>
      <c r="AX284" s="11" t="s">
        <v>73</v>
      </c>
      <c r="AY284" s="243" t="s">
        <v>131</v>
      </c>
    </row>
    <row r="285" s="11" customFormat="1">
      <c r="B285" s="232"/>
      <c r="C285" s="233"/>
      <c r="D285" s="234" t="s">
        <v>154</v>
      </c>
      <c r="E285" s="235" t="s">
        <v>30</v>
      </c>
      <c r="F285" s="236" t="s">
        <v>705</v>
      </c>
      <c r="G285" s="233"/>
      <c r="H285" s="237">
        <v>2.7000000000000002</v>
      </c>
      <c r="I285" s="238"/>
      <c r="J285" s="233"/>
      <c r="K285" s="233"/>
      <c r="L285" s="239"/>
      <c r="M285" s="240"/>
      <c r="N285" s="241"/>
      <c r="O285" s="241"/>
      <c r="P285" s="241"/>
      <c r="Q285" s="241"/>
      <c r="R285" s="241"/>
      <c r="S285" s="241"/>
      <c r="T285" s="242"/>
      <c r="AT285" s="243" t="s">
        <v>154</v>
      </c>
      <c r="AU285" s="243" t="s">
        <v>83</v>
      </c>
      <c r="AV285" s="11" t="s">
        <v>83</v>
      </c>
      <c r="AW285" s="11" t="s">
        <v>37</v>
      </c>
      <c r="AX285" s="11" t="s">
        <v>73</v>
      </c>
      <c r="AY285" s="243" t="s">
        <v>131</v>
      </c>
    </row>
    <row r="286" s="11" customFormat="1">
      <c r="B286" s="232"/>
      <c r="C286" s="233"/>
      <c r="D286" s="234" t="s">
        <v>154</v>
      </c>
      <c r="E286" s="235" t="s">
        <v>30</v>
      </c>
      <c r="F286" s="236" t="s">
        <v>706</v>
      </c>
      <c r="G286" s="233"/>
      <c r="H286" s="237">
        <v>2.75</v>
      </c>
      <c r="I286" s="238"/>
      <c r="J286" s="233"/>
      <c r="K286" s="233"/>
      <c r="L286" s="239"/>
      <c r="M286" s="240"/>
      <c r="N286" s="241"/>
      <c r="O286" s="241"/>
      <c r="P286" s="241"/>
      <c r="Q286" s="241"/>
      <c r="R286" s="241"/>
      <c r="S286" s="241"/>
      <c r="T286" s="242"/>
      <c r="AT286" s="243" t="s">
        <v>154</v>
      </c>
      <c r="AU286" s="243" t="s">
        <v>83</v>
      </c>
      <c r="AV286" s="11" t="s">
        <v>83</v>
      </c>
      <c r="AW286" s="11" t="s">
        <v>37</v>
      </c>
      <c r="AX286" s="11" t="s">
        <v>73</v>
      </c>
      <c r="AY286" s="243" t="s">
        <v>131</v>
      </c>
    </row>
    <row r="287" s="11" customFormat="1">
      <c r="B287" s="232"/>
      <c r="C287" s="233"/>
      <c r="D287" s="234" t="s">
        <v>154</v>
      </c>
      <c r="E287" s="235" t="s">
        <v>30</v>
      </c>
      <c r="F287" s="236" t="s">
        <v>707</v>
      </c>
      <c r="G287" s="233"/>
      <c r="H287" s="237">
        <v>1.95</v>
      </c>
      <c r="I287" s="238"/>
      <c r="J287" s="233"/>
      <c r="K287" s="233"/>
      <c r="L287" s="239"/>
      <c r="M287" s="240"/>
      <c r="N287" s="241"/>
      <c r="O287" s="241"/>
      <c r="P287" s="241"/>
      <c r="Q287" s="241"/>
      <c r="R287" s="241"/>
      <c r="S287" s="241"/>
      <c r="T287" s="242"/>
      <c r="AT287" s="243" t="s">
        <v>154</v>
      </c>
      <c r="AU287" s="243" t="s">
        <v>83</v>
      </c>
      <c r="AV287" s="11" t="s">
        <v>83</v>
      </c>
      <c r="AW287" s="11" t="s">
        <v>37</v>
      </c>
      <c r="AX287" s="11" t="s">
        <v>73</v>
      </c>
      <c r="AY287" s="243" t="s">
        <v>131</v>
      </c>
    </row>
    <row r="288" s="13" customFormat="1">
      <c r="B288" s="268"/>
      <c r="C288" s="269"/>
      <c r="D288" s="234" t="s">
        <v>154</v>
      </c>
      <c r="E288" s="270" t="s">
        <v>30</v>
      </c>
      <c r="F288" s="271" t="s">
        <v>471</v>
      </c>
      <c r="G288" s="269"/>
      <c r="H288" s="272">
        <v>15</v>
      </c>
      <c r="I288" s="273"/>
      <c r="J288" s="269"/>
      <c r="K288" s="269"/>
      <c r="L288" s="274"/>
      <c r="M288" s="275"/>
      <c r="N288" s="276"/>
      <c r="O288" s="276"/>
      <c r="P288" s="276"/>
      <c r="Q288" s="276"/>
      <c r="R288" s="276"/>
      <c r="S288" s="276"/>
      <c r="T288" s="277"/>
      <c r="AT288" s="278" t="s">
        <v>154</v>
      </c>
      <c r="AU288" s="278" t="s">
        <v>83</v>
      </c>
      <c r="AV288" s="13" t="s">
        <v>138</v>
      </c>
      <c r="AW288" s="13" t="s">
        <v>37</v>
      </c>
      <c r="AX288" s="13" t="s">
        <v>81</v>
      </c>
      <c r="AY288" s="278" t="s">
        <v>131</v>
      </c>
    </row>
    <row r="289" s="1" customFormat="1" ht="25.5" customHeight="1">
      <c r="B289" s="45"/>
      <c r="C289" s="220" t="s">
        <v>368</v>
      </c>
      <c r="D289" s="220" t="s">
        <v>134</v>
      </c>
      <c r="E289" s="221" t="s">
        <v>708</v>
      </c>
      <c r="F289" s="222" t="s">
        <v>709</v>
      </c>
      <c r="G289" s="223" t="s">
        <v>461</v>
      </c>
      <c r="H289" s="224">
        <v>37.5</v>
      </c>
      <c r="I289" s="225"/>
      <c r="J289" s="226">
        <f>ROUND(I289*H289,2)</f>
        <v>0</v>
      </c>
      <c r="K289" s="222" t="s">
        <v>145</v>
      </c>
      <c r="L289" s="71"/>
      <c r="M289" s="227" t="s">
        <v>30</v>
      </c>
      <c r="N289" s="228" t="s">
        <v>44</v>
      </c>
      <c r="O289" s="46"/>
      <c r="P289" s="229">
        <f>O289*H289</f>
        <v>0</v>
      </c>
      <c r="Q289" s="229">
        <v>0.00020000000000000001</v>
      </c>
      <c r="R289" s="229">
        <f>Q289*H289</f>
        <v>0.0075000000000000006</v>
      </c>
      <c r="S289" s="229">
        <v>0</v>
      </c>
      <c r="T289" s="230">
        <f>S289*H289</f>
        <v>0</v>
      </c>
      <c r="AR289" s="23" t="s">
        <v>168</v>
      </c>
      <c r="AT289" s="23" t="s">
        <v>134</v>
      </c>
      <c r="AU289" s="23" t="s">
        <v>83</v>
      </c>
      <c r="AY289" s="23" t="s">
        <v>131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23" t="s">
        <v>81</v>
      </c>
      <c r="BK289" s="231">
        <f>ROUND(I289*H289,2)</f>
        <v>0</v>
      </c>
      <c r="BL289" s="23" t="s">
        <v>168</v>
      </c>
      <c r="BM289" s="23" t="s">
        <v>710</v>
      </c>
    </row>
    <row r="290" s="1" customFormat="1" ht="25.5" customHeight="1">
      <c r="B290" s="45"/>
      <c r="C290" s="220" t="s">
        <v>372</v>
      </c>
      <c r="D290" s="220" t="s">
        <v>134</v>
      </c>
      <c r="E290" s="221" t="s">
        <v>711</v>
      </c>
      <c r="F290" s="222" t="s">
        <v>712</v>
      </c>
      <c r="G290" s="223" t="s">
        <v>461</v>
      </c>
      <c r="H290" s="224">
        <v>8</v>
      </c>
      <c r="I290" s="225"/>
      <c r="J290" s="226">
        <f>ROUND(I290*H290,2)</f>
        <v>0</v>
      </c>
      <c r="K290" s="222" t="s">
        <v>30</v>
      </c>
      <c r="L290" s="71"/>
      <c r="M290" s="227" t="s">
        <v>30</v>
      </c>
      <c r="N290" s="228" t="s">
        <v>44</v>
      </c>
      <c r="O290" s="46"/>
      <c r="P290" s="229">
        <f>O290*H290</f>
        <v>0</v>
      </c>
      <c r="Q290" s="229">
        <v>0</v>
      </c>
      <c r="R290" s="229">
        <f>Q290*H290</f>
        <v>0</v>
      </c>
      <c r="S290" s="229">
        <v>0</v>
      </c>
      <c r="T290" s="230">
        <f>S290*H290</f>
        <v>0</v>
      </c>
      <c r="AR290" s="23" t="s">
        <v>168</v>
      </c>
      <c r="AT290" s="23" t="s">
        <v>134</v>
      </c>
      <c r="AU290" s="23" t="s">
        <v>83</v>
      </c>
      <c r="AY290" s="23" t="s">
        <v>131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23" t="s">
        <v>81</v>
      </c>
      <c r="BK290" s="231">
        <f>ROUND(I290*H290,2)</f>
        <v>0</v>
      </c>
      <c r="BL290" s="23" t="s">
        <v>168</v>
      </c>
      <c r="BM290" s="23" t="s">
        <v>713</v>
      </c>
    </row>
    <row r="291" s="12" customFormat="1">
      <c r="B291" s="244"/>
      <c r="C291" s="245"/>
      <c r="D291" s="234" t="s">
        <v>154</v>
      </c>
      <c r="E291" s="246" t="s">
        <v>30</v>
      </c>
      <c r="F291" s="247" t="s">
        <v>530</v>
      </c>
      <c r="G291" s="245"/>
      <c r="H291" s="246" t="s">
        <v>30</v>
      </c>
      <c r="I291" s="248"/>
      <c r="J291" s="245"/>
      <c r="K291" s="245"/>
      <c r="L291" s="249"/>
      <c r="M291" s="250"/>
      <c r="N291" s="251"/>
      <c r="O291" s="251"/>
      <c r="P291" s="251"/>
      <c r="Q291" s="251"/>
      <c r="R291" s="251"/>
      <c r="S291" s="251"/>
      <c r="T291" s="252"/>
      <c r="AT291" s="253" t="s">
        <v>154</v>
      </c>
      <c r="AU291" s="253" t="s">
        <v>83</v>
      </c>
      <c r="AV291" s="12" t="s">
        <v>81</v>
      </c>
      <c r="AW291" s="12" t="s">
        <v>37</v>
      </c>
      <c r="AX291" s="12" t="s">
        <v>73</v>
      </c>
      <c r="AY291" s="253" t="s">
        <v>131</v>
      </c>
    </row>
    <row r="292" s="11" customFormat="1">
      <c r="B292" s="232"/>
      <c r="C292" s="233"/>
      <c r="D292" s="234" t="s">
        <v>154</v>
      </c>
      <c r="E292" s="235" t="s">
        <v>30</v>
      </c>
      <c r="F292" s="236" t="s">
        <v>714</v>
      </c>
      <c r="G292" s="233"/>
      <c r="H292" s="237">
        <v>8</v>
      </c>
      <c r="I292" s="238"/>
      <c r="J292" s="233"/>
      <c r="K292" s="233"/>
      <c r="L292" s="239"/>
      <c r="M292" s="240"/>
      <c r="N292" s="241"/>
      <c r="O292" s="241"/>
      <c r="P292" s="241"/>
      <c r="Q292" s="241"/>
      <c r="R292" s="241"/>
      <c r="S292" s="241"/>
      <c r="T292" s="242"/>
      <c r="AT292" s="243" t="s">
        <v>154</v>
      </c>
      <c r="AU292" s="243" t="s">
        <v>83</v>
      </c>
      <c r="AV292" s="11" t="s">
        <v>83</v>
      </c>
      <c r="AW292" s="11" t="s">
        <v>37</v>
      </c>
      <c r="AX292" s="11" t="s">
        <v>81</v>
      </c>
      <c r="AY292" s="243" t="s">
        <v>131</v>
      </c>
    </row>
    <row r="293" s="1" customFormat="1" ht="16.5" customHeight="1">
      <c r="B293" s="45"/>
      <c r="C293" s="254" t="s">
        <v>376</v>
      </c>
      <c r="D293" s="254" t="s">
        <v>197</v>
      </c>
      <c r="E293" s="255" t="s">
        <v>715</v>
      </c>
      <c r="F293" s="256" t="s">
        <v>716</v>
      </c>
      <c r="G293" s="257" t="s">
        <v>479</v>
      </c>
      <c r="H293" s="258">
        <v>0.024</v>
      </c>
      <c r="I293" s="259"/>
      <c r="J293" s="260">
        <f>ROUND(I293*H293,2)</f>
        <v>0</v>
      </c>
      <c r="K293" s="256" t="s">
        <v>145</v>
      </c>
      <c r="L293" s="261"/>
      <c r="M293" s="262" t="s">
        <v>30</v>
      </c>
      <c r="N293" s="263" t="s">
        <v>44</v>
      </c>
      <c r="O293" s="46"/>
      <c r="P293" s="229">
        <f>O293*H293</f>
        <v>0</v>
      </c>
      <c r="Q293" s="229">
        <v>0.55000000000000004</v>
      </c>
      <c r="R293" s="229">
        <f>Q293*H293</f>
        <v>0.013200000000000002</v>
      </c>
      <c r="S293" s="229">
        <v>0</v>
      </c>
      <c r="T293" s="230">
        <f>S293*H293</f>
        <v>0</v>
      </c>
      <c r="AR293" s="23" t="s">
        <v>200</v>
      </c>
      <c r="AT293" s="23" t="s">
        <v>197</v>
      </c>
      <c r="AU293" s="23" t="s">
        <v>83</v>
      </c>
      <c r="AY293" s="23" t="s">
        <v>131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23" t="s">
        <v>81</v>
      </c>
      <c r="BK293" s="231">
        <f>ROUND(I293*H293,2)</f>
        <v>0</v>
      </c>
      <c r="BL293" s="23" t="s">
        <v>168</v>
      </c>
      <c r="BM293" s="23" t="s">
        <v>717</v>
      </c>
    </row>
    <row r="294" s="12" customFormat="1">
      <c r="B294" s="244"/>
      <c r="C294" s="245"/>
      <c r="D294" s="234" t="s">
        <v>154</v>
      </c>
      <c r="E294" s="246" t="s">
        <v>30</v>
      </c>
      <c r="F294" s="247" t="s">
        <v>718</v>
      </c>
      <c r="G294" s="245"/>
      <c r="H294" s="246" t="s">
        <v>30</v>
      </c>
      <c r="I294" s="248"/>
      <c r="J294" s="245"/>
      <c r="K294" s="245"/>
      <c r="L294" s="249"/>
      <c r="M294" s="250"/>
      <c r="N294" s="251"/>
      <c r="O294" s="251"/>
      <c r="P294" s="251"/>
      <c r="Q294" s="251"/>
      <c r="R294" s="251"/>
      <c r="S294" s="251"/>
      <c r="T294" s="252"/>
      <c r="AT294" s="253" t="s">
        <v>154</v>
      </c>
      <c r="AU294" s="253" t="s">
        <v>83</v>
      </c>
      <c r="AV294" s="12" t="s">
        <v>81</v>
      </c>
      <c r="AW294" s="12" t="s">
        <v>37</v>
      </c>
      <c r="AX294" s="12" t="s">
        <v>73</v>
      </c>
      <c r="AY294" s="253" t="s">
        <v>131</v>
      </c>
    </row>
    <row r="295" s="11" customFormat="1">
      <c r="B295" s="232"/>
      <c r="C295" s="233"/>
      <c r="D295" s="234" t="s">
        <v>154</v>
      </c>
      <c r="E295" s="235" t="s">
        <v>30</v>
      </c>
      <c r="F295" s="236" t="s">
        <v>719</v>
      </c>
      <c r="G295" s="233"/>
      <c r="H295" s="237">
        <v>0.024</v>
      </c>
      <c r="I295" s="238"/>
      <c r="J295" s="233"/>
      <c r="K295" s="233"/>
      <c r="L295" s="239"/>
      <c r="M295" s="240"/>
      <c r="N295" s="241"/>
      <c r="O295" s="241"/>
      <c r="P295" s="241"/>
      <c r="Q295" s="241"/>
      <c r="R295" s="241"/>
      <c r="S295" s="241"/>
      <c r="T295" s="242"/>
      <c r="AT295" s="243" t="s">
        <v>154</v>
      </c>
      <c r="AU295" s="243" t="s">
        <v>83</v>
      </c>
      <c r="AV295" s="11" t="s">
        <v>83</v>
      </c>
      <c r="AW295" s="11" t="s">
        <v>37</v>
      </c>
      <c r="AX295" s="11" t="s">
        <v>81</v>
      </c>
      <c r="AY295" s="243" t="s">
        <v>131</v>
      </c>
    </row>
    <row r="296" s="1" customFormat="1" ht="16.5" customHeight="1">
      <c r="B296" s="45"/>
      <c r="C296" s="220" t="s">
        <v>381</v>
      </c>
      <c r="D296" s="220" t="s">
        <v>134</v>
      </c>
      <c r="E296" s="221" t="s">
        <v>720</v>
      </c>
      <c r="F296" s="222" t="s">
        <v>721</v>
      </c>
      <c r="G296" s="223" t="s">
        <v>479</v>
      </c>
      <c r="H296" s="224">
        <v>0.024</v>
      </c>
      <c r="I296" s="225"/>
      <c r="J296" s="226">
        <f>ROUND(I296*H296,2)</f>
        <v>0</v>
      </c>
      <c r="K296" s="222" t="s">
        <v>145</v>
      </c>
      <c r="L296" s="71"/>
      <c r="M296" s="227" t="s">
        <v>30</v>
      </c>
      <c r="N296" s="228" t="s">
        <v>44</v>
      </c>
      <c r="O296" s="46"/>
      <c r="P296" s="229">
        <f>O296*H296</f>
        <v>0</v>
      </c>
      <c r="Q296" s="229">
        <v>0.023369999999999998</v>
      </c>
      <c r="R296" s="229">
        <f>Q296*H296</f>
        <v>0.00056087999999999993</v>
      </c>
      <c r="S296" s="229">
        <v>0</v>
      </c>
      <c r="T296" s="230">
        <f>S296*H296</f>
        <v>0</v>
      </c>
      <c r="AR296" s="23" t="s">
        <v>168</v>
      </c>
      <c r="AT296" s="23" t="s">
        <v>134</v>
      </c>
      <c r="AU296" s="23" t="s">
        <v>83</v>
      </c>
      <c r="AY296" s="23" t="s">
        <v>131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23" t="s">
        <v>81</v>
      </c>
      <c r="BK296" s="231">
        <f>ROUND(I296*H296,2)</f>
        <v>0</v>
      </c>
      <c r="BL296" s="23" t="s">
        <v>168</v>
      </c>
      <c r="BM296" s="23" t="s">
        <v>722</v>
      </c>
    </row>
    <row r="297" s="1" customFormat="1" ht="16.5" customHeight="1">
      <c r="B297" s="45"/>
      <c r="C297" s="220" t="s">
        <v>386</v>
      </c>
      <c r="D297" s="220" t="s">
        <v>134</v>
      </c>
      <c r="E297" s="221" t="s">
        <v>723</v>
      </c>
      <c r="F297" s="222" t="s">
        <v>724</v>
      </c>
      <c r="G297" s="223" t="s">
        <v>144</v>
      </c>
      <c r="H297" s="224">
        <v>1.022</v>
      </c>
      <c r="I297" s="225"/>
      <c r="J297" s="226">
        <f>ROUND(I297*H297,2)</f>
        <v>0</v>
      </c>
      <c r="K297" s="222" t="s">
        <v>145</v>
      </c>
      <c r="L297" s="71"/>
      <c r="M297" s="227" t="s">
        <v>30</v>
      </c>
      <c r="N297" s="228" t="s">
        <v>44</v>
      </c>
      <c r="O297" s="46"/>
      <c r="P297" s="229">
        <f>O297*H297</f>
        <v>0</v>
      </c>
      <c r="Q297" s="229">
        <v>0</v>
      </c>
      <c r="R297" s="229">
        <f>Q297*H297</f>
        <v>0</v>
      </c>
      <c r="S297" s="229">
        <v>0</v>
      </c>
      <c r="T297" s="230">
        <f>S297*H297</f>
        <v>0</v>
      </c>
      <c r="AR297" s="23" t="s">
        <v>168</v>
      </c>
      <c r="AT297" s="23" t="s">
        <v>134</v>
      </c>
      <c r="AU297" s="23" t="s">
        <v>83</v>
      </c>
      <c r="AY297" s="23" t="s">
        <v>131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23" t="s">
        <v>81</v>
      </c>
      <c r="BK297" s="231">
        <f>ROUND(I297*H297,2)</f>
        <v>0</v>
      </c>
      <c r="BL297" s="23" t="s">
        <v>168</v>
      </c>
      <c r="BM297" s="23" t="s">
        <v>725</v>
      </c>
    </row>
    <row r="298" s="10" customFormat="1" ht="29.88" customHeight="1">
      <c r="B298" s="204"/>
      <c r="C298" s="205"/>
      <c r="D298" s="206" t="s">
        <v>72</v>
      </c>
      <c r="E298" s="218" t="s">
        <v>726</v>
      </c>
      <c r="F298" s="218" t="s">
        <v>727</v>
      </c>
      <c r="G298" s="205"/>
      <c r="H298" s="205"/>
      <c r="I298" s="208"/>
      <c r="J298" s="219">
        <f>BK298</f>
        <v>0</v>
      </c>
      <c r="K298" s="205"/>
      <c r="L298" s="210"/>
      <c r="M298" s="211"/>
      <c r="N298" s="212"/>
      <c r="O298" s="212"/>
      <c r="P298" s="213">
        <f>SUM(P299:P310)</f>
        <v>0</v>
      </c>
      <c r="Q298" s="212"/>
      <c r="R298" s="213">
        <f>SUM(R299:R310)</f>
        <v>0.46511999999999998</v>
      </c>
      <c r="S298" s="212"/>
      <c r="T298" s="214">
        <f>SUM(T299:T310)</f>
        <v>0</v>
      </c>
      <c r="AR298" s="215" t="s">
        <v>83</v>
      </c>
      <c r="AT298" s="216" t="s">
        <v>72</v>
      </c>
      <c r="AU298" s="216" t="s">
        <v>81</v>
      </c>
      <c r="AY298" s="215" t="s">
        <v>131</v>
      </c>
      <c r="BK298" s="217">
        <f>SUM(BK299:BK310)</f>
        <v>0</v>
      </c>
    </row>
    <row r="299" s="1" customFormat="1" ht="16.5" customHeight="1">
      <c r="B299" s="45"/>
      <c r="C299" s="220" t="s">
        <v>391</v>
      </c>
      <c r="D299" s="220" t="s">
        <v>134</v>
      </c>
      <c r="E299" s="221" t="s">
        <v>728</v>
      </c>
      <c r="F299" s="222" t="s">
        <v>729</v>
      </c>
      <c r="G299" s="223" t="s">
        <v>730</v>
      </c>
      <c r="H299" s="224">
        <v>432</v>
      </c>
      <c r="I299" s="225"/>
      <c r="J299" s="226">
        <f>ROUND(I299*H299,2)</f>
        <v>0</v>
      </c>
      <c r="K299" s="222" t="s">
        <v>145</v>
      </c>
      <c r="L299" s="71"/>
      <c r="M299" s="227" t="s">
        <v>30</v>
      </c>
      <c r="N299" s="228" t="s">
        <v>44</v>
      </c>
      <c r="O299" s="46"/>
      <c r="P299" s="229">
        <f>O299*H299</f>
        <v>0</v>
      </c>
      <c r="Q299" s="229">
        <v>6.0000000000000002E-05</v>
      </c>
      <c r="R299" s="229">
        <f>Q299*H299</f>
        <v>0.025920000000000002</v>
      </c>
      <c r="S299" s="229">
        <v>0</v>
      </c>
      <c r="T299" s="230">
        <f>S299*H299</f>
        <v>0</v>
      </c>
      <c r="AR299" s="23" t="s">
        <v>168</v>
      </c>
      <c r="AT299" s="23" t="s">
        <v>134</v>
      </c>
      <c r="AU299" s="23" t="s">
        <v>83</v>
      </c>
      <c r="AY299" s="23" t="s">
        <v>131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23" t="s">
        <v>81</v>
      </c>
      <c r="BK299" s="231">
        <f>ROUND(I299*H299,2)</f>
        <v>0</v>
      </c>
      <c r="BL299" s="23" t="s">
        <v>168</v>
      </c>
      <c r="BM299" s="23" t="s">
        <v>731</v>
      </c>
    </row>
    <row r="300" s="12" customFormat="1">
      <c r="B300" s="244"/>
      <c r="C300" s="245"/>
      <c r="D300" s="234" t="s">
        <v>154</v>
      </c>
      <c r="E300" s="246" t="s">
        <v>30</v>
      </c>
      <c r="F300" s="247" t="s">
        <v>732</v>
      </c>
      <c r="G300" s="245"/>
      <c r="H300" s="246" t="s">
        <v>30</v>
      </c>
      <c r="I300" s="248"/>
      <c r="J300" s="245"/>
      <c r="K300" s="245"/>
      <c r="L300" s="249"/>
      <c r="M300" s="250"/>
      <c r="N300" s="251"/>
      <c r="O300" s="251"/>
      <c r="P300" s="251"/>
      <c r="Q300" s="251"/>
      <c r="R300" s="251"/>
      <c r="S300" s="251"/>
      <c r="T300" s="252"/>
      <c r="AT300" s="253" t="s">
        <v>154</v>
      </c>
      <c r="AU300" s="253" t="s">
        <v>83</v>
      </c>
      <c r="AV300" s="12" t="s">
        <v>81</v>
      </c>
      <c r="AW300" s="12" t="s">
        <v>37</v>
      </c>
      <c r="AX300" s="12" t="s">
        <v>73</v>
      </c>
      <c r="AY300" s="253" t="s">
        <v>131</v>
      </c>
    </row>
    <row r="301" s="11" customFormat="1">
      <c r="B301" s="232"/>
      <c r="C301" s="233"/>
      <c r="D301" s="234" t="s">
        <v>154</v>
      </c>
      <c r="E301" s="235" t="s">
        <v>30</v>
      </c>
      <c r="F301" s="236" t="s">
        <v>733</v>
      </c>
      <c r="G301" s="233"/>
      <c r="H301" s="237">
        <v>222</v>
      </c>
      <c r="I301" s="238"/>
      <c r="J301" s="233"/>
      <c r="K301" s="233"/>
      <c r="L301" s="239"/>
      <c r="M301" s="240"/>
      <c r="N301" s="241"/>
      <c r="O301" s="241"/>
      <c r="P301" s="241"/>
      <c r="Q301" s="241"/>
      <c r="R301" s="241"/>
      <c r="S301" s="241"/>
      <c r="T301" s="242"/>
      <c r="AT301" s="243" t="s">
        <v>154</v>
      </c>
      <c r="AU301" s="243" t="s">
        <v>83</v>
      </c>
      <c r="AV301" s="11" t="s">
        <v>83</v>
      </c>
      <c r="AW301" s="11" t="s">
        <v>37</v>
      </c>
      <c r="AX301" s="11" t="s">
        <v>73</v>
      </c>
      <c r="AY301" s="243" t="s">
        <v>131</v>
      </c>
    </row>
    <row r="302" s="12" customFormat="1">
      <c r="B302" s="244"/>
      <c r="C302" s="245"/>
      <c r="D302" s="234" t="s">
        <v>154</v>
      </c>
      <c r="E302" s="246" t="s">
        <v>30</v>
      </c>
      <c r="F302" s="247" t="s">
        <v>734</v>
      </c>
      <c r="G302" s="245"/>
      <c r="H302" s="246" t="s">
        <v>30</v>
      </c>
      <c r="I302" s="248"/>
      <c r="J302" s="245"/>
      <c r="K302" s="245"/>
      <c r="L302" s="249"/>
      <c r="M302" s="250"/>
      <c r="N302" s="251"/>
      <c r="O302" s="251"/>
      <c r="P302" s="251"/>
      <c r="Q302" s="251"/>
      <c r="R302" s="251"/>
      <c r="S302" s="251"/>
      <c r="T302" s="252"/>
      <c r="AT302" s="253" t="s">
        <v>154</v>
      </c>
      <c r="AU302" s="253" t="s">
        <v>83</v>
      </c>
      <c r="AV302" s="12" t="s">
        <v>81</v>
      </c>
      <c r="AW302" s="12" t="s">
        <v>37</v>
      </c>
      <c r="AX302" s="12" t="s">
        <v>73</v>
      </c>
      <c r="AY302" s="253" t="s">
        <v>131</v>
      </c>
    </row>
    <row r="303" s="11" customFormat="1">
      <c r="B303" s="232"/>
      <c r="C303" s="233"/>
      <c r="D303" s="234" t="s">
        <v>154</v>
      </c>
      <c r="E303" s="235" t="s">
        <v>30</v>
      </c>
      <c r="F303" s="236" t="s">
        <v>735</v>
      </c>
      <c r="G303" s="233"/>
      <c r="H303" s="237">
        <v>210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AT303" s="243" t="s">
        <v>154</v>
      </c>
      <c r="AU303" s="243" t="s">
        <v>83</v>
      </c>
      <c r="AV303" s="11" t="s">
        <v>83</v>
      </c>
      <c r="AW303" s="11" t="s">
        <v>37</v>
      </c>
      <c r="AX303" s="11" t="s">
        <v>73</v>
      </c>
      <c r="AY303" s="243" t="s">
        <v>131</v>
      </c>
    </row>
    <row r="304" s="13" customFormat="1">
      <c r="B304" s="268"/>
      <c r="C304" s="269"/>
      <c r="D304" s="234" t="s">
        <v>154</v>
      </c>
      <c r="E304" s="270" t="s">
        <v>30</v>
      </c>
      <c r="F304" s="271" t="s">
        <v>471</v>
      </c>
      <c r="G304" s="269"/>
      <c r="H304" s="272">
        <v>432</v>
      </c>
      <c r="I304" s="273"/>
      <c r="J304" s="269"/>
      <c r="K304" s="269"/>
      <c r="L304" s="274"/>
      <c r="M304" s="275"/>
      <c r="N304" s="276"/>
      <c r="O304" s="276"/>
      <c r="P304" s="276"/>
      <c r="Q304" s="276"/>
      <c r="R304" s="276"/>
      <c r="S304" s="276"/>
      <c r="T304" s="277"/>
      <c r="AT304" s="278" t="s">
        <v>154</v>
      </c>
      <c r="AU304" s="278" t="s">
        <v>83</v>
      </c>
      <c r="AV304" s="13" t="s">
        <v>138</v>
      </c>
      <c r="AW304" s="13" t="s">
        <v>37</v>
      </c>
      <c r="AX304" s="13" t="s">
        <v>81</v>
      </c>
      <c r="AY304" s="278" t="s">
        <v>131</v>
      </c>
    </row>
    <row r="305" s="1" customFormat="1" ht="16.5" customHeight="1">
      <c r="B305" s="45"/>
      <c r="C305" s="254" t="s">
        <v>395</v>
      </c>
      <c r="D305" s="254" t="s">
        <v>197</v>
      </c>
      <c r="E305" s="255" t="s">
        <v>736</v>
      </c>
      <c r="F305" s="256" t="s">
        <v>737</v>
      </c>
      <c r="G305" s="257" t="s">
        <v>730</v>
      </c>
      <c r="H305" s="258">
        <v>432</v>
      </c>
      <c r="I305" s="259"/>
      <c r="J305" s="260">
        <f>ROUND(I305*H305,2)</f>
        <v>0</v>
      </c>
      <c r="K305" s="256" t="s">
        <v>30</v>
      </c>
      <c r="L305" s="261"/>
      <c r="M305" s="262" t="s">
        <v>30</v>
      </c>
      <c r="N305" s="263" t="s">
        <v>44</v>
      </c>
      <c r="O305" s="46"/>
      <c r="P305" s="229">
        <f>O305*H305</f>
        <v>0</v>
      </c>
      <c r="Q305" s="229">
        <v>0.001</v>
      </c>
      <c r="R305" s="229">
        <f>Q305*H305</f>
        <v>0.432</v>
      </c>
      <c r="S305" s="229">
        <v>0</v>
      </c>
      <c r="T305" s="230">
        <f>S305*H305</f>
        <v>0</v>
      </c>
      <c r="AR305" s="23" t="s">
        <v>200</v>
      </c>
      <c r="AT305" s="23" t="s">
        <v>197</v>
      </c>
      <c r="AU305" s="23" t="s">
        <v>83</v>
      </c>
      <c r="AY305" s="23" t="s">
        <v>131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23" t="s">
        <v>81</v>
      </c>
      <c r="BK305" s="231">
        <f>ROUND(I305*H305,2)</f>
        <v>0</v>
      </c>
      <c r="BL305" s="23" t="s">
        <v>168</v>
      </c>
      <c r="BM305" s="23" t="s">
        <v>738</v>
      </c>
    </row>
    <row r="306" s="12" customFormat="1">
      <c r="B306" s="244"/>
      <c r="C306" s="245"/>
      <c r="D306" s="234" t="s">
        <v>154</v>
      </c>
      <c r="E306" s="246" t="s">
        <v>30</v>
      </c>
      <c r="F306" s="247" t="s">
        <v>739</v>
      </c>
      <c r="G306" s="245"/>
      <c r="H306" s="246" t="s">
        <v>30</v>
      </c>
      <c r="I306" s="248"/>
      <c r="J306" s="245"/>
      <c r="K306" s="245"/>
      <c r="L306" s="249"/>
      <c r="M306" s="250"/>
      <c r="N306" s="251"/>
      <c r="O306" s="251"/>
      <c r="P306" s="251"/>
      <c r="Q306" s="251"/>
      <c r="R306" s="251"/>
      <c r="S306" s="251"/>
      <c r="T306" s="252"/>
      <c r="AT306" s="253" t="s">
        <v>154</v>
      </c>
      <c r="AU306" s="253" t="s">
        <v>83</v>
      </c>
      <c r="AV306" s="12" t="s">
        <v>81</v>
      </c>
      <c r="AW306" s="12" t="s">
        <v>37</v>
      </c>
      <c r="AX306" s="12" t="s">
        <v>73</v>
      </c>
      <c r="AY306" s="253" t="s">
        <v>131</v>
      </c>
    </row>
    <row r="307" s="11" customFormat="1">
      <c r="B307" s="232"/>
      <c r="C307" s="233"/>
      <c r="D307" s="234" t="s">
        <v>154</v>
      </c>
      <c r="E307" s="235" t="s">
        <v>30</v>
      </c>
      <c r="F307" s="236" t="s">
        <v>740</v>
      </c>
      <c r="G307" s="233"/>
      <c r="H307" s="237">
        <v>432</v>
      </c>
      <c r="I307" s="238"/>
      <c r="J307" s="233"/>
      <c r="K307" s="233"/>
      <c r="L307" s="239"/>
      <c r="M307" s="240"/>
      <c r="N307" s="241"/>
      <c r="O307" s="241"/>
      <c r="P307" s="241"/>
      <c r="Q307" s="241"/>
      <c r="R307" s="241"/>
      <c r="S307" s="241"/>
      <c r="T307" s="242"/>
      <c r="AT307" s="243" t="s">
        <v>154</v>
      </c>
      <c r="AU307" s="243" t="s">
        <v>83</v>
      </c>
      <c r="AV307" s="11" t="s">
        <v>83</v>
      </c>
      <c r="AW307" s="11" t="s">
        <v>37</v>
      </c>
      <c r="AX307" s="11" t="s">
        <v>81</v>
      </c>
      <c r="AY307" s="243" t="s">
        <v>131</v>
      </c>
    </row>
    <row r="308" s="1" customFormat="1" ht="16.5" customHeight="1">
      <c r="B308" s="45"/>
      <c r="C308" s="220" t="s">
        <v>399</v>
      </c>
      <c r="D308" s="220" t="s">
        <v>134</v>
      </c>
      <c r="E308" s="221" t="s">
        <v>741</v>
      </c>
      <c r="F308" s="222" t="s">
        <v>742</v>
      </c>
      <c r="G308" s="223" t="s">
        <v>180</v>
      </c>
      <c r="H308" s="224">
        <v>2</v>
      </c>
      <c r="I308" s="225"/>
      <c r="J308" s="226">
        <f>ROUND(I308*H308,2)</f>
        <v>0</v>
      </c>
      <c r="K308" s="222" t="s">
        <v>145</v>
      </c>
      <c r="L308" s="71"/>
      <c r="M308" s="227" t="s">
        <v>30</v>
      </c>
      <c r="N308" s="228" t="s">
        <v>44</v>
      </c>
      <c r="O308" s="46"/>
      <c r="P308" s="229">
        <f>O308*H308</f>
        <v>0</v>
      </c>
      <c r="Q308" s="229">
        <v>0</v>
      </c>
      <c r="R308" s="229">
        <f>Q308*H308</f>
        <v>0</v>
      </c>
      <c r="S308" s="229">
        <v>0</v>
      </c>
      <c r="T308" s="230">
        <f>S308*H308</f>
        <v>0</v>
      </c>
      <c r="AR308" s="23" t="s">
        <v>168</v>
      </c>
      <c r="AT308" s="23" t="s">
        <v>134</v>
      </c>
      <c r="AU308" s="23" t="s">
        <v>83</v>
      </c>
      <c r="AY308" s="23" t="s">
        <v>131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23" t="s">
        <v>81</v>
      </c>
      <c r="BK308" s="231">
        <f>ROUND(I308*H308,2)</f>
        <v>0</v>
      </c>
      <c r="BL308" s="23" t="s">
        <v>168</v>
      </c>
      <c r="BM308" s="23" t="s">
        <v>743</v>
      </c>
    </row>
    <row r="309" s="1" customFormat="1" ht="25.5" customHeight="1">
      <c r="B309" s="45"/>
      <c r="C309" s="254" t="s">
        <v>403</v>
      </c>
      <c r="D309" s="254" t="s">
        <v>197</v>
      </c>
      <c r="E309" s="255" t="s">
        <v>744</v>
      </c>
      <c r="F309" s="256" t="s">
        <v>745</v>
      </c>
      <c r="G309" s="257" t="s">
        <v>180</v>
      </c>
      <c r="H309" s="258">
        <v>2</v>
      </c>
      <c r="I309" s="259"/>
      <c r="J309" s="260">
        <f>ROUND(I309*H309,2)</f>
        <v>0</v>
      </c>
      <c r="K309" s="256" t="s">
        <v>30</v>
      </c>
      <c r="L309" s="261"/>
      <c r="M309" s="262" t="s">
        <v>30</v>
      </c>
      <c r="N309" s="263" t="s">
        <v>44</v>
      </c>
      <c r="O309" s="46"/>
      <c r="P309" s="229">
        <f>O309*H309</f>
        <v>0</v>
      </c>
      <c r="Q309" s="229">
        <v>0.0035999999999999999</v>
      </c>
      <c r="R309" s="229">
        <f>Q309*H309</f>
        <v>0.0071999999999999998</v>
      </c>
      <c r="S309" s="229">
        <v>0</v>
      </c>
      <c r="T309" s="230">
        <f>S309*H309</f>
        <v>0</v>
      </c>
      <c r="AR309" s="23" t="s">
        <v>200</v>
      </c>
      <c r="AT309" s="23" t="s">
        <v>197</v>
      </c>
      <c r="AU309" s="23" t="s">
        <v>83</v>
      </c>
      <c r="AY309" s="23" t="s">
        <v>131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23" t="s">
        <v>81</v>
      </c>
      <c r="BK309" s="231">
        <f>ROUND(I309*H309,2)</f>
        <v>0</v>
      </c>
      <c r="BL309" s="23" t="s">
        <v>168</v>
      </c>
      <c r="BM309" s="23" t="s">
        <v>746</v>
      </c>
    </row>
    <row r="310" s="1" customFormat="1" ht="16.5" customHeight="1">
      <c r="B310" s="45"/>
      <c r="C310" s="220" t="s">
        <v>407</v>
      </c>
      <c r="D310" s="220" t="s">
        <v>134</v>
      </c>
      <c r="E310" s="221" t="s">
        <v>747</v>
      </c>
      <c r="F310" s="222" t="s">
        <v>748</v>
      </c>
      <c r="G310" s="223" t="s">
        <v>144</v>
      </c>
      <c r="H310" s="224">
        <v>0.46500000000000002</v>
      </c>
      <c r="I310" s="225"/>
      <c r="J310" s="226">
        <f>ROUND(I310*H310,2)</f>
        <v>0</v>
      </c>
      <c r="K310" s="222" t="s">
        <v>145</v>
      </c>
      <c r="L310" s="71"/>
      <c r="M310" s="227" t="s">
        <v>30</v>
      </c>
      <c r="N310" s="228" t="s">
        <v>44</v>
      </c>
      <c r="O310" s="46"/>
      <c r="P310" s="229">
        <f>O310*H310</f>
        <v>0</v>
      </c>
      <c r="Q310" s="229">
        <v>0</v>
      </c>
      <c r="R310" s="229">
        <f>Q310*H310</f>
        <v>0</v>
      </c>
      <c r="S310" s="229">
        <v>0</v>
      </c>
      <c r="T310" s="230">
        <f>S310*H310</f>
        <v>0</v>
      </c>
      <c r="AR310" s="23" t="s">
        <v>168</v>
      </c>
      <c r="AT310" s="23" t="s">
        <v>134</v>
      </c>
      <c r="AU310" s="23" t="s">
        <v>83</v>
      </c>
      <c r="AY310" s="23" t="s">
        <v>131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23" t="s">
        <v>81</v>
      </c>
      <c r="BK310" s="231">
        <f>ROUND(I310*H310,2)</f>
        <v>0</v>
      </c>
      <c r="BL310" s="23" t="s">
        <v>168</v>
      </c>
      <c r="BM310" s="23" t="s">
        <v>749</v>
      </c>
    </row>
    <row r="311" s="10" customFormat="1" ht="29.88" customHeight="1">
      <c r="B311" s="204"/>
      <c r="C311" s="205"/>
      <c r="D311" s="206" t="s">
        <v>72</v>
      </c>
      <c r="E311" s="218" t="s">
        <v>750</v>
      </c>
      <c r="F311" s="218" t="s">
        <v>751</v>
      </c>
      <c r="G311" s="205"/>
      <c r="H311" s="205"/>
      <c r="I311" s="208"/>
      <c r="J311" s="219">
        <f>BK311</f>
        <v>0</v>
      </c>
      <c r="K311" s="205"/>
      <c r="L311" s="210"/>
      <c r="M311" s="211"/>
      <c r="N311" s="212"/>
      <c r="O311" s="212"/>
      <c r="P311" s="213">
        <f>SUM(P312:P333)</f>
        <v>0</v>
      </c>
      <c r="Q311" s="212"/>
      <c r="R311" s="213">
        <f>SUM(R312:R333)</f>
        <v>0.0071400000000000005</v>
      </c>
      <c r="S311" s="212"/>
      <c r="T311" s="214">
        <f>SUM(T312:T333)</f>
        <v>0</v>
      </c>
      <c r="AR311" s="215" t="s">
        <v>83</v>
      </c>
      <c r="AT311" s="216" t="s">
        <v>72</v>
      </c>
      <c r="AU311" s="216" t="s">
        <v>81</v>
      </c>
      <c r="AY311" s="215" t="s">
        <v>131</v>
      </c>
      <c r="BK311" s="217">
        <f>SUM(BK312:BK333)</f>
        <v>0</v>
      </c>
    </row>
    <row r="312" s="1" customFormat="1" ht="16.5" customHeight="1">
      <c r="B312" s="45"/>
      <c r="C312" s="220" t="s">
        <v>413</v>
      </c>
      <c r="D312" s="220" t="s">
        <v>134</v>
      </c>
      <c r="E312" s="221" t="s">
        <v>752</v>
      </c>
      <c r="F312" s="222" t="s">
        <v>753</v>
      </c>
      <c r="G312" s="223" t="s">
        <v>461</v>
      </c>
      <c r="H312" s="224">
        <v>14</v>
      </c>
      <c r="I312" s="225"/>
      <c r="J312" s="226">
        <f>ROUND(I312*H312,2)</f>
        <v>0</v>
      </c>
      <c r="K312" s="222" t="s">
        <v>145</v>
      </c>
      <c r="L312" s="71"/>
      <c r="M312" s="227" t="s">
        <v>30</v>
      </c>
      <c r="N312" s="228" t="s">
        <v>44</v>
      </c>
      <c r="O312" s="46"/>
      <c r="P312" s="229">
        <f>O312*H312</f>
        <v>0</v>
      </c>
      <c r="Q312" s="229">
        <v>6.9999999999999994E-05</v>
      </c>
      <c r="R312" s="229">
        <f>Q312*H312</f>
        <v>0.00097999999999999997</v>
      </c>
      <c r="S312" s="229">
        <v>0</v>
      </c>
      <c r="T312" s="230">
        <f>S312*H312</f>
        <v>0</v>
      </c>
      <c r="AR312" s="23" t="s">
        <v>168</v>
      </c>
      <c r="AT312" s="23" t="s">
        <v>134</v>
      </c>
      <c r="AU312" s="23" t="s">
        <v>83</v>
      </c>
      <c r="AY312" s="23" t="s">
        <v>131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23" t="s">
        <v>81</v>
      </c>
      <c r="BK312" s="231">
        <f>ROUND(I312*H312,2)</f>
        <v>0</v>
      </c>
      <c r="BL312" s="23" t="s">
        <v>168</v>
      </c>
      <c r="BM312" s="23" t="s">
        <v>754</v>
      </c>
    </row>
    <row r="313" s="12" customFormat="1">
      <c r="B313" s="244"/>
      <c r="C313" s="245"/>
      <c r="D313" s="234" t="s">
        <v>154</v>
      </c>
      <c r="E313" s="246" t="s">
        <v>30</v>
      </c>
      <c r="F313" s="247" t="s">
        <v>755</v>
      </c>
      <c r="G313" s="245"/>
      <c r="H313" s="246" t="s">
        <v>30</v>
      </c>
      <c r="I313" s="248"/>
      <c r="J313" s="245"/>
      <c r="K313" s="245"/>
      <c r="L313" s="249"/>
      <c r="M313" s="250"/>
      <c r="N313" s="251"/>
      <c r="O313" s="251"/>
      <c r="P313" s="251"/>
      <c r="Q313" s="251"/>
      <c r="R313" s="251"/>
      <c r="S313" s="251"/>
      <c r="T313" s="252"/>
      <c r="AT313" s="253" t="s">
        <v>154</v>
      </c>
      <c r="AU313" s="253" t="s">
        <v>83</v>
      </c>
      <c r="AV313" s="12" t="s">
        <v>81</v>
      </c>
      <c r="AW313" s="12" t="s">
        <v>37</v>
      </c>
      <c r="AX313" s="12" t="s">
        <v>73</v>
      </c>
      <c r="AY313" s="253" t="s">
        <v>131</v>
      </c>
    </row>
    <row r="314" s="12" customFormat="1">
      <c r="B314" s="244"/>
      <c r="C314" s="245"/>
      <c r="D314" s="234" t="s">
        <v>154</v>
      </c>
      <c r="E314" s="246" t="s">
        <v>30</v>
      </c>
      <c r="F314" s="247" t="s">
        <v>756</v>
      </c>
      <c r="G314" s="245"/>
      <c r="H314" s="246" t="s">
        <v>30</v>
      </c>
      <c r="I314" s="248"/>
      <c r="J314" s="245"/>
      <c r="K314" s="245"/>
      <c r="L314" s="249"/>
      <c r="M314" s="250"/>
      <c r="N314" s="251"/>
      <c r="O314" s="251"/>
      <c r="P314" s="251"/>
      <c r="Q314" s="251"/>
      <c r="R314" s="251"/>
      <c r="S314" s="251"/>
      <c r="T314" s="252"/>
      <c r="AT314" s="253" t="s">
        <v>154</v>
      </c>
      <c r="AU314" s="253" t="s">
        <v>83</v>
      </c>
      <c r="AV314" s="12" t="s">
        <v>81</v>
      </c>
      <c r="AW314" s="12" t="s">
        <v>37</v>
      </c>
      <c r="AX314" s="12" t="s">
        <v>73</v>
      </c>
      <c r="AY314" s="253" t="s">
        <v>131</v>
      </c>
    </row>
    <row r="315" s="11" customFormat="1">
      <c r="B315" s="232"/>
      <c r="C315" s="233"/>
      <c r="D315" s="234" t="s">
        <v>154</v>
      </c>
      <c r="E315" s="235" t="s">
        <v>30</v>
      </c>
      <c r="F315" s="236" t="s">
        <v>757</v>
      </c>
      <c r="G315" s="233"/>
      <c r="H315" s="237">
        <v>14</v>
      </c>
      <c r="I315" s="238"/>
      <c r="J315" s="233"/>
      <c r="K315" s="233"/>
      <c r="L315" s="239"/>
      <c r="M315" s="240"/>
      <c r="N315" s="241"/>
      <c r="O315" s="241"/>
      <c r="P315" s="241"/>
      <c r="Q315" s="241"/>
      <c r="R315" s="241"/>
      <c r="S315" s="241"/>
      <c r="T315" s="242"/>
      <c r="AT315" s="243" t="s">
        <v>154</v>
      </c>
      <c r="AU315" s="243" t="s">
        <v>83</v>
      </c>
      <c r="AV315" s="11" t="s">
        <v>83</v>
      </c>
      <c r="AW315" s="11" t="s">
        <v>37</v>
      </c>
      <c r="AX315" s="11" t="s">
        <v>81</v>
      </c>
      <c r="AY315" s="243" t="s">
        <v>131</v>
      </c>
    </row>
    <row r="316" s="1" customFormat="1" ht="16.5" customHeight="1">
      <c r="B316" s="45"/>
      <c r="C316" s="220" t="s">
        <v>418</v>
      </c>
      <c r="D316" s="220" t="s">
        <v>134</v>
      </c>
      <c r="E316" s="221" t="s">
        <v>758</v>
      </c>
      <c r="F316" s="222" t="s">
        <v>759</v>
      </c>
      <c r="G316" s="223" t="s">
        <v>461</v>
      </c>
      <c r="H316" s="224">
        <v>14</v>
      </c>
      <c r="I316" s="225"/>
      <c r="J316" s="226">
        <f>ROUND(I316*H316,2)</f>
        <v>0</v>
      </c>
      <c r="K316" s="222" t="s">
        <v>145</v>
      </c>
      <c r="L316" s="71"/>
      <c r="M316" s="227" t="s">
        <v>30</v>
      </c>
      <c r="N316" s="228" t="s">
        <v>44</v>
      </c>
      <c r="O316" s="46"/>
      <c r="P316" s="229">
        <f>O316*H316</f>
        <v>0</v>
      </c>
      <c r="Q316" s="229">
        <v>8.0000000000000007E-05</v>
      </c>
      <c r="R316" s="229">
        <f>Q316*H316</f>
        <v>0.0011200000000000001</v>
      </c>
      <c r="S316" s="229">
        <v>0</v>
      </c>
      <c r="T316" s="230">
        <f>S316*H316</f>
        <v>0</v>
      </c>
      <c r="AR316" s="23" t="s">
        <v>168</v>
      </c>
      <c r="AT316" s="23" t="s">
        <v>134</v>
      </c>
      <c r="AU316" s="23" t="s">
        <v>83</v>
      </c>
      <c r="AY316" s="23" t="s">
        <v>131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23" t="s">
        <v>81</v>
      </c>
      <c r="BK316" s="231">
        <f>ROUND(I316*H316,2)</f>
        <v>0</v>
      </c>
      <c r="BL316" s="23" t="s">
        <v>168</v>
      </c>
      <c r="BM316" s="23" t="s">
        <v>760</v>
      </c>
    </row>
    <row r="317" s="12" customFormat="1">
      <c r="B317" s="244"/>
      <c r="C317" s="245"/>
      <c r="D317" s="234" t="s">
        <v>154</v>
      </c>
      <c r="E317" s="246" t="s">
        <v>30</v>
      </c>
      <c r="F317" s="247" t="s">
        <v>755</v>
      </c>
      <c r="G317" s="245"/>
      <c r="H317" s="246" t="s">
        <v>30</v>
      </c>
      <c r="I317" s="248"/>
      <c r="J317" s="245"/>
      <c r="K317" s="245"/>
      <c r="L317" s="249"/>
      <c r="M317" s="250"/>
      <c r="N317" s="251"/>
      <c r="O317" s="251"/>
      <c r="P317" s="251"/>
      <c r="Q317" s="251"/>
      <c r="R317" s="251"/>
      <c r="S317" s="251"/>
      <c r="T317" s="252"/>
      <c r="AT317" s="253" t="s">
        <v>154</v>
      </c>
      <c r="AU317" s="253" t="s">
        <v>83</v>
      </c>
      <c r="AV317" s="12" t="s">
        <v>81</v>
      </c>
      <c r="AW317" s="12" t="s">
        <v>37</v>
      </c>
      <c r="AX317" s="12" t="s">
        <v>73</v>
      </c>
      <c r="AY317" s="253" t="s">
        <v>131</v>
      </c>
    </row>
    <row r="318" s="12" customFormat="1">
      <c r="B318" s="244"/>
      <c r="C318" s="245"/>
      <c r="D318" s="234" t="s">
        <v>154</v>
      </c>
      <c r="E318" s="246" t="s">
        <v>30</v>
      </c>
      <c r="F318" s="247" t="s">
        <v>756</v>
      </c>
      <c r="G318" s="245"/>
      <c r="H318" s="246" t="s">
        <v>30</v>
      </c>
      <c r="I318" s="248"/>
      <c r="J318" s="245"/>
      <c r="K318" s="245"/>
      <c r="L318" s="249"/>
      <c r="M318" s="250"/>
      <c r="N318" s="251"/>
      <c r="O318" s="251"/>
      <c r="P318" s="251"/>
      <c r="Q318" s="251"/>
      <c r="R318" s="251"/>
      <c r="S318" s="251"/>
      <c r="T318" s="252"/>
      <c r="AT318" s="253" t="s">
        <v>154</v>
      </c>
      <c r="AU318" s="253" t="s">
        <v>83</v>
      </c>
      <c r="AV318" s="12" t="s">
        <v>81</v>
      </c>
      <c r="AW318" s="12" t="s">
        <v>37</v>
      </c>
      <c r="AX318" s="12" t="s">
        <v>73</v>
      </c>
      <c r="AY318" s="253" t="s">
        <v>131</v>
      </c>
    </row>
    <row r="319" s="11" customFormat="1">
      <c r="B319" s="232"/>
      <c r="C319" s="233"/>
      <c r="D319" s="234" t="s">
        <v>154</v>
      </c>
      <c r="E319" s="235" t="s">
        <v>30</v>
      </c>
      <c r="F319" s="236" t="s">
        <v>757</v>
      </c>
      <c r="G319" s="233"/>
      <c r="H319" s="237">
        <v>14</v>
      </c>
      <c r="I319" s="238"/>
      <c r="J319" s="233"/>
      <c r="K319" s="233"/>
      <c r="L319" s="239"/>
      <c r="M319" s="240"/>
      <c r="N319" s="241"/>
      <c r="O319" s="241"/>
      <c r="P319" s="241"/>
      <c r="Q319" s="241"/>
      <c r="R319" s="241"/>
      <c r="S319" s="241"/>
      <c r="T319" s="242"/>
      <c r="AT319" s="243" t="s">
        <v>154</v>
      </c>
      <c r="AU319" s="243" t="s">
        <v>83</v>
      </c>
      <c r="AV319" s="11" t="s">
        <v>83</v>
      </c>
      <c r="AW319" s="11" t="s">
        <v>37</v>
      </c>
      <c r="AX319" s="11" t="s">
        <v>81</v>
      </c>
      <c r="AY319" s="243" t="s">
        <v>131</v>
      </c>
    </row>
    <row r="320" s="1" customFormat="1" ht="16.5" customHeight="1">
      <c r="B320" s="45"/>
      <c r="C320" s="220" t="s">
        <v>422</v>
      </c>
      <c r="D320" s="220" t="s">
        <v>134</v>
      </c>
      <c r="E320" s="221" t="s">
        <v>761</v>
      </c>
      <c r="F320" s="222" t="s">
        <v>762</v>
      </c>
      <c r="G320" s="223" t="s">
        <v>461</v>
      </c>
      <c r="H320" s="224">
        <v>14</v>
      </c>
      <c r="I320" s="225"/>
      <c r="J320" s="226">
        <f>ROUND(I320*H320,2)</f>
        <v>0</v>
      </c>
      <c r="K320" s="222" t="s">
        <v>145</v>
      </c>
      <c r="L320" s="71"/>
      <c r="M320" s="227" t="s">
        <v>30</v>
      </c>
      <c r="N320" s="228" t="s">
        <v>44</v>
      </c>
      <c r="O320" s="46"/>
      <c r="P320" s="229">
        <f>O320*H320</f>
        <v>0</v>
      </c>
      <c r="Q320" s="229">
        <v>0.00012999999999999999</v>
      </c>
      <c r="R320" s="229">
        <f>Q320*H320</f>
        <v>0.0018199999999999998</v>
      </c>
      <c r="S320" s="229">
        <v>0</v>
      </c>
      <c r="T320" s="230">
        <f>S320*H320</f>
        <v>0</v>
      </c>
      <c r="AR320" s="23" t="s">
        <v>168</v>
      </c>
      <c r="AT320" s="23" t="s">
        <v>134</v>
      </c>
      <c r="AU320" s="23" t="s">
        <v>83</v>
      </c>
      <c r="AY320" s="23" t="s">
        <v>131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23" t="s">
        <v>81</v>
      </c>
      <c r="BK320" s="231">
        <f>ROUND(I320*H320,2)</f>
        <v>0</v>
      </c>
      <c r="BL320" s="23" t="s">
        <v>168</v>
      </c>
      <c r="BM320" s="23" t="s">
        <v>763</v>
      </c>
    </row>
    <row r="321" s="12" customFormat="1">
      <c r="B321" s="244"/>
      <c r="C321" s="245"/>
      <c r="D321" s="234" t="s">
        <v>154</v>
      </c>
      <c r="E321" s="246" t="s">
        <v>30</v>
      </c>
      <c r="F321" s="247" t="s">
        <v>764</v>
      </c>
      <c r="G321" s="245"/>
      <c r="H321" s="246" t="s">
        <v>30</v>
      </c>
      <c r="I321" s="248"/>
      <c r="J321" s="245"/>
      <c r="K321" s="245"/>
      <c r="L321" s="249"/>
      <c r="M321" s="250"/>
      <c r="N321" s="251"/>
      <c r="O321" s="251"/>
      <c r="P321" s="251"/>
      <c r="Q321" s="251"/>
      <c r="R321" s="251"/>
      <c r="S321" s="251"/>
      <c r="T321" s="252"/>
      <c r="AT321" s="253" t="s">
        <v>154</v>
      </c>
      <c r="AU321" s="253" t="s">
        <v>83</v>
      </c>
      <c r="AV321" s="12" t="s">
        <v>81</v>
      </c>
      <c r="AW321" s="12" t="s">
        <v>37</v>
      </c>
      <c r="AX321" s="12" t="s">
        <v>73</v>
      </c>
      <c r="AY321" s="253" t="s">
        <v>131</v>
      </c>
    </row>
    <row r="322" s="12" customFormat="1">
      <c r="B322" s="244"/>
      <c r="C322" s="245"/>
      <c r="D322" s="234" t="s">
        <v>154</v>
      </c>
      <c r="E322" s="246" t="s">
        <v>30</v>
      </c>
      <c r="F322" s="247" t="s">
        <v>765</v>
      </c>
      <c r="G322" s="245"/>
      <c r="H322" s="246" t="s">
        <v>30</v>
      </c>
      <c r="I322" s="248"/>
      <c r="J322" s="245"/>
      <c r="K322" s="245"/>
      <c r="L322" s="249"/>
      <c r="M322" s="250"/>
      <c r="N322" s="251"/>
      <c r="O322" s="251"/>
      <c r="P322" s="251"/>
      <c r="Q322" s="251"/>
      <c r="R322" s="251"/>
      <c r="S322" s="251"/>
      <c r="T322" s="252"/>
      <c r="AT322" s="253" t="s">
        <v>154</v>
      </c>
      <c r="AU322" s="253" t="s">
        <v>83</v>
      </c>
      <c r="AV322" s="12" t="s">
        <v>81</v>
      </c>
      <c r="AW322" s="12" t="s">
        <v>37</v>
      </c>
      <c r="AX322" s="12" t="s">
        <v>73</v>
      </c>
      <c r="AY322" s="253" t="s">
        <v>131</v>
      </c>
    </row>
    <row r="323" s="12" customFormat="1">
      <c r="B323" s="244"/>
      <c r="C323" s="245"/>
      <c r="D323" s="234" t="s">
        <v>154</v>
      </c>
      <c r="E323" s="246" t="s">
        <v>30</v>
      </c>
      <c r="F323" s="247" t="s">
        <v>766</v>
      </c>
      <c r="G323" s="245"/>
      <c r="H323" s="246" t="s">
        <v>30</v>
      </c>
      <c r="I323" s="248"/>
      <c r="J323" s="245"/>
      <c r="K323" s="245"/>
      <c r="L323" s="249"/>
      <c r="M323" s="250"/>
      <c r="N323" s="251"/>
      <c r="O323" s="251"/>
      <c r="P323" s="251"/>
      <c r="Q323" s="251"/>
      <c r="R323" s="251"/>
      <c r="S323" s="251"/>
      <c r="T323" s="252"/>
      <c r="AT323" s="253" t="s">
        <v>154</v>
      </c>
      <c r="AU323" s="253" t="s">
        <v>83</v>
      </c>
      <c r="AV323" s="12" t="s">
        <v>81</v>
      </c>
      <c r="AW323" s="12" t="s">
        <v>37</v>
      </c>
      <c r="AX323" s="12" t="s">
        <v>73</v>
      </c>
      <c r="AY323" s="253" t="s">
        <v>131</v>
      </c>
    </row>
    <row r="324" s="11" customFormat="1">
      <c r="B324" s="232"/>
      <c r="C324" s="233"/>
      <c r="D324" s="234" t="s">
        <v>154</v>
      </c>
      <c r="E324" s="235" t="s">
        <v>30</v>
      </c>
      <c r="F324" s="236" t="s">
        <v>767</v>
      </c>
      <c r="G324" s="233"/>
      <c r="H324" s="237">
        <v>13.824</v>
      </c>
      <c r="I324" s="238"/>
      <c r="J324" s="233"/>
      <c r="K324" s="233"/>
      <c r="L324" s="239"/>
      <c r="M324" s="240"/>
      <c r="N324" s="241"/>
      <c r="O324" s="241"/>
      <c r="P324" s="241"/>
      <c r="Q324" s="241"/>
      <c r="R324" s="241"/>
      <c r="S324" s="241"/>
      <c r="T324" s="242"/>
      <c r="AT324" s="243" t="s">
        <v>154</v>
      </c>
      <c r="AU324" s="243" t="s">
        <v>83</v>
      </c>
      <c r="AV324" s="11" t="s">
        <v>83</v>
      </c>
      <c r="AW324" s="11" t="s">
        <v>37</v>
      </c>
      <c r="AX324" s="11" t="s">
        <v>73</v>
      </c>
      <c r="AY324" s="243" t="s">
        <v>131</v>
      </c>
    </row>
    <row r="325" s="11" customFormat="1">
      <c r="B325" s="232"/>
      <c r="C325" s="233"/>
      <c r="D325" s="234" t="s">
        <v>154</v>
      </c>
      <c r="E325" s="235" t="s">
        <v>30</v>
      </c>
      <c r="F325" s="236" t="s">
        <v>768</v>
      </c>
      <c r="G325" s="233"/>
      <c r="H325" s="237">
        <v>0.17599999999999999</v>
      </c>
      <c r="I325" s="238"/>
      <c r="J325" s="233"/>
      <c r="K325" s="233"/>
      <c r="L325" s="239"/>
      <c r="M325" s="240"/>
      <c r="N325" s="241"/>
      <c r="O325" s="241"/>
      <c r="P325" s="241"/>
      <c r="Q325" s="241"/>
      <c r="R325" s="241"/>
      <c r="S325" s="241"/>
      <c r="T325" s="242"/>
      <c r="AT325" s="243" t="s">
        <v>154</v>
      </c>
      <c r="AU325" s="243" t="s">
        <v>83</v>
      </c>
      <c r="AV325" s="11" t="s">
        <v>83</v>
      </c>
      <c r="AW325" s="11" t="s">
        <v>37</v>
      </c>
      <c r="AX325" s="11" t="s">
        <v>73</v>
      </c>
      <c r="AY325" s="243" t="s">
        <v>131</v>
      </c>
    </row>
    <row r="326" s="13" customFormat="1">
      <c r="B326" s="268"/>
      <c r="C326" s="269"/>
      <c r="D326" s="234" t="s">
        <v>154</v>
      </c>
      <c r="E326" s="270" t="s">
        <v>30</v>
      </c>
      <c r="F326" s="271" t="s">
        <v>471</v>
      </c>
      <c r="G326" s="269"/>
      <c r="H326" s="272">
        <v>14</v>
      </c>
      <c r="I326" s="273"/>
      <c r="J326" s="269"/>
      <c r="K326" s="269"/>
      <c r="L326" s="274"/>
      <c r="M326" s="275"/>
      <c r="N326" s="276"/>
      <c r="O326" s="276"/>
      <c r="P326" s="276"/>
      <c r="Q326" s="276"/>
      <c r="R326" s="276"/>
      <c r="S326" s="276"/>
      <c r="T326" s="277"/>
      <c r="AT326" s="278" t="s">
        <v>154</v>
      </c>
      <c r="AU326" s="278" t="s">
        <v>83</v>
      </c>
      <c r="AV326" s="13" t="s">
        <v>138</v>
      </c>
      <c r="AW326" s="13" t="s">
        <v>37</v>
      </c>
      <c r="AX326" s="13" t="s">
        <v>81</v>
      </c>
      <c r="AY326" s="278" t="s">
        <v>131</v>
      </c>
    </row>
    <row r="327" s="1" customFormat="1" ht="16.5" customHeight="1">
      <c r="B327" s="45"/>
      <c r="C327" s="220" t="s">
        <v>769</v>
      </c>
      <c r="D327" s="220" t="s">
        <v>134</v>
      </c>
      <c r="E327" s="221" t="s">
        <v>770</v>
      </c>
      <c r="F327" s="222" t="s">
        <v>771</v>
      </c>
      <c r="G327" s="223" t="s">
        <v>461</v>
      </c>
      <c r="H327" s="224">
        <v>14</v>
      </c>
      <c r="I327" s="225"/>
      <c r="J327" s="226">
        <f>ROUND(I327*H327,2)</f>
        <v>0</v>
      </c>
      <c r="K327" s="222" t="s">
        <v>145</v>
      </c>
      <c r="L327" s="71"/>
      <c r="M327" s="227" t="s">
        <v>30</v>
      </c>
      <c r="N327" s="228" t="s">
        <v>44</v>
      </c>
      <c r="O327" s="46"/>
      <c r="P327" s="229">
        <f>O327*H327</f>
        <v>0</v>
      </c>
      <c r="Q327" s="229">
        <v>0.00023000000000000001</v>
      </c>
      <c r="R327" s="229">
        <f>Q327*H327</f>
        <v>0.0032200000000000002</v>
      </c>
      <c r="S327" s="229">
        <v>0</v>
      </c>
      <c r="T327" s="230">
        <f>S327*H327</f>
        <v>0</v>
      </c>
      <c r="AR327" s="23" t="s">
        <v>168</v>
      </c>
      <c r="AT327" s="23" t="s">
        <v>134</v>
      </c>
      <c r="AU327" s="23" t="s">
        <v>83</v>
      </c>
      <c r="AY327" s="23" t="s">
        <v>131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23" t="s">
        <v>81</v>
      </c>
      <c r="BK327" s="231">
        <f>ROUND(I327*H327,2)</f>
        <v>0</v>
      </c>
      <c r="BL327" s="23" t="s">
        <v>168</v>
      </c>
      <c r="BM327" s="23" t="s">
        <v>772</v>
      </c>
    </row>
    <row r="328" s="12" customFormat="1">
      <c r="B328" s="244"/>
      <c r="C328" s="245"/>
      <c r="D328" s="234" t="s">
        <v>154</v>
      </c>
      <c r="E328" s="246" t="s">
        <v>30</v>
      </c>
      <c r="F328" s="247" t="s">
        <v>764</v>
      </c>
      <c r="G328" s="245"/>
      <c r="H328" s="246" t="s">
        <v>30</v>
      </c>
      <c r="I328" s="248"/>
      <c r="J328" s="245"/>
      <c r="K328" s="245"/>
      <c r="L328" s="249"/>
      <c r="M328" s="250"/>
      <c r="N328" s="251"/>
      <c r="O328" s="251"/>
      <c r="P328" s="251"/>
      <c r="Q328" s="251"/>
      <c r="R328" s="251"/>
      <c r="S328" s="251"/>
      <c r="T328" s="252"/>
      <c r="AT328" s="253" t="s">
        <v>154</v>
      </c>
      <c r="AU328" s="253" t="s">
        <v>83</v>
      </c>
      <c r="AV328" s="12" t="s">
        <v>81</v>
      </c>
      <c r="AW328" s="12" t="s">
        <v>37</v>
      </c>
      <c r="AX328" s="12" t="s">
        <v>73</v>
      </c>
      <c r="AY328" s="253" t="s">
        <v>131</v>
      </c>
    </row>
    <row r="329" s="12" customFormat="1">
      <c r="B329" s="244"/>
      <c r="C329" s="245"/>
      <c r="D329" s="234" t="s">
        <v>154</v>
      </c>
      <c r="E329" s="246" t="s">
        <v>30</v>
      </c>
      <c r="F329" s="247" t="s">
        <v>765</v>
      </c>
      <c r="G329" s="245"/>
      <c r="H329" s="246" t="s">
        <v>30</v>
      </c>
      <c r="I329" s="248"/>
      <c r="J329" s="245"/>
      <c r="K329" s="245"/>
      <c r="L329" s="249"/>
      <c r="M329" s="250"/>
      <c r="N329" s="251"/>
      <c r="O329" s="251"/>
      <c r="P329" s="251"/>
      <c r="Q329" s="251"/>
      <c r="R329" s="251"/>
      <c r="S329" s="251"/>
      <c r="T329" s="252"/>
      <c r="AT329" s="253" t="s">
        <v>154</v>
      </c>
      <c r="AU329" s="253" t="s">
        <v>83</v>
      </c>
      <c r="AV329" s="12" t="s">
        <v>81</v>
      </c>
      <c r="AW329" s="12" t="s">
        <v>37</v>
      </c>
      <c r="AX329" s="12" t="s">
        <v>73</v>
      </c>
      <c r="AY329" s="253" t="s">
        <v>131</v>
      </c>
    </row>
    <row r="330" s="12" customFormat="1">
      <c r="B330" s="244"/>
      <c r="C330" s="245"/>
      <c r="D330" s="234" t="s">
        <v>154</v>
      </c>
      <c r="E330" s="246" t="s">
        <v>30</v>
      </c>
      <c r="F330" s="247" t="s">
        <v>766</v>
      </c>
      <c r="G330" s="245"/>
      <c r="H330" s="246" t="s">
        <v>30</v>
      </c>
      <c r="I330" s="248"/>
      <c r="J330" s="245"/>
      <c r="K330" s="245"/>
      <c r="L330" s="249"/>
      <c r="M330" s="250"/>
      <c r="N330" s="251"/>
      <c r="O330" s="251"/>
      <c r="P330" s="251"/>
      <c r="Q330" s="251"/>
      <c r="R330" s="251"/>
      <c r="S330" s="251"/>
      <c r="T330" s="252"/>
      <c r="AT330" s="253" t="s">
        <v>154</v>
      </c>
      <c r="AU330" s="253" t="s">
        <v>83</v>
      </c>
      <c r="AV330" s="12" t="s">
        <v>81</v>
      </c>
      <c r="AW330" s="12" t="s">
        <v>37</v>
      </c>
      <c r="AX330" s="12" t="s">
        <v>73</v>
      </c>
      <c r="AY330" s="253" t="s">
        <v>131</v>
      </c>
    </row>
    <row r="331" s="11" customFormat="1">
      <c r="B331" s="232"/>
      <c r="C331" s="233"/>
      <c r="D331" s="234" t="s">
        <v>154</v>
      </c>
      <c r="E331" s="235" t="s">
        <v>30</v>
      </c>
      <c r="F331" s="236" t="s">
        <v>767</v>
      </c>
      <c r="G331" s="233"/>
      <c r="H331" s="237">
        <v>13.824</v>
      </c>
      <c r="I331" s="238"/>
      <c r="J331" s="233"/>
      <c r="K331" s="233"/>
      <c r="L331" s="239"/>
      <c r="M331" s="240"/>
      <c r="N331" s="241"/>
      <c r="O331" s="241"/>
      <c r="P331" s="241"/>
      <c r="Q331" s="241"/>
      <c r="R331" s="241"/>
      <c r="S331" s="241"/>
      <c r="T331" s="242"/>
      <c r="AT331" s="243" t="s">
        <v>154</v>
      </c>
      <c r="AU331" s="243" t="s">
        <v>83</v>
      </c>
      <c r="AV331" s="11" t="s">
        <v>83</v>
      </c>
      <c r="AW331" s="11" t="s">
        <v>37</v>
      </c>
      <c r="AX331" s="11" t="s">
        <v>73</v>
      </c>
      <c r="AY331" s="243" t="s">
        <v>131</v>
      </c>
    </row>
    <row r="332" s="11" customFormat="1">
      <c r="B332" s="232"/>
      <c r="C332" s="233"/>
      <c r="D332" s="234" t="s">
        <v>154</v>
      </c>
      <c r="E332" s="235" t="s">
        <v>30</v>
      </c>
      <c r="F332" s="236" t="s">
        <v>768</v>
      </c>
      <c r="G332" s="233"/>
      <c r="H332" s="237">
        <v>0.17599999999999999</v>
      </c>
      <c r="I332" s="238"/>
      <c r="J332" s="233"/>
      <c r="K332" s="233"/>
      <c r="L332" s="239"/>
      <c r="M332" s="240"/>
      <c r="N332" s="241"/>
      <c r="O332" s="241"/>
      <c r="P332" s="241"/>
      <c r="Q332" s="241"/>
      <c r="R332" s="241"/>
      <c r="S332" s="241"/>
      <c r="T332" s="242"/>
      <c r="AT332" s="243" t="s">
        <v>154</v>
      </c>
      <c r="AU332" s="243" t="s">
        <v>83</v>
      </c>
      <c r="AV332" s="11" t="s">
        <v>83</v>
      </c>
      <c r="AW332" s="11" t="s">
        <v>37</v>
      </c>
      <c r="AX332" s="11" t="s">
        <v>73</v>
      </c>
      <c r="AY332" s="243" t="s">
        <v>131</v>
      </c>
    </row>
    <row r="333" s="13" customFormat="1">
      <c r="B333" s="268"/>
      <c r="C333" s="269"/>
      <c r="D333" s="234" t="s">
        <v>154</v>
      </c>
      <c r="E333" s="270" t="s">
        <v>30</v>
      </c>
      <c r="F333" s="271" t="s">
        <v>471</v>
      </c>
      <c r="G333" s="269"/>
      <c r="H333" s="272">
        <v>14</v>
      </c>
      <c r="I333" s="273"/>
      <c r="J333" s="269"/>
      <c r="K333" s="269"/>
      <c r="L333" s="274"/>
      <c r="M333" s="279"/>
      <c r="N333" s="280"/>
      <c r="O333" s="280"/>
      <c r="P333" s="280"/>
      <c r="Q333" s="280"/>
      <c r="R333" s="280"/>
      <c r="S333" s="280"/>
      <c r="T333" s="281"/>
      <c r="AT333" s="278" t="s">
        <v>154</v>
      </c>
      <c r="AU333" s="278" t="s">
        <v>83</v>
      </c>
      <c r="AV333" s="13" t="s">
        <v>138</v>
      </c>
      <c r="AW333" s="13" t="s">
        <v>37</v>
      </c>
      <c r="AX333" s="13" t="s">
        <v>81</v>
      </c>
      <c r="AY333" s="278" t="s">
        <v>131</v>
      </c>
    </row>
    <row r="334" s="1" customFormat="1" ht="6.96" customHeight="1">
      <c r="B334" s="66"/>
      <c r="C334" s="67"/>
      <c r="D334" s="67"/>
      <c r="E334" s="67"/>
      <c r="F334" s="67"/>
      <c r="G334" s="67"/>
      <c r="H334" s="67"/>
      <c r="I334" s="165"/>
      <c r="J334" s="67"/>
      <c r="K334" s="67"/>
      <c r="L334" s="71"/>
    </row>
  </sheetData>
  <sheetProtection sheet="1" autoFilter="0" formatColumns="0" formatRows="0" objects="1" scenarios="1" spinCount="100000" saltValue="HIXq8sNF6qRyBCHSED+MbuAMt8pyXnTdK/tCIRhSDM/yGi/EXvYjNb6pPfJr9EbEw58pSbdKf0VgdGNc12I55g==" hashValue="vzI0yIieLsMFnxCUSGwAolJ31crqujydIlplegrMVbxrHsHHDpM02mBpL8yzT7nrj/qPMvK5Awytsxd1tCY0qg==" algorithmName="SHA-512" password="CC35"/>
  <autoFilter ref="C88:K333"/>
  <mergeCells count="10">
    <mergeCell ref="E7:H7"/>
    <mergeCell ref="E9:H9"/>
    <mergeCell ref="E24:H24"/>
    <mergeCell ref="E45:H45"/>
    <mergeCell ref="E47:H47"/>
    <mergeCell ref="J51:J52"/>
    <mergeCell ref="E79:H79"/>
    <mergeCell ref="E81:H81"/>
    <mergeCell ref="G1:H1"/>
    <mergeCell ref="L2:V2"/>
  </mergeCells>
  <hyperlinks>
    <hyperlink ref="F1:G1" location="C2" display="1) Krycí list soupisu"/>
    <hyperlink ref="G1:H1" location="C54" display="2) Rekapitulace"/>
    <hyperlink ref="J1" location="C8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2" customWidth="1"/>
    <col min="2" max="2" width="1.664063" style="282" customWidth="1"/>
    <col min="3" max="4" width="5" style="282" customWidth="1"/>
    <col min="5" max="5" width="11.67" style="282" customWidth="1"/>
    <col min="6" max="6" width="9.17" style="282" customWidth="1"/>
    <col min="7" max="7" width="5" style="282" customWidth="1"/>
    <col min="8" max="8" width="77.83" style="282" customWidth="1"/>
    <col min="9" max="10" width="20" style="282" customWidth="1"/>
    <col min="11" max="11" width="1.664063" style="282" customWidth="1"/>
  </cols>
  <sheetData>
    <row r="1" ht="37.5" customHeight="1"/>
    <row r="2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="14" customFormat="1" ht="45" customHeight="1">
      <c r="B3" s="286"/>
      <c r="C3" s="287" t="s">
        <v>773</v>
      </c>
      <c r="D3" s="287"/>
      <c r="E3" s="287"/>
      <c r="F3" s="287"/>
      <c r="G3" s="287"/>
      <c r="H3" s="287"/>
      <c r="I3" s="287"/>
      <c r="J3" s="287"/>
      <c r="K3" s="288"/>
    </row>
    <row r="4" ht="25.5" customHeight="1">
      <c r="B4" s="289"/>
      <c r="C4" s="290" t="s">
        <v>774</v>
      </c>
      <c r="D4" s="290"/>
      <c r="E4" s="290"/>
      <c r="F4" s="290"/>
      <c r="G4" s="290"/>
      <c r="H4" s="290"/>
      <c r="I4" s="290"/>
      <c r="J4" s="290"/>
      <c r="K4" s="291"/>
    </row>
    <row r="5" ht="5.25" customHeight="1">
      <c r="B5" s="289"/>
      <c r="C5" s="292"/>
      <c r="D5" s="292"/>
      <c r="E5" s="292"/>
      <c r="F5" s="292"/>
      <c r="G5" s="292"/>
      <c r="H5" s="292"/>
      <c r="I5" s="292"/>
      <c r="J5" s="292"/>
      <c r="K5" s="291"/>
    </row>
    <row r="6" ht="15" customHeight="1">
      <c r="B6" s="289"/>
      <c r="C6" s="293" t="s">
        <v>775</v>
      </c>
      <c r="D6" s="293"/>
      <c r="E6" s="293"/>
      <c r="F6" s="293"/>
      <c r="G6" s="293"/>
      <c r="H6" s="293"/>
      <c r="I6" s="293"/>
      <c r="J6" s="293"/>
      <c r="K6" s="291"/>
    </row>
    <row r="7" ht="15" customHeight="1">
      <c r="B7" s="294"/>
      <c r="C7" s="293" t="s">
        <v>776</v>
      </c>
      <c r="D7" s="293"/>
      <c r="E7" s="293"/>
      <c r="F7" s="293"/>
      <c r="G7" s="293"/>
      <c r="H7" s="293"/>
      <c r="I7" s="293"/>
      <c r="J7" s="293"/>
      <c r="K7" s="291"/>
    </row>
    <row r="8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ht="15" customHeight="1">
      <c r="B9" s="294"/>
      <c r="C9" s="293" t="s">
        <v>777</v>
      </c>
      <c r="D9" s="293"/>
      <c r="E9" s="293"/>
      <c r="F9" s="293"/>
      <c r="G9" s="293"/>
      <c r="H9" s="293"/>
      <c r="I9" s="293"/>
      <c r="J9" s="293"/>
      <c r="K9" s="291"/>
    </row>
    <row r="10" ht="15" customHeight="1">
      <c r="B10" s="294"/>
      <c r="C10" s="293"/>
      <c r="D10" s="293" t="s">
        <v>778</v>
      </c>
      <c r="E10" s="293"/>
      <c r="F10" s="293"/>
      <c r="G10" s="293"/>
      <c r="H10" s="293"/>
      <c r="I10" s="293"/>
      <c r="J10" s="293"/>
      <c r="K10" s="291"/>
    </row>
    <row r="11" ht="15" customHeight="1">
      <c r="B11" s="294"/>
      <c r="C11" s="295"/>
      <c r="D11" s="293" t="s">
        <v>779</v>
      </c>
      <c r="E11" s="293"/>
      <c r="F11" s="293"/>
      <c r="G11" s="293"/>
      <c r="H11" s="293"/>
      <c r="I11" s="293"/>
      <c r="J11" s="293"/>
      <c r="K11" s="291"/>
    </row>
    <row r="12" ht="12.75" customHeight="1">
      <c r="B12" s="294"/>
      <c r="C12" s="295"/>
      <c r="D12" s="295"/>
      <c r="E12" s="295"/>
      <c r="F12" s="295"/>
      <c r="G12" s="295"/>
      <c r="H12" s="295"/>
      <c r="I12" s="295"/>
      <c r="J12" s="295"/>
      <c r="K12" s="291"/>
    </row>
    <row r="13" ht="15" customHeight="1">
      <c r="B13" s="294"/>
      <c r="C13" s="295"/>
      <c r="D13" s="293" t="s">
        <v>780</v>
      </c>
      <c r="E13" s="293"/>
      <c r="F13" s="293"/>
      <c r="G13" s="293"/>
      <c r="H13" s="293"/>
      <c r="I13" s="293"/>
      <c r="J13" s="293"/>
      <c r="K13" s="291"/>
    </row>
    <row r="14" ht="15" customHeight="1">
      <c r="B14" s="294"/>
      <c r="C14" s="295"/>
      <c r="D14" s="293" t="s">
        <v>781</v>
      </c>
      <c r="E14" s="293"/>
      <c r="F14" s="293"/>
      <c r="G14" s="293"/>
      <c r="H14" s="293"/>
      <c r="I14" s="293"/>
      <c r="J14" s="293"/>
      <c r="K14" s="291"/>
    </row>
    <row r="15" ht="15" customHeight="1">
      <c r="B15" s="294"/>
      <c r="C15" s="295"/>
      <c r="D15" s="293" t="s">
        <v>782</v>
      </c>
      <c r="E15" s="293"/>
      <c r="F15" s="293"/>
      <c r="G15" s="293"/>
      <c r="H15" s="293"/>
      <c r="I15" s="293"/>
      <c r="J15" s="293"/>
      <c r="K15" s="291"/>
    </row>
    <row r="16" ht="15" customHeight="1">
      <c r="B16" s="294"/>
      <c r="C16" s="295"/>
      <c r="D16" s="295"/>
      <c r="E16" s="296" t="s">
        <v>80</v>
      </c>
      <c r="F16" s="293" t="s">
        <v>783</v>
      </c>
      <c r="G16" s="293"/>
      <c r="H16" s="293"/>
      <c r="I16" s="293"/>
      <c r="J16" s="293"/>
      <c r="K16" s="291"/>
    </row>
    <row r="17" ht="15" customHeight="1">
      <c r="B17" s="294"/>
      <c r="C17" s="295"/>
      <c r="D17" s="295"/>
      <c r="E17" s="296" t="s">
        <v>784</v>
      </c>
      <c r="F17" s="293" t="s">
        <v>785</v>
      </c>
      <c r="G17" s="293"/>
      <c r="H17" s="293"/>
      <c r="I17" s="293"/>
      <c r="J17" s="293"/>
      <c r="K17" s="291"/>
    </row>
    <row r="18" ht="15" customHeight="1">
      <c r="B18" s="294"/>
      <c r="C18" s="295"/>
      <c r="D18" s="295"/>
      <c r="E18" s="296" t="s">
        <v>786</v>
      </c>
      <c r="F18" s="293" t="s">
        <v>787</v>
      </c>
      <c r="G18" s="293"/>
      <c r="H18" s="293"/>
      <c r="I18" s="293"/>
      <c r="J18" s="293"/>
      <c r="K18" s="291"/>
    </row>
    <row r="19" ht="15" customHeight="1">
      <c r="B19" s="294"/>
      <c r="C19" s="295"/>
      <c r="D19" s="295"/>
      <c r="E19" s="296" t="s">
        <v>788</v>
      </c>
      <c r="F19" s="293" t="s">
        <v>789</v>
      </c>
      <c r="G19" s="293"/>
      <c r="H19" s="293"/>
      <c r="I19" s="293"/>
      <c r="J19" s="293"/>
      <c r="K19" s="291"/>
    </row>
    <row r="20" ht="15" customHeight="1">
      <c r="B20" s="294"/>
      <c r="C20" s="295"/>
      <c r="D20" s="295"/>
      <c r="E20" s="296" t="s">
        <v>411</v>
      </c>
      <c r="F20" s="293" t="s">
        <v>412</v>
      </c>
      <c r="G20" s="293"/>
      <c r="H20" s="293"/>
      <c r="I20" s="293"/>
      <c r="J20" s="293"/>
      <c r="K20" s="291"/>
    </row>
    <row r="21" ht="15" customHeight="1">
      <c r="B21" s="294"/>
      <c r="C21" s="295"/>
      <c r="D21" s="295"/>
      <c r="E21" s="296" t="s">
        <v>790</v>
      </c>
      <c r="F21" s="293" t="s">
        <v>791</v>
      </c>
      <c r="G21" s="293"/>
      <c r="H21" s="293"/>
      <c r="I21" s="293"/>
      <c r="J21" s="293"/>
      <c r="K21" s="291"/>
    </row>
    <row r="22" ht="12.75" customHeight="1">
      <c r="B22" s="294"/>
      <c r="C22" s="295"/>
      <c r="D22" s="295"/>
      <c r="E22" s="295"/>
      <c r="F22" s="295"/>
      <c r="G22" s="295"/>
      <c r="H22" s="295"/>
      <c r="I22" s="295"/>
      <c r="J22" s="295"/>
      <c r="K22" s="291"/>
    </row>
    <row r="23" ht="15" customHeight="1">
      <c r="B23" s="294"/>
      <c r="C23" s="293" t="s">
        <v>792</v>
      </c>
      <c r="D23" s="293"/>
      <c r="E23" s="293"/>
      <c r="F23" s="293"/>
      <c r="G23" s="293"/>
      <c r="H23" s="293"/>
      <c r="I23" s="293"/>
      <c r="J23" s="293"/>
      <c r="K23" s="291"/>
    </row>
    <row r="24" ht="15" customHeight="1">
      <c r="B24" s="294"/>
      <c r="C24" s="293" t="s">
        <v>793</v>
      </c>
      <c r="D24" s="293"/>
      <c r="E24" s="293"/>
      <c r="F24" s="293"/>
      <c r="G24" s="293"/>
      <c r="H24" s="293"/>
      <c r="I24" s="293"/>
      <c r="J24" s="293"/>
      <c r="K24" s="291"/>
    </row>
    <row r="25" ht="15" customHeight="1">
      <c r="B25" s="294"/>
      <c r="C25" s="293"/>
      <c r="D25" s="293" t="s">
        <v>794</v>
      </c>
      <c r="E25" s="293"/>
      <c r="F25" s="293"/>
      <c r="G25" s="293"/>
      <c r="H25" s="293"/>
      <c r="I25" s="293"/>
      <c r="J25" s="293"/>
      <c r="K25" s="291"/>
    </row>
    <row r="26" ht="15" customHeight="1">
      <c r="B26" s="294"/>
      <c r="C26" s="295"/>
      <c r="D26" s="293" t="s">
        <v>795</v>
      </c>
      <c r="E26" s="293"/>
      <c r="F26" s="293"/>
      <c r="G26" s="293"/>
      <c r="H26" s="293"/>
      <c r="I26" s="293"/>
      <c r="J26" s="293"/>
      <c r="K26" s="291"/>
    </row>
    <row r="27" ht="12.75" customHeight="1">
      <c r="B27" s="294"/>
      <c r="C27" s="295"/>
      <c r="D27" s="295"/>
      <c r="E27" s="295"/>
      <c r="F27" s="295"/>
      <c r="G27" s="295"/>
      <c r="H27" s="295"/>
      <c r="I27" s="295"/>
      <c r="J27" s="295"/>
      <c r="K27" s="291"/>
    </row>
    <row r="28" ht="15" customHeight="1">
      <c r="B28" s="294"/>
      <c r="C28" s="295"/>
      <c r="D28" s="293" t="s">
        <v>796</v>
      </c>
      <c r="E28" s="293"/>
      <c r="F28" s="293"/>
      <c r="G28" s="293"/>
      <c r="H28" s="293"/>
      <c r="I28" s="293"/>
      <c r="J28" s="293"/>
      <c r="K28" s="291"/>
    </row>
    <row r="29" ht="15" customHeight="1">
      <c r="B29" s="294"/>
      <c r="C29" s="295"/>
      <c r="D29" s="293" t="s">
        <v>797</v>
      </c>
      <c r="E29" s="293"/>
      <c r="F29" s="293"/>
      <c r="G29" s="293"/>
      <c r="H29" s="293"/>
      <c r="I29" s="293"/>
      <c r="J29" s="293"/>
      <c r="K29" s="291"/>
    </row>
    <row r="30" ht="12.75" customHeight="1">
      <c r="B30" s="294"/>
      <c r="C30" s="295"/>
      <c r="D30" s="295"/>
      <c r="E30" s="295"/>
      <c r="F30" s="295"/>
      <c r="G30" s="295"/>
      <c r="H30" s="295"/>
      <c r="I30" s="295"/>
      <c r="J30" s="295"/>
      <c r="K30" s="291"/>
    </row>
    <row r="31" ht="15" customHeight="1">
      <c r="B31" s="294"/>
      <c r="C31" s="295"/>
      <c r="D31" s="293" t="s">
        <v>798</v>
      </c>
      <c r="E31" s="293"/>
      <c r="F31" s="293"/>
      <c r="G31" s="293"/>
      <c r="H31" s="293"/>
      <c r="I31" s="293"/>
      <c r="J31" s="293"/>
      <c r="K31" s="291"/>
    </row>
    <row r="32" ht="15" customHeight="1">
      <c r="B32" s="294"/>
      <c r="C32" s="295"/>
      <c r="D32" s="293" t="s">
        <v>799</v>
      </c>
      <c r="E32" s="293"/>
      <c r="F32" s="293"/>
      <c r="G32" s="293"/>
      <c r="H32" s="293"/>
      <c r="I32" s="293"/>
      <c r="J32" s="293"/>
      <c r="K32" s="291"/>
    </row>
    <row r="33" ht="15" customHeight="1">
      <c r="B33" s="294"/>
      <c r="C33" s="295"/>
      <c r="D33" s="293" t="s">
        <v>800</v>
      </c>
      <c r="E33" s="293"/>
      <c r="F33" s="293"/>
      <c r="G33" s="293"/>
      <c r="H33" s="293"/>
      <c r="I33" s="293"/>
      <c r="J33" s="293"/>
      <c r="K33" s="291"/>
    </row>
    <row r="34" ht="15" customHeight="1">
      <c r="B34" s="294"/>
      <c r="C34" s="295"/>
      <c r="D34" s="293"/>
      <c r="E34" s="297" t="s">
        <v>116</v>
      </c>
      <c r="F34" s="293"/>
      <c r="G34" s="293" t="s">
        <v>801</v>
      </c>
      <c r="H34" s="293"/>
      <c r="I34" s="293"/>
      <c r="J34" s="293"/>
      <c r="K34" s="291"/>
    </row>
    <row r="35" ht="30.75" customHeight="1">
      <c r="B35" s="294"/>
      <c r="C35" s="295"/>
      <c r="D35" s="293"/>
      <c r="E35" s="297" t="s">
        <v>802</v>
      </c>
      <c r="F35" s="293"/>
      <c r="G35" s="293" t="s">
        <v>803</v>
      </c>
      <c r="H35" s="293"/>
      <c r="I35" s="293"/>
      <c r="J35" s="293"/>
      <c r="K35" s="291"/>
    </row>
    <row r="36" ht="15" customHeight="1">
      <c r="B36" s="294"/>
      <c r="C36" s="295"/>
      <c r="D36" s="293"/>
      <c r="E36" s="297" t="s">
        <v>54</v>
      </c>
      <c r="F36" s="293"/>
      <c r="G36" s="293" t="s">
        <v>804</v>
      </c>
      <c r="H36" s="293"/>
      <c r="I36" s="293"/>
      <c r="J36" s="293"/>
      <c r="K36" s="291"/>
    </row>
    <row r="37" ht="15" customHeight="1">
      <c r="B37" s="294"/>
      <c r="C37" s="295"/>
      <c r="D37" s="293"/>
      <c r="E37" s="297" t="s">
        <v>117</v>
      </c>
      <c r="F37" s="293"/>
      <c r="G37" s="293" t="s">
        <v>805</v>
      </c>
      <c r="H37" s="293"/>
      <c r="I37" s="293"/>
      <c r="J37" s="293"/>
      <c r="K37" s="291"/>
    </row>
    <row r="38" ht="15" customHeight="1">
      <c r="B38" s="294"/>
      <c r="C38" s="295"/>
      <c r="D38" s="293"/>
      <c r="E38" s="297" t="s">
        <v>118</v>
      </c>
      <c r="F38" s="293"/>
      <c r="G38" s="293" t="s">
        <v>806</v>
      </c>
      <c r="H38" s="293"/>
      <c r="I38" s="293"/>
      <c r="J38" s="293"/>
      <c r="K38" s="291"/>
    </row>
    <row r="39" ht="15" customHeight="1">
      <c r="B39" s="294"/>
      <c r="C39" s="295"/>
      <c r="D39" s="293"/>
      <c r="E39" s="297" t="s">
        <v>119</v>
      </c>
      <c r="F39" s="293"/>
      <c r="G39" s="293" t="s">
        <v>807</v>
      </c>
      <c r="H39" s="293"/>
      <c r="I39" s="293"/>
      <c r="J39" s="293"/>
      <c r="K39" s="291"/>
    </row>
    <row r="40" ht="15" customHeight="1">
      <c r="B40" s="294"/>
      <c r="C40" s="295"/>
      <c r="D40" s="293"/>
      <c r="E40" s="297" t="s">
        <v>808</v>
      </c>
      <c r="F40" s="293"/>
      <c r="G40" s="293" t="s">
        <v>809</v>
      </c>
      <c r="H40" s="293"/>
      <c r="I40" s="293"/>
      <c r="J40" s="293"/>
      <c r="K40" s="291"/>
    </row>
    <row r="41" ht="15" customHeight="1">
      <c r="B41" s="294"/>
      <c r="C41" s="295"/>
      <c r="D41" s="293"/>
      <c r="E41" s="297"/>
      <c r="F41" s="293"/>
      <c r="G41" s="293" t="s">
        <v>810</v>
      </c>
      <c r="H41" s="293"/>
      <c r="I41" s="293"/>
      <c r="J41" s="293"/>
      <c r="K41" s="291"/>
    </row>
    <row r="42" ht="15" customHeight="1">
      <c r="B42" s="294"/>
      <c r="C42" s="295"/>
      <c r="D42" s="293"/>
      <c r="E42" s="297" t="s">
        <v>811</v>
      </c>
      <c r="F42" s="293"/>
      <c r="G42" s="293" t="s">
        <v>812</v>
      </c>
      <c r="H42" s="293"/>
      <c r="I42" s="293"/>
      <c r="J42" s="293"/>
      <c r="K42" s="291"/>
    </row>
    <row r="43" ht="15" customHeight="1">
      <c r="B43" s="294"/>
      <c r="C43" s="295"/>
      <c r="D43" s="293"/>
      <c r="E43" s="297" t="s">
        <v>121</v>
      </c>
      <c r="F43" s="293"/>
      <c r="G43" s="293" t="s">
        <v>813</v>
      </c>
      <c r="H43" s="293"/>
      <c r="I43" s="293"/>
      <c r="J43" s="293"/>
      <c r="K43" s="291"/>
    </row>
    <row r="44" ht="12.75" customHeight="1">
      <c r="B44" s="294"/>
      <c r="C44" s="295"/>
      <c r="D44" s="293"/>
      <c r="E44" s="293"/>
      <c r="F44" s="293"/>
      <c r="G44" s="293"/>
      <c r="H44" s="293"/>
      <c r="I44" s="293"/>
      <c r="J44" s="293"/>
      <c r="K44" s="291"/>
    </row>
    <row r="45" ht="15" customHeight="1">
      <c r="B45" s="294"/>
      <c r="C45" s="295"/>
      <c r="D45" s="293" t="s">
        <v>814</v>
      </c>
      <c r="E45" s="293"/>
      <c r="F45" s="293"/>
      <c r="G45" s="293"/>
      <c r="H45" s="293"/>
      <c r="I45" s="293"/>
      <c r="J45" s="293"/>
      <c r="K45" s="291"/>
    </row>
    <row r="46" ht="15" customHeight="1">
      <c r="B46" s="294"/>
      <c r="C46" s="295"/>
      <c r="D46" s="295"/>
      <c r="E46" s="293" t="s">
        <v>815</v>
      </c>
      <c r="F46" s="293"/>
      <c r="G46" s="293"/>
      <c r="H46" s="293"/>
      <c r="I46" s="293"/>
      <c r="J46" s="293"/>
      <c r="K46" s="291"/>
    </row>
    <row r="47" ht="15" customHeight="1">
      <c r="B47" s="294"/>
      <c r="C47" s="295"/>
      <c r="D47" s="295"/>
      <c r="E47" s="293" t="s">
        <v>816</v>
      </c>
      <c r="F47" s="293"/>
      <c r="G47" s="293"/>
      <c r="H47" s="293"/>
      <c r="I47" s="293"/>
      <c r="J47" s="293"/>
      <c r="K47" s="291"/>
    </row>
    <row r="48" ht="15" customHeight="1">
      <c r="B48" s="294"/>
      <c r="C48" s="295"/>
      <c r="D48" s="295"/>
      <c r="E48" s="293" t="s">
        <v>817</v>
      </c>
      <c r="F48" s="293"/>
      <c r="G48" s="293"/>
      <c r="H48" s="293"/>
      <c r="I48" s="293"/>
      <c r="J48" s="293"/>
      <c r="K48" s="291"/>
    </row>
    <row r="49" ht="15" customHeight="1">
      <c r="B49" s="294"/>
      <c r="C49" s="295"/>
      <c r="D49" s="293" t="s">
        <v>818</v>
      </c>
      <c r="E49" s="293"/>
      <c r="F49" s="293"/>
      <c r="G49" s="293"/>
      <c r="H49" s="293"/>
      <c r="I49" s="293"/>
      <c r="J49" s="293"/>
      <c r="K49" s="291"/>
    </row>
    <row r="50" ht="25.5" customHeight="1">
      <c r="B50" s="289"/>
      <c r="C50" s="290" t="s">
        <v>819</v>
      </c>
      <c r="D50" s="290"/>
      <c r="E50" s="290"/>
      <c r="F50" s="290"/>
      <c r="G50" s="290"/>
      <c r="H50" s="290"/>
      <c r="I50" s="290"/>
      <c r="J50" s="290"/>
      <c r="K50" s="291"/>
    </row>
    <row r="51" ht="5.25" customHeight="1">
      <c r="B51" s="289"/>
      <c r="C51" s="292"/>
      <c r="D51" s="292"/>
      <c r="E51" s="292"/>
      <c r="F51" s="292"/>
      <c r="G51" s="292"/>
      <c r="H51" s="292"/>
      <c r="I51" s="292"/>
      <c r="J51" s="292"/>
      <c r="K51" s="291"/>
    </row>
    <row r="52" ht="15" customHeight="1">
      <c r="B52" s="289"/>
      <c r="C52" s="293" t="s">
        <v>820</v>
      </c>
      <c r="D52" s="293"/>
      <c r="E52" s="293"/>
      <c r="F52" s="293"/>
      <c r="G52" s="293"/>
      <c r="H52" s="293"/>
      <c r="I52" s="293"/>
      <c r="J52" s="293"/>
      <c r="K52" s="291"/>
    </row>
    <row r="53" ht="15" customHeight="1">
      <c r="B53" s="289"/>
      <c r="C53" s="293" t="s">
        <v>821</v>
      </c>
      <c r="D53" s="293"/>
      <c r="E53" s="293"/>
      <c r="F53" s="293"/>
      <c r="G53" s="293"/>
      <c r="H53" s="293"/>
      <c r="I53" s="293"/>
      <c r="J53" s="293"/>
      <c r="K53" s="291"/>
    </row>
    <row r="54" ht="12.75" customHeight="1">
      <c r="B54" s="289"/>
      <c r="C54" s="293"/>
      <c r="D54" s="293"/>
      <c r="E54" s="293"/>
      <c r="F54" s="293"/>
      <c r="G54" s="293"/>
      <c r="H54" s="293"/>
      <c r="I54" s="293"/>
      <c r="J54" s="293"/>
      <c r="K54" s="291"/>
    </row>
    <row r="55" ht="15" customHeight="1">
      <c r="B55" s="289"/>
      <c r="C55" s="293" t="s">
        <v>822</v>
      </c>
      <c r="D55" s="293"/>
      <c r="E55" s="293"/>
      <c r="F55" s="293"/>
      <c r="G55" s="293"/>
      <c r="H55" s="293"/>
      <c r="I55" s="293"/>
      <c r="J55" s="293"/>
      <c r="K55" s="291"/>
    </row>
    <row r="56" ht="15" customHeight="1">
      <c r="B56" s="289"/>
      <c r="C56" s="295"/>
      <c r="D56" s="293" t="s">
        <v>823</v>
      </c>
      <c r="E56" s="293"/>
      <c r="F56" s="293"/>
      <c r="G56" s="293"/>
      <c r="H56" s="293"/>
      <c r="I56" s="293"/>
      <c r="J56" s="293"/>
      <c r="K56" s="291"/>
    </row>
    <row r="57" ht="15" customHeight="1">
      <c r="B57" s="289"/>
      <c r="C57" s="295"/>
      <c r="D57" s="293" t="s">
        <v>824</v>
      </c>
      <c r="E57" s="293"/>
      <c r="F57" s="293"/>
      <c r="G57" s="293"/>
      <c r="H57" s="293"/>
      <c r="I57" s="293"/>
      <c r="J57" s="293"/>
      <c r="K57" s="291"/>
    </row>
    <row r="58" ht="15" customHeight="1">
      <c r="B58" s="289"/>
      <c r="C58" s="295"/>
      <c r="D58" s="293" t="s">
        <v>825</v>
      </c>
      <c r="E58" s="293"/>
      <c r="F58" s="293"/>
      <c r="G58" s="293"/>
      <c r="H58" s="293"/>
      <c r="I58" s="293"/>
      <c r="J58" s="293"/>
      <c r="K58" s="291"/>
    </row>
    <row r="59" ht="15" customHeight="1">
      <c r="B59" s="289"/>
      <c r="C59" s="295"/>
      <c r="D59" s="293" t="s">
        <v>826</v>
      </c>
      <c r="E59" s="293"/>
      <c r="F59" s="293"/>
      <c r="G59" s="293"/>
      <c r="H59" s="293"/>
      <c r="I59" s="293"/>
      <c r="J59" s="293"/>
      <c r="K59" s="291"/>
    </row>
    <row r="60" ht="15" customHeight="1">
      <c r="B60" s="289"/>
      <c r="C60" s="295"/>
      <c r="D60" s="298" t="s">
        <v>827</v>
      </c>
      <c r="E60" s="298"/>
      <c r="F60" s="298"/>
      <c r="G60" s="298"/>
      <c r="H60" s="298"/>
      <c r="I60" s="298"/>
      <c r="J60" s="298"/>
      <c r="K60" s="291"/>
    </row>
    <row r="61" ht="15" customHeight="1">
      <c r="B61" s="289"/>
      <c r="C61" s="295"/>
      <c r="D61" s="293" t="s">
        <v>828</v>
      </c>
      <c r="E61" s="293"/>
      <c r="F61" s="293"/>
      <c r="G61" s="293"/>
      <c r="H61" s="293"/>
      <c r="I61" s="293"/>
      <c r="J61" s="293"/>
      <c r="K61" s="291"/>
    </row>
    <row r="62" ht="12.75" customHeight="1">
      <c r="B62" s="289"/>
      <c r="C62" s="295"/>
      <c r="D62" s="295"/>
      <c r="E62" s="299"/>
      <c r="F62" s="295"/>
      <c r="G62" s="295"/>
      <c r="H62" s="295"/>
      <c r="I62" s="295"/>
      <c r="J62" s="295"/>
      <c r="K62" s="291"/>
    </row>
    <row r="63" ht="15" customHeight="1">
      <c r="B63" s="289"/>
      <c r="C63" s="295"/>
      <c r="D63" s="293" t="s">
        <v>829</v>
      </c>
      <c r="E63" s="293"/>
      <c r="F63" s="293"/>
      <c r="G63" s="293"/>
      <c r="H63" s="293"/>
      <c r="I63" s="293"/>
      <c r="J63" s="293"/>
      <c r="K63" s="291"/>
    </row>
    <row r="64" ht="15" customHeight="1">
      <c r="B64" s="289"/>
      <c r="C64" s="295"/>
      <c r="D64" s="298" t="s">
        <v>830</v>
      </c>
      <c r="E64" s="298"/>
      <c r="F64" s="298"/>
      <c r="G64" s="298"/>
      <c r="H64" s="298"/>
      <c r="I64" s="298"/>
      <c r="J64" s="298"/>
      <c r="K64" s="291"/>
    </row>
    <row r="65" ht="15" customHeight="1">
      <c r="B65" s="289"/>
      <c r="C65" s="295"/>
      <c r="D65" s="293" t="s">
        <v>831</v>
      </c>
      <c r="E65" s="293"/>
      <c r="F65" s="293"/>
      <c r="G65" s="293"/>
      <c r="H65" s="293"/>
      <c r="I65" s="293"/>
      <c r="J65" s="293"/>
      <c r="K65" s="291"/>
    </row>
    <row r="66" ht="15" customHeight="1">
      <c r="B66" s="289"/>
      <c r="C66" s="295"/>
      <c r="D66" s="293" t="s">
        <v>832</v>
      </c>
      <c r="E66" s="293"/>
      <c r="F66" s="293"/>
      <c r="G66" s="293"/>
      <c r="H66" s="293"/>
      <c r="I66" s="293"/>
      <c r="J66" s="293"/>
      <c r="K66" s="291"/>
    </row>
    <row r="67" ht="15" customHeight="1">
      <c r="B67" s="289"/>
      <c r="C67" s="295"/>
      <c r="D67" s="293" t="s">
        <v>833</v>
      </c>
      <c r="E67" s="293"/>
      <c r="F67" s="293"/>
      <c r="G67" s="293"/>
      <c r="H67" s="293"/>
      <c r="I67" s="293"/>
      <c r="J67" s="293"/>
      <c r="K67" s="291"/>
    </row>
    <row r="68" ht="15" customHeight="1">
      <c r="B68" s="289"/>
      <c r="C68" s="295"/>
      <c r="D68" s="293" t="s">
        <v>834</v>
      </c>
      <c r="E68" s="293"/>
      <c r="F68" s="293"/>
      <c r="G68" s="293"/>
      <c r="H68" s="293"/>
      <c r="I68" s="293"/>
      <c r="J68" s="293"/>
      <c r="K68" s="291"/>
    </row>
    <row r="69" ht="12.75" customHeight="1">
      <c r="B69" s="300"/>
      <c r="C69" s="301"/>
      <c r="D69" s="301"/>
      <c r="E69" s="301"/>
      <c r="F69" s="301"/>
      <c r="G69" s="301"/>
      <c r="H69" s="301"/>
      <c r="I69" s="301"/>
      <c r="J69" s="301"/>
      <c r="K69" s="302"/>
    </row>
    <row r="70" ht="18.75" customHeight="1">
      <c r="B70" s="303"/>
      <c r="C70" s="303"/>
      <c r="D70" s="303"/>
      <c r="E70" s="303"/>
      <c r="F70" s="303"/>
      <c r="G70" s="303"/>
      <c r="H70" s="303"/>
      <c r="I70" s="303"/>
      <c r="J70" s="303"/>
      <c r="K70" s="304"/>
    </row>
    <row r="71" ht="18.75" customHeight="1">
      <c r="B71" s="304"/>
      <c r="C71" s="304"/>
      <c r="D71" s="304"/>
      <c r="E71" s="304"/>
      <c r="F71" s="304"/>
      <c r="G71" s="304"/>
      <c r="H71" s="304"/>
      <c r="I71" s="304"/>
      <c r="J71" s="304"/>
      <c r="K71" s="304"/>
    </row>
    <row r="72" ht="7.5" customHeight="1">
      <c r="B72" s="305"/>
      <c r="C72" s="306"/>
      <c r="D72" s="306"/>
      <c r="E72" s="306"/>
      <c r="F72" s="306"/>
      <c r="G72" s="306"/>
      <c r="H72" s="306"/>
      <c r="I72" s="306"/>
      <c r="J72" s="306"/>
      <c r="K72" s="307"/>
    </row>
    <row r="73" ht="45" customHeight="1">
      <c r="B73" s="308"/>
      <c r="C73" s="309" t="s">
        <v>96</v>
      </c>
      <c r="D73" s="309"/>
      <c r="E73" s="309"/>
      <c r="F73" s="309"/>
      <c r="G73" s="309"/>
      <c r="H73" s="309"/>
      <c r="I73" s="309"/>
      <c r="J73" s="309"/>
      <c r="K73" s="310"/>
    </row>
    <row r="74" ht="17.25" customHeight="1">
      <c r="B74" s="308"/>
      <c r="C74" s="311" t="s">
        <v>835</v>
      </c>
      <c r="D74" s="311"/>
      <c r="E74" s="311"/>
      <c r="F74" s="311" t="s">
        <v>836</v>
      </c>
      <c r="G74" s="312"/>
      <c r="H74" s="311" t="s">
        <v>117</v>
      </c>
      <c r="I74" s="311" t="s">
        <v>58</v>
      </c>
      <c r="J74" s="311" t="s">
        <v>837</v>
      </c>
      <c r="K74" s="310"/>
    </row>
    <row r="75" ht="17.25" customHeight="1">
      <c r="B75" s="308"/>
      <c r="C75" s="313" t="s">
        <v>838</v>
      </c>
      <c r="D75" s="313"/>
      <c r="E75" s="313"/>
      <c r="F75" s="314" t="s">
        <v>839</v>
      </c>
      <c r="G75" s="315"/>
      <c r="H75" s="313"/>
      <c r="I75" s="313"/>
      <c r="J75" s="313" t="s">
        <v>840</v>
      </c>
      <c r="K75" s="310"/>
    </row>
    <row r="76" ht="5.25" customHeight="1">
      <c r="B76" s="308"/>
      <c r="C76" s="316"/>
      <c r="D76" s="316"/>
      <c r="E76" s="316"/>
      <c r="F76" s="316"/>
      <c r="G76" s="317"/>
      <c r="H76" s="316"/>
      <c r="I76" s="316"/>
      <c r="J76" s="316"/>
      <c r="K76" s="310"/>
    </row>
    <row r="77" ht="15" customHeight="1">
      <c r="B77" s="308"/>
      <c r="C77" s="297" t="s">
        <v>54</v>
      </c>
      <c r="D77" s="316"/>
      <c r="E77" s="316"/>
      <c r="F77" s="318" t="s">
        <v>78</v>
      </c>
      <c r="G77" s="317"/>
      <c r="H77" s="297" t="s">
        <v>841</v>
      </c>
      <c r="I77" s="297" t="s">
        <v>842</v>
      </c>
      <c r="J77" s="297">
        <v>20</v>
      </c>
      <c r="K77" s="310"/>
    </row>
    <row r="78" ht="15" customHeight="1">
      <c r="B78" s="308"/>
      <c r="C78" s="297" t="s">
        <v>843</v>
      </c>
      <c r="D78" s="297"/>
      <c r="E78" s="297"/>
      <c r="F78" s="318" t="s">
        <v>78</v>
      </c>
      <c r="G78" s="317"/>
      <c r="H78" s="297" t="s">
        <v>844</v>
      </c>
      <c r="I78" s="297" t="s">
        <v>842</v>
      </c>
      <c r="J78" s="297">
        <v>120</v>
      </c>
      <c r="K78" s="310"/>
    </row>
    <row r="79" ht="15" customHeight="1">
      <c r="B79" s="319"/>
      <c r="C79" s="297" t="s">
        <v>845</v>
      </c>
      <c r="D79" s="297"/>
      <c r="E79" s="297"/>
      <c r="F79" s="318" t="s">
        <v>846</v>
      </c>
      <c r="G79" s="317"/>
      <c r="H79" s="297" t="s">
        <v>847</v>
      </c>
      <c r="I79" s="297" t="s">
        <v>842</v>
      </c>
      <c r="J79" s="297">
        <v>50</v>
      </c>
      <c r="K79" s="310"/>
    </row>
    <row r="80" ht="15" customHeight="1">
      <c r="B80" s="319"/>
      <c r="C80" s="297" t="s">
        <v>848</v>
      </c>
      <c r="D80" s="297"/>
      <c r="E80" s="297"/>
      <c r="F80" s="318" t="s">
        <v>78</v>
      </c>
      <c r="G80" s="317"/>
      <c r="H80" s="297" t="s">
        <v>849</v>
      </c>
      <c r="I80" s="297" t="s">
        <v>850</v>
      </c>
      <c r="J80" s="297"/>
      <c r="K80" s="310"/>
    </row>
    <row r="81" ht="15" customHeight="1">
      <c r="B81" s="319"/>
      <c r="C81" s="320" t="s">
        <v>851</v>
      </c>
      <c r="D81" s="320"/>
      <c r="E81" s="320"/>
      <c r="F81" s="321" t="s">
        <v>846</v>
      </c>
      <c r="G81" s="320"/>
      <c r="H81" s="320" t="s">
        <v>852</v>
      </c>
      <c r="I81" s="320" t="s">
        <v>842</v>
      </c>
      <c r="J81" s="320">
        <v>15</v>
      </c>
      <c r="K81" s="310"/>
    </row>
    <row r="82" ht="15" customHeight="1">
      <c r="B82" s="319"/>
      <c r="C82" s="320" t="s">
        <v>853</v>
      </c>
      <c r="D82" s="320"/>
      <c r="E82" s="320"/>
      <c r="F82" s="321" t="s">
        <v>846</v>
      </c>
      <c r="G82" s="320"/>
      <c r="H82" s="320" t="s">
        <v>854</v>
      </c>
      <c r="I82" s="320" t="s">
        <v>842</v>
      </c>
      <c r="J82" s="320">
        <v>15</v>
      </c>
      <c r="K82" s="310"/>
    </row>
    <row r="83" ht="15" customHeight="1">
      <c r="B83" s="319"/>
      <c r="C83" s="320" t="s">
        <v>855</v>
      </c>
      <c r="D83" s="320"/>
      <c r="E83" s="320"/>
      <c r="F83" s="321" t="s">
        <v>846</v>
      </c>
      <c r="G83" s="320"/>
      <c r="H83" s="320" t="s">
        <v>856</v>
      </c>
      <c r="I83" s="320" t="s">
        <v>842</v>
      </c>
      <c r="J83" s="320">
        <v>20</v>
      </c>
      <c r="K83" s="310"/>
    </row>
    <row r="84" ht="15" customHeight="1">
      <c r="B84" s="319"/>
      <c r="C84" s="320" t="s">
        <v>857</v>
      </c>
      <c r="D84" s="320"/>
      <c r="E84" s="320"/>
      <c r="F84" s="321" t="s">
        <v>846</v>
      </c>
      <c r="G84" s="320"/>
      <c r="H84" s="320" t="s">
        <v>858</v>
      </c>
      <c r="I84" s="320" t="s">
        <v>842</v>
      </c>
      <c r="J84" s="320">
        <v>20</v>
      </c>
      <c r="K84" s="310"/>
    </row>
    <row r="85" ht="15" customHeight="1">
      <c r="B85" s="319"/>
      <c r="C85" s="297" t="s">
        <v>859</v>
      </c>
      <c r="D85" s="297"/>
      <c r="E85" s="297"/>
      <c r="F85" s="318" t="s">
        <v>846</v>
      </c>
      <c r="G85" s="317"/>
      <c r="H85" s="297" t="s">
        <v>860</v>
      </c>
      <c r="I85" s="297" t="s">
        <v>842</v>
      </c>
      <c r="J85" s="297">
        <v>50</v>
      </c>
      <c r="K85" s="310"/>
    </row>
    <row r="86" ht="15" customHeight="1">
      <c r="B86" s="319"/>
      <c r="C86" s="297" t="s">
        <v>861</v>
      </c>
      <c r="D86" s="297"/>
      <c r="E86" s="297"/>
      <c r="F86" s="318" t="s">
        <v>846</v>
      </c>
      <c r="G86" s="317"/>
      <c r="H86" s="297" t="s">
        <v>862</v>
      </c>
      <c r="I86" s="297" t="s">
        <v>842</v>
      </c>
      <c r="J86" s="297">
        <v>20</v>
      </c>
      <c r="K86" s="310"/>
    </row>
    <row r="87" ht="15" customHeight="1">
      <c r="B87" s="319"/>
      <c r="C87" s="297" t="s">
        <v>863</v>
      </c>
      <c r="D87" s="297"/>
      <c r="E87" s="297"/>
      <c r="F87" s="318" t="s">
        <v>846</v>
      </c>
      <c r="G87" s="317"/>
      <c r="H87" s="297" t="s">
        <v>864</v>
      </c>
      <c r="I87" s="297" t="s">
        <v>842</v>
      </c>
      <c r="J87" s="297">
        <v>20</v>
      </c>
      <c r="K87" s="310"/>
    </row>
    <row r="88" ht="15" customHeight="1">
      <c r="B88" s="319"/>
      <c r="C88" s="297" t="s">
        <v>865</v>
      </c>
      <c r="D88" s="297"/>
      <c r="E88" s="297"/>
      <c r="F88" s="318" t="s">
        <v>846</v>
      </c>
      <c r="G88" s="317"/>
      <c r="H88" s="297" t="s">
        <v>866</v>
      </c>
      <c r="I88" s="297" t="s">
        <v>842</v>
      </c>
      <c r="J88" s="297">
        <v>50</v>
      </c>
      <c r="K88" s="310"/>
    </row>
    <row r="89" ht="15" customHeight="1">
      <c r="B89" s="319"/>
      <c r="C89" s="297" t="s">
        <v>867</v>
      </c>
      <c r="D89" s="297"/>
      <c r="E89" s="297"/>
      <c r="F89" s="318" t="s">
        <v>846</v>
      </c>
      <c r="G89" s="317"/>
      <c r="H89" s="297" t="s">
        <v>867</v>
      </c>
      <c r="I89" s="297" t="s">
        <v>842</v>
      </c>
      <c r="J89" s="297">
        <v>50</v>
      </c>
      <c r="K89" s="310"/>
    </row>
    <row r="90" ht="15" customHeight="1">
      <c r="B90" s="319"/>
      <c r="C90" s="297" t="s">
        <v>122</v>
      </c>
      <c r="D90" s="297"/>
      <c r="E90" s="297"/>
      <c r="F90" s="318" t="s">
        <v>846</v>
      </c>
      <c r="G90" s="317"/>
      <c r="H90" s="297" t="s">
        <v>868</v>
      </c>
      <c r="I90" s="297" t="s">
        <v>842</v>
      </c>
      <c r="J90" s="297">
        <v>255</v>
      </c>
      <c r="K90" s="310"/>
    </row>
    <row r="91" ht="15" customHeight="1">
      <c r="B91" s="319"/>
      <c r="C91" s="297" t="s">
        <v>869</v>
      </c>
      <c r="D91" s="297"/>
      <c r="E91" s="297"/>
      <c r="F91" s="318" t="s">
        <v>78</v>
      </c>
      <c r="G91" s="317"/>
      <c r="H91" s="297" t="s">
        <v>870</v>
      </c>
      <c r="I91" s="297" t="s">
        <v>871</v>
      </c>
      <c r="J91" s="297"/>
      <c r="K91" s="310"/>
    </row>
    <row r="92" ht="15" customHeight="1">
      <c r="B92" s="319"/>
      <c r="C92" s="297" t="s">
        <v>872</v>
      </c>
      <c r="D92" s="297"/>
      <c r="E92" s="297"/>
      <c r="F92" s="318" t="s">
        <v>78</v>
      </c>
      <c r="G92" s="317"/>
      <c r="H92" s="297" t="s">
        <v>873</v>
      </c>
      <c r="I92" s="297" t="s">
        <v>874</v>
      </c>
      <c r="J92" s="297"/>
      <c r="K92" s="310"/>
    </row>
    <row r="93" ht="15" customHeight="1">
      <c r="B93" s="319"/>
      <c r="C93" s="297" t="s">
        <v>875</v>
      </c>
      <c r="D93" s="297"/>
      <c r="E93" s="297"/>
      <c r="F93" s="318" t="s">
        <v>78</v>
      </c>
      <c r="G93" s="317"/>
      <c r="H93" s="297" t="s">
        <v>875</v>
      </c>
      <c r="I93" s="297" t="s">
        <v>874</v>
      </c>
      <c r="J93" s="297"/>
      <c r="K93" s="310"/>
    </row>
    <row r="94" ht="15" customHeight="1">
      <c r="B94" s="319"/>
      <c r="C94" s="297" t="s">
        <v>39</v>
      </c>
      <c r="D94" s="297"/>
      <c r="E94" s="297"/>
      <c r="F94" s="318" t="s">
        <v>78</v>
      </c>
      <c r="G94" s="317"/>
      <c r="H94" s="297" t="s">
        <v>876</v>
      </c>
      <c r="I94" s="297" t="s">
        <v>874</v>
      </c>
      <c r="J94" s="297"/>
      <c r="K94" s="310"/>
    </row>
    <row r="95" ht="15" customHeight="1">
      <c r="B95" s="319"/>
      <c r="C95" s="297" t="s">
        <v>49</v>
      </c>
      <c r="D95" s="297"/>
      <c r="E95" s="297"/>
      <c r="F95" s="318" t="s">
        <v>78</v>
      </c>
      <c r="G95" s="317"/>
      <c r="H95" s="297" t="s">
        <v>877</v>
      </c>
      <c r="I95" s="297" t="s">
        <v>874</v>
      </c>
      <c r="J95" s="297"/>
      <c r="K95" s="310"/>
    </row>
    <row r="96" ht="15" customHeight="1">
      <c r="B96" s="322"/>
      <c r="C96" s="323"/>
      <c r="D96" s="323"/>
      <c r="E96" s="323"/>
      <c r="F96" s="323"/>
      <c r="G96" s="323"/>
      <c r="H96" s="323"/>
      <c r="I96" s="323"/>
      <c r="J96" s="323"/>
      <c r="K96" s="324"/>
    </row>
    <row r="97" ht="18.75" customHeight="1">
      <c r="B97" s="325"/>
      <c r="C97" s="326"/>
      <c r="D97" s="326"/>
      <c r="E97" s="326"/>
      <c r="F97" s="326"/>
      <c r="G97" s="326"/>
      <c r="H97" s="326"/>
      <c r="I97" s="326"/>
      <c r="J97" s="326"/>
      <c r="K97" s="325"/>
    </row>
    <row r="98" ht="18.75" customHeight="1">
      <c r="B98" s="304"/>
      <c r="C98" s="304"/>
      <c r="D98" s="304"/>
      <c r="E98" s="304"/>
      <c r="F98" s="304"/>
      <c r="G98" s="304"/>
      <c r="H98" s="304"/>
      <c r="I98" s="304"/>
      <c r="J98" s="304"/>
      <c r="K98" s="304"/>
    </row>
    <row r="99" ht="7.5" customHeight="1">
      <c r="B99" s="305"/>
      <c r="C99" s="306"/>
      <c r="D99" s="306"/>
      <c r="E99" s="306"/>
      <c r="F99" s="306"/>
      <c r="G99" s="306"/>
      <c r="H99" s="306"/>
      <c r="I99" s="306"/>
      <c r="J99" s="306"/>
      <c r="K99" s="307"/>
    </row>
    <row r="100" ht="45" customHeight="1">
      <c r="B100" s="308"/>
      <c r="C100" s="309" t="s">
        <v>878</v>
      </c>
      <c r="D100" s="309"/>
      <c r="E100" s="309"/>
      <c r="F100" s="309"/>
      <c r="G100" s="309"/>
      <c r="H100" s="309"/>
      <c r="I100" s="309"/>
      <c r="J100" s="309"/>
      <c r="K100" s="310"/>
    </row>
    <row r="101" ht="17.25" customHeight="1">
      <c r="B101" s="308"/>
      <c r="C101" s="311" t="s">
        <v>835</v>
      </c>
      <c r="D101" s="311"/>
      <c r="E101" s="311"/>
      <c r="F101" s="311" t="s">
        <v>836</v>
      </c>
      <c r="G101" s="312"/>
      <c r="H101" s="311" t="s">
        <v>117</v>
      </c>
      <c r="I101" s="311" t="s">
        <v>58</v>
      </c>
      <c r="J101" s="311" t="s">
        <v>837</v>
      </c>
      <c r="K101" s="310"/>
    </row>
    <row r="102" ht="17.25" customHeight="1">
      <c r="B102" s="308"/>
      <c r="C102" s="313" t="s">
        <v>838</v>
      </c>
      <c r="D102" s="313"/>
      <c r="E102" s="313"/>
      <c r="F102" s="314" t="s">
        <v>839</v>
      </c>
      <c r="G102" s="315"/>
      <c r="H102" s="313"/>
      <c r="I102" s="313"/>
      <c r="J102" s="313" t="s">
        <v>840</v>
      </c>
      <c r="K102" s="310"/>
    </row>
    <row r="103" ht="5.25" customHeight="1">
      <c r="B103" s="308"/>
      <c r="C103" s="311"/>
      <c r="D103" s="311"/>
      <c r="E103" s="311"/>
      <c r="F103" s="311"/>
      <c r="G103" s="327"/>
      <c r="H103" s="311"/>
      <c r="I103" s="311"/>
      <c r="J103" s="311"/>
      <c r="K103" s="310"/>
    </row>
    <row r="104" ht="15" customHeight="1">
      <c r="B104" s="308"/>
      <c r="C104" s="297" t="s">
        <v>54</v>
      </c>
      <c r="D104" s="316"/>
      <c r="E104" s="316"/>
      <c r="F104" s="318" t="s">
        <v>78</v>
      </c>
      <c r="G104" s="327"/>
      <c r="H104" s="297" t="s">
        <v>879</v>
      </c>
      <c r="I104" s="297" t="s">
        <v>842</v>
      </c>
      <c r="J104" s="297">
        <v>20</v>
      </c>
      <c r="K104" s="310"/>
    </row>
    <row r="105" ht="15" customHeight="1">
      <c r="B105" s="308"/>
      <c r="C105" s="297" t="s">
        <v>843</v>
      </c>
      <c r="D105" s="297"/>
      <c r="E105" s="297"/>
      <c r="F105" s="318" t="s">
        <v>78</v>
      </c>
      <c r="G105" s="297"/>
      <c r="H105" s="297" t="s">
        <v>879</v>
      </c>
      <c r="I105" s="297" t="s">
        <v>842</v>
      </c>
      <c r="J105" s="297">
        <v>120</v>
      </c>
      <c r="K105" s="310"/>
    </row>
    <row r="106" ht="15" customHeight="1">
      <c r="B106" s="319"/>
      <c r="C106" s="297" t="s">
        <v>845</v>
      </c>
      <c r="D106" s="297"/>
      <c r="E106" s="297"/>
      <c r="F106" s="318" t="s">
        <v>846</v>
      </c>
      <c r="G106" s="297"/>
      <c r="H106" s="297" t="s">
        <v>879</v>
      </c>
      <c r="I106" s="297" t="s">
        <v>842</v>
      </c>
      <c r="J106" s="297">
        <v>50</v>
      </c>
      <c r="K106" s="310"/>
    </row>
    <row r="107" ht="15" customHeight="1">
      <c r="B107" s="319"/>
      <c r="C107" s="297" t="s">
        <v>848</v>
      </c>
      <c r="D107" s="297"/>
      <c r="E107" s="297"/>
      <c r="F107" s="318" t="s">
        <v>78</v>
      </c>
      <c r="G107" s="297"/>
      <c r="H107" s="297" t="s">
        <v>879</v>
      </c>
      <c r="I107" s="297" t="s">
        <v>850</v>
      </c>
      <c r="J107" s="297"/>
      <c r="K107" s="310"/>
    </row>
    <row r="108" ht="15" customHeight="1">
      <c r="B108" s="319"/>
      <c r="C108" s="297" t="s">
        <v>859</v>
      </c>
      <c r="D108" s="297"/>
      <c r="E108" s="297"/>
      <c r="F108" s="318" t="s">
        <v>846</v>
      </c>
      <c r="G108" s="297"/>
      <c r="H108" s="297" t="s">
        <v>879</v>
      </c>
      <c r="I108" s="297" t="s">
        <v>842</v>
      </c>
      <c r="J108" s="297">
        <v>50</v>
      </c>
      <c r="K108" s="310"/>
    </row>
    <row r="109" ht="15" customHeight="1">
      <c r="B109" s="319"/>
      <c r="C109" s="297" t="s">
        <v>867</v>
      </c>
      <c r="D109" s="297"/>
      <c r="E109" s="297"/>
      <c r="F109" s="318" t="s">
        <v>846</v>
      </c>
      <c r="G109" s="297"/>
      <c r="H109" s="297" t="s">
        <v>879</v>
      </c>
      <c r="I109" s="297" t="s">
        <v>842</v>
      </c>
      <c r="J109" s="297">
        <v>50</v>
      </c>
      <c r="K109" s="310"/>
    </row>
    <row r="110" ht="15" customHeight="1">
      <c r="B110" s="319"/>
      <c r="C110" s="297" t="s">
        <v>865</v>
      </c>
      <c r="D110" s="297"/>
      <c r="E110" s="297"/>
      <c r="F110" s="318" t="s">
        <v>846</v>
      </c>
      <c r="G110" s="297"/>
      <c r="H110" s="297" t="s">
        <v>879</v>
      </c>
      <c r="I110" s="297" t="s">
        <v>842</v>
      </c>
      <c r="J110" s="297">
        <v>50</v>
      </c>
      <c r="K110" s="310"/>
    </row>
    <row r="111" ht="15" customHeight="1">
      <c r="B111" s="319"/>
      <c r="C111" s="297" t="s">
        <v>54</v>
      </c>
      <c r="D111" s="297"/>
      <c r="E111" s="297"/>
      <c r="F111" s="318" t="s">
        <v>78</v>
      </c>
      <c r="G111" s="297"/>
      <c r="H111" s="297" t="s">
        <v>880</v>
      </c>
      <c r="I111" s="297" t="s">
        <v>842</v>
      </c>
      <c r="J111" s="297">
        <v>20</v>
      </c>
      <c r="K111" s="310"/>
    </row>
    <row r="112" ht="15" customHeight="1">
      <c r="B112" s="319"/>
      <c r="C112" s="297" t="s">
        <v>881</v>
      </c>
      <c r="D112" s="297"/>
      <c r="E112" s="297"/>
      <c r="F112" s="318" t="s">
        <v>78</v>
      </c>
      <c r="G112" s="297"/>
      <c r="H112" s="297" t="s">
        <v>882</v>
      </c>
      <c r="I112" s="297" t="s">
        <v>842</v>
      </c>
      <c r="J112" s="297">
        <v>120</v>
      </c>
      <c r="K112" s="310"/>
    </row>
    <row r="113" ht="15" customHeight="1">
      <c r="B113" s="319"/>
      <c r="C113" s="297" t="s">
        <v>39</v>
      </c>
      <c r="D113" s="297"/>
      <c r="E113" s="297"/>
      <c r="F113" s="318" t="s">
        <v>78</v>
      </c>
      <c r="G113" s="297"/>
      <c r="H113" s="297" t="s">
        <v>883</v>
      </c>
      <c r="I113" s="297" t="s">
        <v>874</v>
      </c>
      <c r="J113" s="297"/>
      <c r="K113" s="310"/>
    </row>
    <row r="114" ht="15" customHeight="1">
      <c r="B114" s="319"/>
      <c r="C114" s="297" t="s">
        <v>49</v>
      </c>
      <c r="D114" s="297"/>
      <c r="E114" s="297"/>
      <c r="F114" s="318" t="s">
        <v>78</v>
      </c>
      <c r="G114" s="297"/>
      <c r="H114" s="297" t="s">
        <v>884</v>
      </c>
      <c r="I114" s="297" t="s">
        <v>874</v>
      </c>
      <c r="J114" s="297"/>
      <c r="K114" s="310"/>
    </row>
    <row r="115" ht="15" customHeight="1">
      <c r="B115" s="319"/>
      <c r="C115" s="297" t="s">
        <v>58</v>
      </c>
      <c r="D115" s="297"/>
      <c r="E115" s="297"/>
      <c r="F115" s="318" t="s">
        <v>78</v>
      </c>
      <c r="G115" s="297"/>
      <c r="H115" s="297" t="s">
        <v>885</v>
      </c>
      <c r="I115" s="297" t="s">
        <v>886</v>
      </c>
      <c r="J115" s="297"/>
      <c r="K115" s="310"/>
    </row>
    <row r="116" ht="15" customHeight="1">
      <c r="B116" s="322"/>
      <c r="C116" s="328"/>
      <c r="D116" s="328"/>
      <c r="E116" s="328"/>
      <c r="F116" s="328"/>
      <c r="G116" s="328"/>
      <c r="H116" s="328"/>
      <c r="I116" s="328"/>
      <c r="J116" s="328"/>
      <c r="K116" s="324"/>
    </row>
    <row r="117" ht="18.75" customHeight="1">
      <c r="B117" s="329"/>
      <c r="C117" s="293"/>
      <c r="D117" s="293"/>
      <c r="E117" s="293"/>
      <c r="F117" s="330"/>
      <c r="G117" s="293"/>
      <c r="H117" s="293"/>
      <c r="I117" s="293"/>
      <c r="J117" s="293"/>
      <c r="K117" s="329"/>
    </row>
    <row r="118" ht="18.75" customHeight="1">
      <c r="B118" s="304"/>
      <c r="C118" s="304"/>
      <c r="D118" s="304"/>
      <c r="E118" s="304"/>
      <c r="F118" s="304"/>
      <c r="G118" s="304"/>
      <c r="H118" s="304"/>
      <c r="I118" s="304"/>
      <c r="J118" s="304"/>
      <c r="K118" s="304"/>
    </row>
    <row r="119" ht="7.5" customHeight="1">
      <c r="B119" s="331"/>
      <c r="C119" s="332"/>
      <c r="D119" s="332"/>
      <c r="E119" s="332"/>
      <c r="F119" s="332"/>
      <c r="G119" s="332"/>
      <c r="H119" s="332"/>
      <c r="I119" s="332"/>
      <c r="J119" s="332"/>
      <c r="K119" s="333"/>
    </row>
    <row r="120" ht="45" customHeight="1">
      <c r="B120" s="334"/>
      <c r="C120" s="287" t="s">
        <v>887</v>
      </c>
      <c r="D120" s="287"/>
      <c r="E120" s="287"/>
      <c r="F120" s="287"/>
      <c r="G120" s="287"/>
      <c r="H120" s="287"/>
      <c r="I120" s="287"/>
      <c r="J120" s="287"/>
      <c r="K120" s="335"/>
    </row>
    <row r="121" ht="17.25" customHeight="1">
      <c r="B121" s="336"/>
      <c r="C121" s="311" t="s">
        <v>835</v>
      </c>
      <c r="D121" s="311"/>
      <c r="E121" s="311"/>
      <c r="F121" s="311" t="s">
        <v>836</v>
      </c>
      <c r="G121" s="312"/>
      <c r="H121" s="311" t="s">
        <v>117</v>
      </c>
      <c r="I121" s="311" t="s">
        <v>58</v>
      </c>
      <c r="J121" s="311" t="s">
        <v>837</v>
      </c>
      <c r="K121" s="337"/>
    </row>
    <row r="122" ht="17.25" customHeight="1">
      <c r="B122" s="336"/>
      <c r="C122" s="313" t="s">
        <v>838</v>
      </c>
      <c r="D122" s="313"/>
      <c r="E122" s="313"/>
      <c r="F122" s="314" t="s">
        <v>839</v>
      </c>
      <c r="G122" s="315"/>
      <c r="H122" s="313"/>
      <c r="I122" s="313"/>
      <c r="J122" s="313" t="s">
        <v>840</v>
      </c>
      <c r="K122" s="337"/>
    </row>
    <row r="123" ht="5.25" customHeight="1">
      <c r="B123" s="338"/>
      <c r="C123" s="316"/>
      <c r="D123" s="316"/>
      <c r="E123" s="316"/>
      <c r="F123" s="316"/>
      <c r="G123" s="297"/>
      <c r="H123" s="316"/>
      <c r="I123" s="316"/>
      <c r="J123" s="316"/>
      <c r="K123" s="339"/>
    </row>
    <row r="124" ht="15" customHeight="1">
      <c r="B124" s="338"/>
      <c r="C124" s="297" t="s">
        <v>843</v>
      </c>
      <c r="D124" s="316"/>
      <c r="E124" s="316"/>
      <c r="F124" s="318" t="s">
        <v>78</v>
      </c>
      <c r="G124" s="297"/>
      <c r="H124" s="297" t="s">
        <v>879</v>
      </c>
      <c r="I124" s="297" t="s">
        <v>842</v>
      </c>
      <c r="J124" s="297">
        <v>120</v>
      </c>
      <c r="K124" s="340"/>
    </row>
    <row r="125" ht="15" customHeight="1">
      <c r="B125" s="338"/>
      <c r="C125" s="297" t="s">
        <v>888</v>
      </c>
      <c r="D125" s="297"/>
      <c r="E125" s="297"/>
      <c r="F125" s="318" t="s">
        <v>78</v>
      </c>
      <c r="G125" s="297"/>
      <c r="H125" s="297" t="s">
        <v>889</v>
      </c>
      <c r="I125" s="297" t="s">
        <v>842</v>
      </c>
      <c r="J125" s="297" t="s">
        <v>890</v>
      </c>
      <c r="K125" s="340"/>
    </row>
    <row r="126" ht="15" customHeight="1">
      <c r="B126" s="338"/>
      <c r="C126" s="297" t="s">
        <v>790</v>
      </c>
      <c r="D126" s="297"/>
      <c r="E126" s="297"/>
      <c r="F126" s="318" t="s">
        <v>78</v>
      </c>
      <c r="G126" s="297"/>
      <c r="H126" s="297" t="s">
        <v>891</v>
      </c>
      <c r="I126" s="297" t="s">
        <v>842</v>
      </c>
      <c r="J126" s="297" t="s">
        <v>890</v>
      </c>
      <c r="K126" s="340"/>
    </row>
    <row r="127" ht="15" customHeight="1">
      <c r="B127" s="338"/>
      <c r="C127" s="297" t="s">
        <v>851</v>
      </c>
      <c r="D127" s="297"/>
      <c r="E127" s="297"/>
      <c r="F127" s="318" t="s">
        <v>846</v>
      </c>
      <c r="G127" s="297"/>
      <c r="H127" s="297" t="s">
        <v>852</v>
      </c>
      <c r="I127" s="297" t="s">
        <v>842</v>
      </c>
      <c r="J127" s="297">
        <v>15</v>
      </c>
      <c r="K127" s="340"/>
    </row>
    <row r="128" ht="15" customHeight="1">
      <c r="B128" s="338"/>
      <c r="C128" s="320" t="s">
        <v>853</v>
      </c>
      <c r="D128" s="320"/>
      <c r="E128" s="320"/>
      <c r="F128" s="321" t="s">
        <v>846</v>
      </c>
      <c r="G128" s="320"/>
      <c r="H128" s="320" t="s">
        <v>854</v>
      </c>
      <c r="I128" s="320" t="s">
        <v>842</v>
      </c>
      <c r="J128" s="320">
        <v>15</v>
      </c>
      <c r="K128" s="340"/>
    </row>
    <row r="129" ht="15" customHeight="1">
      <c r="B129" s="338"/>
      <c r="C129" s="320" t="s">
        <v>855</v>
      </c>
      <c r="D129" s="320"/>
      <c r="E129" s="320"/>
      <c r="F129" s="321" t="s">
        <v>846</v>
      </c>
      <c r="G129" s="320"/>
      <c r="H129" s="320" t="s">
        <v>856</v>
      </c>
      <c r="I129" s="320" t="s">
        <v>842</v>
      </c>
      <c r="J129" s="320">
        <v>20</v>
      </c>
      <c r="K129" s="340"/>
    </row>
    <row r="130" ht="15" customHeight="1">
      <c r="B130" s="338"/>
      <c r="C130" s="320" t="s">
        <v>857</v>
      </c>
      <c r="D130" s="320"/>
      <c r="E130" s="320"/>
      <c r="F130" s="321" t="s">
        <v>846</v>
      </c>
      <c r="G130" s="320"/>
      <c r="H130" s="320" t="s">
        <v>858</v>
      </c>
      <c r="I130" s="320" t="s">
        <v>842</v>
      </c>
      <c r="J130" s="320">
        <v>20</v>
      </c>
      <c r="K130" s="340"/>
    </row>
    <row r="131" ht="15" customHeight="1">
      <c r="B131" s="338"/>
      <c r="C131" s="297" t="s">
        <v>845</v>
      </c>
      <c r="D131" s="297"/>
      <c r="E131" s="297"/>
      <c r="F131" s="318" t="s">
        <v>846</v>
      </c>
      <c r="G131" s="297"/>
      <c r="H131" s="297" t="s">
        <v>879</v>
      </c>
      <c r="I131" s="297" t="s">
        <v>842</v>
      </c>
      <c r="J131" s="297">
        <v>50</v>
      </c>
      <c r="K131" s="340"/>
    </row>
    <row r="132" ht="15" customHeight="1">
      <c r="B132" s="338"/>
      <c r="C132" s="297" t="s">
        <v>859</v>
      </c>
      <c r="D132" s="297"/>
      <c r="E132" s="297"/>
      <c r="F132" s="318" t="s">
        <v>846</v>
      </c>
      <c r="G132" s="297"/>
      <c r="H132" s="297" t="s">
        <v>879</v>
      </c>
      <c r="I132" s="297" t="s">
        <v>842</v>
      </c>
      <c r="J132" s="297">
        <v>50</v>
      </c>
      <c r="K132" s="340"/>
    </row>
    <row r="133" ht="15" customHeight="1">
      <c r="B133" s="338"/>
      <c r="C133" s="297" t="s">
        <v>865</v>
      </c>
      <c r="D133" s="297"/>
      <c r="E133" s="297"/>
      <c r="F133" s="318" t="s">
        <v>846</v>
      </c>
      <c r="G133" s="297"/>
      <c r="H133" s="297" t="s">
        <v>879</v>
      </c>
      <c r="I133" s="297" t="s">
        <v>842</v>
      </c>
      <c r="J133" s="297">
        <v>50</v>
      </c>
      <c r="K133" s="340"/>
    </row>
    <row r="134" ht="15" customHeight="1">
      <c r="B134" s="338"/>
      <c r="C134" s="297" t="s">
        <v>867</v>
      </c>
      <c r="D134" s="297"/>
      <c r="E134" s="297"/>
      <c r="F134" s="318" t="s">
        <v>846</v>
      </c>
      <c r="G134" s="297"/>
      <c r="H134" s="297" t="s">
        <v>879</v>
      </c>
      <c r="I134" s="297" t="s">
        <v>842</v>
      </c>
      <c r="J134" s="297">
        <v>50</v>
      </c>
      <c r="K134" s="340"/>
    </row>
    <row r="135" ht="15" customHeight="1">
      <c r="B135" s="338"/>
      <c r="C135" s="297" t="s">
        <v>122</v>
      </c>
      <c r="D135" s="297"/>
      <c r="E135" s="297"/>
      <c r="F135" s="318" t="s">
        <v>846</v>
      </c>
      <c r="G135" s="297"/>
      <c r="H135" s="297" t="s">
        <v>892</v>
      </c>
      <c r="I135" s="297" t="s">
        <v>842</v>
      </c>
      <c r="J135" s="297">
        <v>255</v>
      </c>
      <c r="K135" s="340"/>
    </row>
    <row r="136" ht="15" customHeight="1">
      <c r="B136" s="338"/>
      <c r="C136" s="297" t="s">
        <v>869</v>
      </c>
      <c r="D136" s="297"/>
      <c r="E136" s="297"/>
      <c r="F136" s="318" t="s">
        <v>78</v>
      </c>
      <c r="G136" s="297"/>
      <c r="H136" s="297" t="s">
        <v>893</v>
      </c>
      <c r="I136" s="297" t="s">
        <v>871</v>
      </c>
      <c r="J136" s="297"/>
      <c r="K136" s="340"/>
    </row>
    <row r="137" ht="15" customHeight="1">
      <c r="B137" s="338"/>
      <c r="C137" s="297" t="s">
        <v>872</v>
      </c>
      <c r="D137" s="297"/>
      <c r="E137" s="297"/>
      <c r="F137" s="318" t="s">
        <v>78</v>
      </c>
      <c r="G137" s="297"/>
      <c r="H137" s="297" t="s">
        <v>894</v>
      </c>
      <c r="I137" s="297" t="s">
        <v>874</v>
      </c>
      <c r="J137" s="297"/>
      <c r="K137" s="340"/>
    </row>
    <row r="138" ht="15" customHeight="1">
      <c r="B138" s="338"/>
      <c r="C138" s="297" t="s">
        <v>875</v>
      </c>
      <c r="D138" s="297"/>
      <c r="E138" s="297"/>
      <c r="F138" s="318" t="s">
        <v>78</v>
      </c>
      <c r="G138" s="297"/>
      <c r="H138" s="297" t="s">
        <v>875</v>
      </c>
      <c r="I138" s="297" t="s">
        <v>874</v>
      </c>
      <c r="J138" s="297"/>
      <c r="K138" s="340"/>
    </row>
    <row r="139" ht="15" customHeight="1">
      <c r="B139" s="338"/>
      <c r="C139" s="297" t="s">
        <v>39</v>
      </c>
      <c r="D139" s="297"/>
      <c r="E139" s="297"/>
      <c r="F139" s="318" t="s">
        <v>78</v>
      </c>
      <c r="G139" s="297"/>
      <c r="H139" s="297" t="s">
        <v>895</v>
      </c>
      <c r="I139" s="297" t="s">
        <v>874</v>
      </c>
      <c r="J139" s="297"/>
      <c r="K139" s="340"/>
    </row>
    <row r="140" ht="15" customHeight="1">
      <c r="B140" s="338"/>
      <c r="C140" s="297" t="s">
        <v>896</v>
      </c>
      <c r="D140" s="297"/>
      <c r="E140" s="297"/>
      <c r="F140" s="318" t="s">
        <v>78</v>
      </c>
      <c r="G140" s="297"/>
      <c r="H140" s="297" t="s">
        <v>897</v>
      </c>
      <c r="I140" s="297" t="s">
        <v>874</v>
      </c>
      <c r="J140" s="297"/>
      <c r="K140" s="340"/>
    </row>
    <row r="141" ht="15" customHeight="1">
      <c r="B141" s="341"/>
      <c r="C141" s="342"/>
      <c r="D141" s="342"/>
      <c r="E141" s="342"/>
      <c r="F141" s="342"/>
      <c r="G141" s="342"/>
      <c r="H141" s="342"/>
      <c r="I141" s="342"/>
      <c r="J141" s="342"/>
      <c r="K141" s="343"/>
    </row>
    <row r="142" ht="18.75" customHeight="1">
      <c r="B142" s="293"/>
      <c r="C142" s="293"/>
      <c r="D142" s="293"/>
      <c r="E142" s="293"/>
      <c r="F142" s="330"/>
      <c r="G142" s="293"/>
      <c r="H142" s="293"/>
      <c r="I142" s="293"/>
      <c r="J142" s="293"/>
      <c r="K142" s="293"/>
    </row>
    <row r="143" ht="18.75" customHeight="1">
      <c r="B143" s="304"/>
      <c r="C143" s="304"/>
      <c r="D143" s="304"/>
      <c r="E143" s="304"/>
      <c r="F143" s="304"/>
      <c r="G143" s="304"/>
      <c r="H143" s="304"/>
      <c r="I143" s="304"/>
      <c r="J143" s="304"/>
      <c r="K143" s="304"/>
    </row>
    <row r="144" ht="7.5" customHeight="1">
      <c r="B144" s="305"/>
      <c r="C144" s="306"/>
      <c r="D144" s="306"/>
      <c r="E144" s="306"/>
      <c r="F144" s="306"/>
      <c r="G144" s="306"/>
      <c r="H144" s="306"/>
      <c r="I144" s="306"/>
      <c r="J144" s="306"/>
      <c r="K144" s="307"/>
    </row>
    <row r="145" ht="45" customHeight="1">
      <c r="B145" s="308"/>
      <c r="C145" s="309" t="s">
        <v>898</v>
      </c>
      <c r="D145" s="309"/>
      <c r="E145" s="309"/>
      <c r="F145" s="309"/>
      <c r="G145" s="309"/>
      <c r="H145" s="309"/>
      <c r="I145" s="309"/>
      <c r="J145" s="309"/>
      <c r="K145" s="310"/>
    </row>
    <row r="146" ht="17.25" customHeight="1">
      <c r="B146" s="308"/>
      <c r="C146" s="311" t="s">
        <v>835</v>
      </c>
      <c r="D146" s="311"/>
      <c r="E146" s="311"/>
      <c r="F146" s="311" t="s">
        <v>836</v>
      </c>
      <c r="G146" s="312"/>
      <c r="H146" s="311" t="s">
        <v>117</v>
      </c>
      <c r="I146" s="311" t="s">
        <v>58</v>
      </c>
      <c r="J146" s="311" t="s">
        <v>837</v>
      </c>
      <c r="K146" s="310"/>
    </row>
    <row r="147" ht="17.25" customHeight="1">
      <c r="B147" s="308"/>
      <c r="C147" s="313" t="s">
        <v>838</v>
      </c>
      <c r="D147" s="313"/>
      <c r="E147" s="313"/>
      <c r="F147" s="314" t="s">
        <v>839</v>
      </c>
      <c r="G147" s="315"/>
      <c r="H147" s="313"/>
      <c r="I147" s="313"/>
      <c r="J147" s="313" t="s">
        <v>840</v>
      </c>
      <c r="K147" s="310"/>
    </row>
    <row r="148" ht="5.25" customHeight="1">
      <c r="B148" s="319"/>
      <c r="C148" s="316"/>
      <c r="D148" s="316"/>
      <c r="E148" s="316"/>
      <c r="F148" s="316"/>
      <c r="G148" s="317"/>
      <c r="H148" s="316"/>
      <c r="I148" s="316"/>
      <c r="J148" s="316"/>
      <c r="K148" s="340"/>
    </row>
    <row r="149" ht="15" customHeight="1">
      <c r="B149" s="319"/>
      <c r="C149" s="344" t="s">
        <v>843</v>
      </c>
      <c r="D149" s="297"/>
      <c r="E149" s="297"/>
      <c r="F149" s="345" t="s">
        <v>78</v>
      </c>
      <c r="G149" s="297"/>
      <c r="H149" s="344" t="s">
        <v>879</v>
      </c>
      <c r="I149" s="344" t="s">
        <v>842</v>
      </c>
      <c r="J149" s="344">
        <v>120</v>
      </c>
      <c r="K149" s="340"/>
    </row>
    <row r="150" ht="15" customHeight="1">
      <c r="B150" s="319"/>
      <c r="C150" s="344" t="s">
        <v>888</v>
      </c>
      <c r="D150" s="297"/>
      <c r="E150" s="297"/>
      <c r="F150" s="345" t="s">
        <v>78</v>
      </c>
      <c r="G150" s="297"/>
      <c r="H150" s="344" t="s">
        <v>899</v>
      </c>
      <c r="I150" s="344" t="s">
        <v>842</v>
      </c>
      <c r="J150" s="344" t="s">
        <v>890</v>
      </c>
      <c r="K150" s="340"/>
    </row>
    <row r="151" ht="15" customHeight="1">
      <c r="B151" s="319"/>
      <c r="C151" s="344" t="s">
        <v>790</v>
      </c>
      <c r="D151" s="297"/>
      <c r="E151" s="297"/>
      <c r="F151" s="345" t="s">
        <v>78</v>
      </c>
      <c r="G151" s="297"/>
      <c r="H151" s="344" t="s">
        <v>900</v>
      </c>
      <c r="I151" s="344" t="s">
        <v>842</v>
      </c>
      <c r="J151" s="344" t="s">
        <v>890</v>
      </c>
      <c r="K151" s="340"/>
    </row>
    <row r="152" ht="15" customHeight="1">
      <c r="B152" s="319"/>
      <c r="C152" s="344" t="s">
        <v>845</v>
      </c>
      <c r="D152" s="297"/>
      <c r="E152" s="297"/>
      <c r="F152" s="345" t="s">
        <v>846</v>
      </c>
      <c r="G152" s="297"/>
      <c r="H152" s="344" t="s">
        <v>879</v>
      </c>
      <c r="I152" s="344" t="s">
        <v>842</v>
      </c>
      <c r="J152" s="344">
        <v>50</v>
      </c>
      <c r="K152" s="340"/>
    </row>
    <row r="153" ht="15" customHeight="1">
      <c r="B153" s="319"/>
      <c r="C153" s="344" t="s">
        <v>848</v>
      </c>
      <c r="D153" s="297"/>
      <c r="E153" s="297"/>
      <c r="F153" s="345" t="s">
        <v>78</v>
      </c>
      <c r="G153" s="297"/>
      <c r="H153" s="344" t="s">
        <v>879</v>
      </c>
      <c r="I153" s="344" t="s">
        <v>850</v>
      </c>
      <c r="J153" s="344"/>
      <c r="K153" s="340"/>
    </row>
    <row r="154" ht="15" customHeight="1">
      <c r="B154" s="319"/>
      <c r="C154" s="344" t="s">
        <v>859</v>
      </c>
      <c r="D154" s="297"/>
      <c r="E154" s="297"/>
      <c r="F154" s="345" t="s">
        <v>846</v>
      </c>
      <c r="G154" s="297"/>
      <c r="H154" s="344" t="s">
        <v>879</v>
      </c>
      <c r="I154" s="344" t="s">
        <v>842</v>
      </c>
      <c r="J154" s="344">
        <v>50</v>
      </c>
      <c r="K154" s="340"/>
    </row>
    <row r="155" ht="15" customHeight="1">
      <c r="B155" s="319"/>
      <c r="C155" s="344" t="s">
        <v>867</v>
      </c>
      <c r="D155" s="297"/>
      <c r="E155" s="297"/>
      <c r="F155" s="345" t="s">
        <v>846</v>
      </c>
      <c r="G155" s="297"/>
      <c r="H155" s="344" t="s">
        <v>879</v>
      </c>
      <c r="I155" s="344" t="s">
        <v>842</v>
      </c>
      <c r="J155" s="344">
        <v>50</v>
      </c>
      <c r="K155" s="340"/>
    </row>
    <row r="156" ht="15" customHeight="1">
      <c r="B156" s="319"/>
      <c r="C156" s="344" t="s">
        <v>865</v>
      </c>
      <c r="D156" s="297"/>
      <c r="E156" s="297"/>
      <c r="F156" s="345" t="s">
        <v>846</v>
      </c>
      <c r="G156" s="297"/>
      <c r="H156" s="344" t="s">
        <v>879</v>
      </c>
      <c r="I156" s="344" t="s">
        <v>842</v>
      </c>
      <c r="J156" s="344">
        <v>50</v>
      </c>
      <c r="K156" s="340"/>
    </row>
    <row r="157" ht="15" customHeight="1">
      <c r="B157" s="319"/>
      <c r="C157" s="344" t="s">
        <v>101</v>
      </c>
      <c r="D157" s="297"/>
      <c r="E157" s="297"/>
      <c r="F157" s="345" t="s">
        <v>78</v>
      </c>
      <c r="G157" s="297"/>
      <c r="H157" s="344" t="s">
        <v>901</v>
      </c>
      <c r="I157" s="344" t="s">
        <v>842</v>
      </c>
      <c r="J157" s="344" t="s">
        <v>902</v>
      </c>
      <c r="K157" s="340"/>
    </row>
    <row r="158" ht="15" customHeight="1">
      <c r="B158" s="319"/>
      <c r="C158" s="344" t="s">
        <v>903</v>
      </c>
      <c r="D158" s="297"/>
      <c r="E158" s="297"/>
      <c r="F158" s="345" t="s">
        <v>78</v>
      </c>
      <c r="G158" s="297"/>
      <c r="H158" s="344" t="s">
        <v>904</v>
      </c>
      <c r="I158" s="344" t="s">
        <v>874</v>
      </c>
      <c r="J158" s="344"/>
      <c r="K158" s="340"/>
    </row>
    <row r="159" ht="15" customHeight="1">
      <c r="B159" s="346"/>
      <c r="C159" s="328"/>
      <c r="D159" s="328"/>
      <c r="E159" s="328"/>
      <c r="F159" s="328"/>
      <c r="G159" s="328"/>
      <c r="H159" s="328"/>
      <c r="I159" s="328"/>
      <c r="J159" s="328"/>
      <c r="K159" s="347"/>
    </row>
    <row r="160" ht="18.75" customHeight="1">
      <c r="B160" s="293"/>
      <c r="C160" s="297"/>
      <c r="D160" s="297"/>
      <c r="E160" s="297"/>
      <c r="F160" s="318"/>
      <c r="G160" s="297"/>
      <c r="H160" s="297"/>
      <c r="I160" s="297"/>
      <c r="J160" s="297"/>
      <c r="K160" s="293"/>
    </row>
    <row r="161" ht="18.75" customHeight="1">
      <c r="B161" s="304"/>
      <c r="C161" s="304"/>
      <c r="D161" s="304"/>
      <c r="E161" s="304"/>
      <c r="F161" s="304"/>
      <c r="G161" s="304"/>
      <c r="H161" s="304"/>
      <c r="I161" s="304"/>
      <c r="J161" s="304"/>
      <c r="K161" s="304"/>
    </row>
    <row r="162" ht="7.5" customHeight="1">
      <c r="B162" s="283"/>
      <c r="C162" s="284"/>
      <c r="D162" s="284"/>
      <c r="E162" s="284"/>
      <c r="F162" s="284"/>
      <c r="G162" s="284"/>
      <c r="H162" s="284"/>
      <c r="I162" s="284"/>
      <c r="J162" s="284"/>
      <c r="K162" s="285"/>
    </row>
    <row r="163" ht="45" customHeight="1">
      <c r="B163" s="286"/>
      <c r="C163" s="287" t="s">
        <v>905</v>
      </c>
      <c r="D163" s="287"/>
      <c r="E163" s="287"/>
      <c r="F163" s="287"/>
      <c r="G163" s="287"/>
      <c r="H163" s="287"/>
      <c r="I163" s="287"/>
      <c r="J163" s="287"/>
      <c r="K163" s="288"/>
    </row>
    <row r="164" ht="17.25" customHeight="1">
      <c r="B164" s="286"/>
      <c r="C164" s="311" t="s">
        <v>835</v>
      </c>
      <c r="D164" s="311"/>
      <c r="E164" s="311"/>
      <c r="F164" s="311" t="s">
        <v>836</v>
      </c>
      <c r="G164" s="348"/>
      <c r="H164" s="349" t="s">
        <v>117</v>
      </c>
      <c r="I164" s="349" t="s">
        <v>58</v>
      </c>
      <c r="J164" s="311" t="s">
        <v>837</v>
      </c>
      <c r="K164" s="288"/>
    </row>
    <row r="165" ht="17.25" customHeight="1">
      <c r="B165" s="289"/>
      <c r="C165" s="313" t="s">
        <v>838</v>
      </c>
      <c r="D165" s="313"/>
      <c r="E165" s="313"/>
      <c r="F165" s="314" t="s">
        <v>839</v>
      </c>
      <c r="G165" s="350"/>
      <c r="H165" s="351"/>
      <c r="I165" s="351"/>
      <c r="J165" s="313" t="s">
        <v>840</v>
      </c>
      <c r="K165" s="291"/>
    </row>
    <row r="166" ht="5.25" customHeight="1">
      <c r="B166" s="319"/>
      <c r="C166" s="316"/>
      <c r="D166" s="316"/>
      <c r="E166" s="316"/>
      <c r="F166" s="316"/>
      <c r="G166" s="317"/>
      <c r="H166" s="316"/>
      <c r="I166" s="316"/>
      <c r="J166" s="316"/>
      <c r="K166" s="340"/>
    </row>
    <row r="167" ht="15" customHeight="1">
      <c r="B167" s="319"/>
      <c r="C167" s="297" t="s">
        <v>843</v>
      </c>
      <c r="D167" s="297"/>
      <c r="E167" s="297"/>
      <c r="F167" s="318" t="s">
        <v>78</v>
      </c>
      <c r="G167" s="297"/>
      <c r="H167" s="297" t="s">
        <v>879</v>
      </c>
      <c r="I167" s="297" t="s">
        <v>842</v>
      </c>
      <c r="J167" s="297">
        <v>120</v>
      </c>
      <c r="K167" s="340"/>
    </row>
    <row r="168" ht="15" customHeight="1">
      <c r="B168" s="319"/>
      <c r="C168" s="297" t="s">
        <v>888</v>
      </c>
      <c r="D168" s="297"/>
      <c r="E168" s="297"/>
      <c r="F168" s="318" t="s">
        <v>78</v>
      </c>
      <c r="G168" s="297"/>
      <c r="H168" s="297" t="s">
        <v>889</v>
      </c>
      <c r="I168" s="297" t="s">
        <v>842</v>
      </c>
      <c r="J168" s="297" t="s">
        <v>890</v>
      </c>
      <c r="K168" s="340"/>
    </row>
    <row r="169" ht="15" customHeight="1">
      <c r="B169" s="319"/>
      <c r="C169" s="297" t="s">
        <v>790</v>
      </c>
      <c r="D169" s="297"/>
      <c r="E169" s="297"/>
      <c r="F169" s="318" t="s">
        <v>78</v>
      </c>
      <c r="G169" s="297"/>
      <c r="H169" s="297" t="s">
        <v>906</v>
      </c>
      <c r="I169" s="297" t="s">
        <v>842</v>
      </c>
      <c r="J169" s="297" t="s">
        <v>890</v>
      </c>
      <c r="K169" s="340"/>
    </row>
    <row r="170" ht="15" customHeight="1">
      <c r="B170" s="319"/>
      <c r="C170" s="297" t="s">
        <v>845</v>
      </c>
      <c r="D170" s="297"/>
      <c r="E170" s="297"/>
      <c r="F170" s="318" t="s">
        <v>846</v>
      </c>
      <c r="G170" s="297"/>
      <c r="H170" s="297" t="s">
        <v>906</v>
      </c>
      <c r="I170" s="297" t="s">
        <v>842</v>
      </c>
      <c r="J170" s="297">
        <v>50</v>
      </c>
      <c r="K170" s="340"/>
    </row>
    <row r="171" ht="15" customHeight="1">
      <c r="B171" s="319"/>
      <c r="C171" s="297" t="s">
        <v>848</v>
      </c>
      <c r="D171" s="297"/>
      <c r="E171" s="297"/>
      <c r="F171" s="318" t="s">
        <v>78</v>
      </c>
      <c r="G171" s="297"/>
      <c r="H171" s="297" t="s">
        <v>906</v>
      </c>
      <c r="I171" s="297" t="s">
        <v>850</v>
      </c>
      <c r="J171" s="297"/>
      <c r="K171" s="340"/>
    </row>
    <row r="172" ht="15" customHeight="1">
      <c r="B172" s="319"/>
      <c r="C172" s="297" t="s">
        <v>859</v>
      </c>
      <c r="D172" s="297"/>
      <c r="E172" s="297"/>
      <c r="F172" s="318" t="s">
        <v>846</v>
      </c>
      <c r="G172" s="297"/>
      <c r="H172" s="297" t="s">
        <v>906</v>
      </c>
      <c r="I172" s="297" t="s">
        <v>842</v>
      </c>
      <c r="J172" s="297">
        <v>50</v>
      </c>
      <c r="K172" s="340"/>
    </row>
    <row r="173" ht="15" customHeight="1">
      <c r="B173" s="319"/>
      <c r="C173" s="297" t="s">
        <v>867</v>
      </c>
      <c r="D173" s="297"/>
      <c r="E173" s="297"/>
      <c r="F173" s="318" t="s">
        <v>846</v>
      </c>
      <c r="G173" s="297"/>
      <c r="H173" s="297" t="s">
        <v>906</v>
      </c>
      <c r="I173" s="297" t="s">
        <v>842</v>
      </c>
      <c r="J173" s="297">
        <v>50</v>
      </c>
      <c r="K173" s="340"/>
    </row>
    <row r="174" ht="15" customHeight="1">
      <c r="B174" s="319"/>
      <c r="C174" s="297" t="s">
        <v>865</v>
      </c>
      <c r="D174" s="297"/>
      <c r="E174" s="297"/>
      <c r="F174" s="318" t="s">
        <v>846</v>
      </c>
      <c r="G174" s="297"/>
      <c r="H174" s="297" t="s">
        <v>906</v>
      </c>
      <c r="I174" s="297" t="s">
        <v>842</v>
      </c>
      <c r="J174" s="297">
        <v>50</v>
      </c>
      <c r="K174" s="340"/>
    </row>
    <row r="175" ht="15" customHeight="1">
      <c r="B175" s="319"/>
      <c r="C175" s="297" t="s">
        <v>116</v>
      </c>
      <c r="D175" s="297"/>
      <c r="E175" s="297"/>
      <c r="F175" s="318" t="s">
        <v>78</v>
      </c>
      <c r="G175" s="297"/>
      <c r="H175" s="297" t="s">
        <v>907</v>
      </c>
      <c r="I175" s="297" t="s">
        <v>908</v>
      </c>
      <c r="J175" s="297"/>
      <c r="K175" s="340"/>
    </row>
    <row r="176" ht="15" customHeight="1">
      <c r="B176" s="319"/>
      <c r="C176" s="297" t="s">
        <v>58</v>
      </c>
      <c r="D176" s="297"/>
      <c r="E176" s="297"/>
      <c r="F176" s="318" t="s">
        <v>78</v>
      </c>
      <c r="G176" s="297"/>
      <c r="H176" s="297" t="s">
        <v>909</v>
      </c>
      <c r="I176" s="297" t="s">
        <v>910</v>
      </c>
      <c r="J176" s="297">
        <v>1</v>
      </c>
      <c r="K176" s="340"/>
    </row>
    <row r="177" ht="15" customHeight="1">
      <c r="B177" s="319"/>
      <c r="C177" s="297" t="s">
        <v>54</v>
      </c>
      <c r="D177" s="297"/>
      <c r="E177" s="297"/>
      <c r="F177" s="318" t="s">
        <v>78</v>
      </c>
      <c r="G177" s="297"/>
      <c r="H177" s="297" t="s">
        <v>911</v>
      </c>
      <c r="I177" s="297" t="s">
        <v>842</v>
      </c>
      <c r="J177" s="297">
        <v>20</v>
      </c>
      <c r="K177" s="340"/>
    </row>
    <row r="178" ht="15" customHeight="1">
      <c r="B178" s="319"/>
      <c r="C178" s="297" t="s">
        <v>117</v>
      </c>
      <c r="D178" s="297"/>
      <c r="E178" s="297"/>
      <c r="F178" s="318" t="s">
        <v>78</v>
      </c>
      <c r="G178" s="297"/>
      <c r="H178" s="297" t="s">
        <v>912</v>
      </c>
      <c r="I178" s="297" t="s">
        <v>842</v>
      </c>
      <c r="J178" s="297">
        <v>255</v>
      </c>
      <c r="K178" s="340"/>
    </row>
    <row r="179" ht="15" customHeight="1">
      <c r="B179" s="319"/>
      <c r="C179" s="297" t="s">
        <v>118</v>
      </c>
      <c r="D179" s="297"/>
      <c r="E179" s="297"/>
      <c r="F179" s="318" t="s">
        <v>78</v>
      </c>
      <c r="G179" s="297"/>
      <c r="H179" s="297" t="s">
        <v>806</v>
      </c>
      <c r="I179" s="297" t="s">
        <v>842</v>
      </c>
      <c r="J179" s="297">
        <v>10</v>
      </c>
      <c r="K179" s="340"/>
    </row>
    <row r="180" ht="15" customHeight="1">
      <c r="B180" s="319"/>
      <c r="C180" s="297" t="s">
        <v>119</v>
      </c>
      <c r="D180" s="297"/>
      <c r="E180" s="297"/>
      <c r="F180" s="318" t="s">
        <v>78</v>
      </c>
      <c r="G180" s="297"/>
      <c r="H180" s="297" t="s">
        <v>913</v>
      </c>
      <c r="I180" s="297" t="s">
        <v>874</v>
      </c>
      <c r="J180" s="297"/>
      <c r="K180" s="340"/>
    </row>
    <row r="181" ht="15" customHeight="1">
      <c r="B181" s="319"/>
      <c r="C181" s="297" t="s">
        <v>914</v>
      </c>
      <c r="D181" s="297"/>
      <c r="E181" s="297"/>
      <c r="F181" s="318" t="s">
        <v>78</v>
      </c>
      <c r="G181" s="297"/>
      <c r="H181" s="297" t="s">
        <v>915</v>
      </c>
      <c r="I181" s="297" t="s">
        <v>874</v>
      </c>
      <c r="J181" s="297"/>
      <c r="K181" s="340"/>
    </row>
    <row r="182" ht="15" customHeight="1">
      <c r="B182" s="319"/>
      <c r="C182" s="297" t="s">
        <v>903</v>
      </c>
      <c r="D182" s="297"/>
      <c r="E182" s="297"/>
      <c r="F182" s="318" t="s">
        <v>78</v>
      </c>
      <c r="G182" s="297"/>
      <c r="H182" s="297" t="s">
        <v>916</v>
      </c>
      <c r="I182" s="297" t="s">
        <v>874</v>
      </c>
      <c r="J182" s="297"/>
      <c r="K182" s="340"/>
    </row>
    <row r="183" ht="15" customHeight="1">
      <c r="B183" s="319"/>
      <c r="C183" s="297" t="s">
        <v>121</v>
      </c>
      <c r="D183" s="297"/>
      <c r="E183" s="297"/>
      <c r="F183" s="318" t="s">
        <v>846</v>
      </c>
      <c r="G183" s="297"/>
      <c r="H183" s="297" t="s">
        <v>917</v>
      </c>
      <c r="I183" s="297" t="s">
        <v>842</v>
      </c>
      <c r="J183" s="297">
        <v>50</v>
      </c>
      <c r="K183" s="340"/>
    </row>
    <row r="184" ht="15" customHeight="1">
      <c r="B184" s="319"/>
      <c r="C184" s="297" t="s">
        <v>918</v>
      </c>
      <c r="D184" s="297"/>
      <c r="E184" s="297"/>
      <c r="F184" s="318" t="s">
        <v>846</v>
      </c>
      <c r="G184" s="297"/>
      <c r="H184" s="297" t="s">
        <v>919</v>
      </c>
      <c r="I184" s="297" t="s">
        <v>920</v>
      </c>
      <c r="J184" s="297"/>
      <c r="K184" s="340"/>
    </row>
    <row r="185" ht="15" customHeight="1">
      <c r="B185" s="319"/>
      <c r="C185" s="297" t="s">
        <v>921</v>
      </c>
      <c r="D185" s="297"/>
      <c r="E185" s="297"/>
      <c r="F185" s="318" t="s">
        <v>846</v>
      </c>
      <c r="G185" s="297"/>
      <c r="H185" s="297" t="s">
        <v>922</v>
      </c>
      <c r="I185" s="297" t="s">
        <v>920</v>
      </c>
      <c r="J185" s="297"/>
      <c r="K185" s="340"/>
    </row>
    <row r="186" ht="15" customHeight="1">
      <c r="B186" s="319"/>
      <c r="C186" s="297" t="s">
        <v>923</v>
      </c>
      <c r="D186" s="297"/>
      <c r="E186" s="297"/>
      <c r="F186" s="318" t="s">
        <v>846</v>
      </c>
      <c r="G186" s="297"/>
      <c r="H186" s="297" t="s">
        <v>924</v>
      </c>
      <c r="I186" s="297" t="s">
        <v>920</v>
      </c>
      <c r="J186" s="297"/>
      <c r="K186" s="340"/>
    </row>
    <row r="187" ht="15" customHeight="1">
      <c r="B187" s="319"/>
      <c r="C187" s="352" t="s">
        <v>925</v>
      </c>
      <c r="D187" s="297"/>
      <c r="E187" s="297"/>
      <c r="F187" s="318" t="s">
        <v>846</v>
      </c>
      <c r="G187" s="297"/>
      <c r="H187" s="297" t="s">
        <v>926</v>
      </c>
      <c r="I187" s="297" t="s">
        <v>927</v>
      </c>
      <c r="J187" s="353" t="s">
        <v>928</v>
      </c>
      <c r="K187" s="340"/>
    </row>
    <row r="188" ht="15" customHeight="1">
      <c r="B188" s="319"/>
      <c r="C188" s="303" t="s">
        <v>43</v>
      </c>
      <c r="D188" s="297"/>
      <c r="E188" s="297"/>
      <c r="F188" s="318" t="s">
        <v>78</v>
      </c>
      <c r="G188" s="297"/>
      <c r="H188" s="293" t="s">
        <v>929</v>
      </c>
      <c r="I188" s="297" t="s">
        <v>930</v>
      </c>
      <c r="J188" s="297"/>
      <c r="K188" s="340"/>
    </row>
    <row r="189" ht="15" customHeight="1">
      <c r="B189" s="319"/>
      <c r="C189" s="303" t="s">
        <v>931</v>
      </c>
      <c r="D189" s="297"/>
      <c r="E189" s="297"/>
      <c r="F189" s="318" t="s">
        <v>78</v>
      </c>
      <c r="G189" s="297"/>
      <c r="H189" s="297" t="s">
        <v>932</v>
      </c>
      <c r="I189" s="297" t="s">
        <v>874</v>
      </c>
      <c r="J189" s="297"/>
      <c r="K189" s="340"/>
    </row>
    <row r="190" ht="15" customHeight="1">
      <c r="B190" s="319"/>
      <c r="C190" s="303" t="s">
        <v>933</v>
      </c>
      <c r="D190" s="297"/>
      <c r="E190" s="297"/>
      <c r="F190" s="318" t="s">
        <v>78</v>
      </c>
      <c r="G190" s="297"/>
      <c r="H190" s="297" t="s">
        <v>934</v>
      </c>
      <c r="I190" s="297" t="s">
        <v>874</v>
      </c>
      <c r="J190" s="297"/>
      <c r="K190" s="340"/>
    </row>
    <row r="191" ht="15" customHeight="1">
      <c r="B191" s="319"/>
      <c r="C191" s="303" t="s">
        <v>935</v>
      </c>
      <c r="D191" s="297"/>
      <c r="E191" s="297"/>
      <c r="F191" s="318" t="s">
        <v>846</v>
      </c>
      <c r="G191" s="297"/>
      <c r="H191" s="297" t="s">
        <v>936</v>
      </c>
      <c r="I191" s="297" t="s">
        <v>874</v>
      </c>
      <c r="J191" s="297"/>
      <c r="K191" s="340"/>
    </row>
    <row r="192" ht="15" customHeight="1">
      <c r="B192" s="346"/>
      <c r="C192" s="354"/>
      <c r="D192" s="328"/>
      <c r="E192" s="328"/>
      <c r="F192" s="328"/>
      <c r="G192" s="328"/>
      <c r="H192" s="328"/>
      <c r="I192" s="328"/>
      <c r="J192" s="328"/>
      <c r="K192" s="347"/>
    </row>
    <row r="193" ht="18.75" customHeight="1">
      <c r="B193" s="293"/>
      <c r="C193" s="297"/>
      <c r="D193" s="297"/>
      <c r="E193" s="297"/>
      <c r="F193" s="318"/>
      <c r="G193" s="297"/>
      <c r="H193" s="297"/>
      <c r="I193" s="297"/>
      <c r="J193" s="297"/>
      <c r="K193" s="293"/>
    </row>
    <row r="194" ht="18.75" customHeight="1">
      <c r="B194" s="293"/>
      <c r="C194" s="297"/>
      <c r="D194" s="297"/>
      <c r="E194" s="297"/>
      <c r="F194" s="318"/>
      <c r="G194" s="297"/>
      <c r="H194" s="297"/>
      <c r="I194" s="297"/>
      <c r="J194" s="297"/>
      <c r="K194" s="293"/>
    </row>
    <row r="195" ht="18.75" customHeight="1">
      <c r="B195" s="304"/>
      <c r="C195" s="304"/>
      <c r="D195" s="304"/>
      <c r="E195" s="304"/>
      <c r="F195" s="304"/>
      <c r="G195" s="304"/>
      <c r="H195" s="304"/>
      <c r="I195" s="304"/>
      <c r="J195" s="304"/>
      <c r="K195" s="304"/>
    </row>
    <row r="196" ht="13.5">
      <c r="B196" s="283"/>
      <c r="C196" s="284"/>
      <c r="D196" s="284"/>
      <c r="E196" s="284"/>
      <c r="F196" s="284"/>
      <c r="G196" s="284"/>
      <c r="H196" s="284"/>
      <c r="I196" s="284"/>
      <c r="J196" s="284"/>
      <c r="K196" s="285"/>
    </row>
    <row r="197" ht="21">
      <c r="B197" s="286"/>
      <c r="C197" s="287" t="s">
        <v>937</v>
      </c>
      <c r="D197" s="287"/>
      <c r="E197" s="287"/>
      <c r="F197" s="287"/>
      <c r="G197" s="287"/>
      <c r="H197" s="287"/>
      <c r="I197" s="287"/>
      <c r="J197" s="287"/>
      <c r="K197" s="288"/>
    </row>
    <row r="198" ht="25.5" customHeight="1">
      <c r="B198" s="286"/>
      <c r="C198" s="355" t="s">
        <v>938</v>
      </c>
      <c r="D198" s="355"/>
      <c r="E198" s="355"/>
      <c r="F198" s="355" t="s">
        <v>939</v>
      </c>
      <c r="G198" s="356"/>
      <c r="H198" s="355" t="s">
        <v>940</v>
      </c>
      <c r="I198" s="355"/>
      <c r="J198" s="355"/>
      <c r="K198" s="288"/>
    </row>
    <row r="199" ht="5.25" customHeight="1">
      <c r="B199" s="319"/>
      <c r="C199" s="316"/>
      <c r="D199" s="316"/>
      <c r="E199" s="316"/>
      <c r="F199" s="316"/>
      <c r="G199" s="297"/>
      <c r="H199" s="316"/>
      <c r="I199" s="316"/>
      <c r="J199" s="316"/>
      <c r="K199" s="340"/>
    </row>
    <row r="200" ht="15" customHeight="1">
      <c r="B200" s="319"/>
      <c r="C200" s="297" t="s">
        <v>930</v>
      </c>
      <c r="D200" s="297"/>
      <c r="E200" s="297"/>
      <c r="F200" s="318" t="s">
        <v>44</v>
      </c>
      <c r="G200" s="297"/>
      <c r="H200" s="297" t="s">
        <v>941</v>
      </c>
      <c r="I200" s="297"/>
      <c r="J200" s="297"/>
      <c r="K200" s="340"/>
    </row>
    <row r="201" ht="15" customHeight="1">
      <c r="B201" s="319"/>
      <c r="C201" s="325"/>
      <c r="D201" s="297"/>
      <c r="E201" s="297"/>
      <c r="F201" s="318" t="s">
        <v>45</v>
      </c>
      <c r="G201" s="297"/>
      <c r="H201" s="297" t="s">
        <v>942</v>
      </c>
      <c r="I201" s="297"/>
      <c r="J201" s="297"/>
      <c r="K201" s="340"/>
    </row>
    <row r="202" ht="15" customHeight="1">
      <c r="B202" s="319"/>
      <c r="C202" s="325"/>
      <c r="D202" s="297"/>
      <c r="E202" s="297"/>
      <c r="F202" s="318" t="s">
        <v>48</v>
      </c>
      <c r="G202" s="297"/>
      <c r="H202" s="297" t="s">
        <v>943</v>
      </c>
      <c r="I202" s="297"/>
      <c r="J202" s="297"/>
      <c r="K202" s="340"/>
    </row>
    <row r="203" ht="15" customHeight="1">
      <c r="B203" s="319"/>
      <c r="C203" s="297"/>
      <c r="D203" s="297"/>
      <c r="E203" s="297"/>
      <c r="F203" s="318" t="s">
        <v>46</v>
      </c>
      <c r="G203" s="297"/>
      <c r="H203" s="297" t="s">
        <v>944</v>
      </c>
      <c r="I203" s="297"/>
      <c r="J203" s="297"/>
      <c r="K203" s="340"/>
    </row>
    <row r="204" ht="15" customHeight="1">
      <c r="B204" s="319"/>
      <c r="C204" s="297"/>
      <c r="D204" s="297"/>
      <c r="E204" s="297"/>
      <c r="F204" s="318" t="s">
        <v>47</v>
      </c>
      <c r="G204" s="297"/>
      <c r="H204" s="297" t="s">
        <v>945</v>
      </c>
      <c r="I204" s="297"/>
      <c r="J204" s="297"/>
      <c r="K204" s="340"/>
    </row>
    <row r="205" ht="15" customHeight="1">
      <c r="B205" s="319"/>
      <c r="C205" s="297"/>
      <c r="D205" s="297"/>
      <c r="E205" s="297"/>
      <c r="F205" s="318"/>
      <c r="G205" s="297"/>
      <c r="H205" s="297"/>
      <c r="I205" s="297"/>
      <c r="J205" s="297"/>
      <c r="K205" s="340"/>
    </row>
    <row r="206" ht="15" customHeight="1">
      <c r="B206" s="319"/>
      <c r="C206" s="297" t="s">
        <v>886</v>
      </c>
      <c r="D206" s="297"/>
      <c r="E206" s="297"/>
      <c r="F206" s="318" t="s">
        <v>80</v>
      </c>
      <c r="G206" s="297"/>
      <c r="H206" s="297" t="s">
        <v>946</v>
      </c>
      <c r="I206" s="297"/>
      <c r="J206" s="297"/>
      <c r="K206" s="340"/>
    </row>
    <row r="207" ht="15" customHeight="1">
      <c r="B207" s="319"/>
      <c r="C207" s="325"/>
      <c r="D207" s="297"/>
      <c r="E207" s="297"/>
      <c r="F207" s="318" t="s">
        <v>786</v>
      </c>
      <c r="G207" s="297"/>
      <c r="H207" s="297" t="s">
        <v>787</v>
      </c>
      <c r="I207" s="297"/>
      <c r="J207" s="297"/>
      <c r="K207" s="340"/>
    </row>
    <row r="208" ht="15" customHeight="1">
      <c r="B208" s="319"/>
      <c r="C208" s="297"/>
      <c r="D208" s="297"/>
      <c r="E208" s="297"/>
      <c r="F208" s="318" t="s">
        <v>784</v>
      </c>
      <c r="G208" s="297"/>
      <c r="H208" s="297" t="s">
        <v>947</v>
      </c>
      <c r="I208" s="297"/>
      <c r="J208" s="297"/>
      <c r="K208" s="340"/>
    </row>
    <row r="209" ht="15" customHeight="1">
      <c r="B209" s="357"/>
      <c r="C209" s="325"/>
      <c r="D209" s="325"/>
      <c r="E209" s="325"/>
      <c r="F209" s="318" t="s">
        <v>788</v>
      </c>
      <c r="G209" s="303"/>
      <c r="H209" s="344" t="s">
        <v>789</v>
      </c>
      <c r="I209" s="344"/>
      <c r="J209" s="344"/>
      <c r="K209" s="358"/>
    </row>
    <row r="210" ht="15" customHeight="1">
      <c r="B210" s="357"/>
      <c r="C210" s="325"/>
      <c r="D210" s="325"/>
      <c r="E210" s="325"/>
      <c r="F210" s="318" t="s">
        <v>411</v>
      </c>
      <c r="G210" s="303"/>
      <c r="H210" s="344" t="s">
        <v>948</v>
      </c>
      <c r="I210" s="344"/>
      <c r="J210" s="344"/>
      <c r="K210" s="358"/>
    </row>
    <row r="211" ht="15" customHeight="1">
      <c r="B211" s="357"/>
      <c r="C211" s="325"/>
      <c r="D211" s="325"/>
      <c r="E211" s="325"/>
      <c r="F211" s="359"/>
      <c r="G211" s="303"/>
      <c r="H211" s="360"/>
      <c r="I211" s="360"/>
      <c r="J211" s="360"/>
      <c r="K211" s="358"/>
    </row>
    <row r="212" ht="15" customHeight="1">
      <c r="B212" s="357"/>
      <c r="C212" s="297" t="s">
        <v>910</v>
      </c>
      <c r="D212" s="325"/>
      <c r="E212" s="325"/>
      <c r="F212" s="318">
        <v>1</v>
      </c>
      <c r="G212" s="303"/>
      <c r="H212" s="344" t="s">
        <v>949</v>
      </c>
      <c r="I212" s="344"/>
      <c r="J212" s="344"/>
      <c r="K212" s="358"/>
    </row>
    <row r="213" ht="15" customHeight="1">
      <c r="B213" s="357"/>
      <c r="C213" s="325"/>
      <c r="D213" s="325"/>
      <c r="E213" s="325"/>
      <c r="F213" s="318">
        <v>2</v>
      </c>
      <c r="G213" s="303"/>
      <c r="H213" s="344" t="s">
        <v>950</v>
      </c>
      <c r="I213" s="344"/>
      <c r="J213" s="344"/>
      <c r="K213" s="358"/>
    </row>
    <row r="214" ht="15" customHeight="1">
      <c r="B214" s="357"/>
      <c r="C214" s="325"/>
      <c r="D214" s="325"/>
      <c r="E214" s="325"/>
      <c r="F214" s="318">
        <v>3</v>
      </c>
      <c r="G214" s="303"/>
      <c r="H214" s="344" t="s">
        <v>951</v>
      </c>
      <c r="I214" s="344"/>
      <c r="J214" s="344"/>
      <c r="K214" s="358"/>
    </row>
    <row r="215" ht="15" customHeight="1">
      <c r="B215" s="357"/>
      <c r="C215" s="325"/>
      <c r="D215" s="325"/>
      <c r="E215" s="325"/>
      <c r="F215" s="318">
        <v>4</v>
      </c>
      <c r="G215" s="303"/>
      <c r="H215" s="344" t="s">
        <v>952</v>
      </c>
      <c r="I215" s="344"/>
      <c r="J215" s="344"/>
      <c r="K215" s="358"/>
    </row>
    <row r="216" ht="12.75" customHeight="1">
      <c r="B216" s="361"/>
      <c r="C216" s="362"/>
      <c r="D216" s="362"/>
      <c r="E216" s="362"/>
      <c r="F216" s="362"/>
      <c r="G216" s="362"/>
      <c r="H216" s="362"/>
      <c r="I216" s="362"/>
      <c r="J216" s="362"/>
      <c r="K216" s="363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Tomanová Vlasta</dc:creator>
  <cp:lastModifiedBy>Tomanová Vlasta</cp:lastModifiedBy>
  <dcterms:created xsi:type="dcterms:W3CDTF">2018-11-16T12:18:17Z</dcterms:created>
  <dcterms:modified xsi:type="dcterms:W3CDTF">2018-11-16T12:18:26Z</dcterms:modified>
</cp:coreProperties>
</file>