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9240" tabRatio="995" activeTab="7"/>
  </bookViews>
  <sheets>
    <sheet name="6.1. denní BČ " sheetId="1" r:id="rId1"/>
    <sheet name="6.2.parkoviště" sheetId="2" r:id="rId2"/>
    <sheet name="6.3. zóny a VP" sheetId="3" r:id="rId3"/>
    <sheet name="6.3.chodníky LÚ" sheetId="4" r:id="rId4"/>
    <sheet name="6.4. noční BČ" sheetId="5" r:id="rId5"/>
    <sheet name="6.5. metení denní VOS " sheetId="6" r:id="rId6"/>
    <sheet name="6.5 metení měs VOS" sheetId="7" r:id="rId7"/>
    <sheet name="6.5 metení čtvrtletní VOS" sheetId="8" r:id="rId8"/>
    <sheet name="6.6 ručáci" sheetId="9" r:id="rId9"/>
    <sheet name="--------------------------" sheetId="10" r:id="rId10"/>
    <sheet name="List1" sheetId="11" r:id="rId11"/>
  </sheets>
  <definedNames>
    <definedName name="_xlnm.Print_Area" localSheetId="0">'6.1. denní BČ '!$A$1:$F$632</definedName>
    <definedName name="_xlnm.Print_Area" localSheetId="1">'6.2.parkoviště'!$A$1:$D$69</definedName>
    <definedName name="_xlnm.Print_Area" localSheetId="2">'6.3. zóny a VP'!$A$1:$J$34</definedName>
    <definedName name="_xlnm.Print_Area" localSheetId="4">'6.4. noční BČ'!$A$1:$H$68</definedName>
    <definedName name="_xlnm.Print_Area" localSheetId="7">'6.5 metení čtvrtletní VOS'!$A$1:$G$52</definedName>
    <definedName name="_xlnm.Print_Area" localSheetId="6">'6.5 metení měs VOS'!$A$1:$F$52</definedName>
    <definedName name="_xlnm.Print_Area" localSheetId="5">'6.5. metení denní VOS '!$A$1:$E$35</definedName>
    <definedName name="_xlnm.Print_Area" localSheetId="8">'6.6 ručáci'!$A$1:$C$38</definedName>
  </definedNames>
  <calcPr fullCalcOnLoad="1"/>
</workbook>
</file>

<file path=xl/sharedStrings.xml><?xml version="1.0" encoding="utf-8"?>
<sst xmlns="http://schemas.openxmlformats.org/spreadsheetml/2006/main" count="1066" uniqueCount="621">
  <si>
    <t>DENNĚ</t>
  </si>
  <si>
    <t>Rybáře</t>
  </si>
  <si>
    <t>Tuhnice</t>
  </si>
  <si>
    <t>Karlovy Vary</t>
  </si>
  <si>
    <t>podchod u Becherovky</t>
  </si>
  <si>
    <t>Lázeňská</t>
  </si>
  <si>
    <t>Mariánská</t>
  </si>
  <si>
    <t>Mlýnské nábřeží</t>
  </si>
  <si>
    <t>Nová louka</t>
  </si>
  <si>
    <t>Stará louka</t>
  </si>
  <si>
    <t>T.G.Masaryka</t>
  </si>
  <si>
    <t>Tržiště</t>
  </si>
  <si>
    <t>Varšavská</t>
  </si>
  <si>
    <t>Vřídelní</t>
  </si>
  <si>
    <t>Zahradní</t>
  </si>
  <si>
    <t>Raisova</t>
  </si>
  <si>
    <t>Palackého nám.</t>
  </si>
  <si>
    <t>Americká</t>
  </si>
  <si>
    <t>Školní lávka</t>
  </si>
  <si>
    <t>kpt. Nálepky</t>
  </si>
  <si>
    <t>Rolavský most</t>
  </si>
  <si>
    <t>Pod Lesem</t>
  </si>
  <si>
    <t>Celní</t>
  </si>
  <si>
    <t>Jižní</t>
  </si>
  <si>
    <t>Karlovy Vary - Lázeňské území</t>
  </si>
  <si>
    <t>Chodník</t>
  </si>
  <si>
    <t xml:space="preserve">bm </t>
  </si>
  <si>
    <t>šířka</t>
  </si>
  <si>
    <t>Komunikace</t>
  </si>
  <si>
    <t>Divadelní náměstí</t>
  </si>
  <si>
    <t>Divadelní lávka, Jánský most</t>
  </si>
  <si>
    <t xml:space="preserve">Celkem </t>
  </si>
  <si>
    <t>I.P.Pavlova</t>
  </si>
  <si>
    <t>Lázeňský most</t>
  </si>
  <si>
    <t>Karla IV</t>
  </si>
  <si>
    <t>Mlýnská kolonáda</t>
  </si>
  <si>
    <t>Špitálská lávka, Mlýnský most</t>
  </si>
  <si>
    <t>Labiczkého lávka</t>
  </si>
  <si>
    <t>Mírové náměstí</t>
  </si>
  <si>
    <t>prameny - nepoužívat těžkou techniku</t>
  </si>
  <si>
    <t>nábř. Jana Palacha (část)</t>
  </si>
  <si>
    <t>most 17.listopadu</t>
  </si>
  <si>
    <t>pěší zóna T.G.Masaryka</t>
  </si>
  <si>
    <t>T.G.M;Zeyerova;Dr.Bechera;Jugoslávská;Bulharská</t>
  </si>
  <si>
    <t>Gogolova lávka</t>
  </si>
  <si>
    <t>Ulice</t>
  </si>
  <si>
    <t>I.P.Pavlova (část)</t>
  </si>
  <si>
    <t>Karla IV.</t>
  </si>
  <si>
    <t>nábřeží J. Palacha</t>
  </si>
  <si>
    <t>nábřeží Osvobození</t>
  </si>
  <si>
    <t>27x za sezonu</t>
  </si>
  <si>
    <t xml:space="preserve">Pondělí </t>
  </si>
  <si>
    <t>Úterý</t>
  </si>
  <si>
    <t>Slovenská</t>
  </si>
  <si>
    <t>Mariánskolázeňská</t>
  </si>
  <si>
    <t>Karlův most</t>
  </si>
  <si>
    <t>včetně komunik.okolo Lázní I.</t>
  </si>
  <si>
    <t>Festivalový most</t>
  </si>
  <si>
    <t>Mlýnský most</t>
  </si>
  <si>
    <t>náměstí Republiky</t>
  </si>
  <si>
    <t>cesta od Chebského m. k Aralu</t>
  </si>
  <si>
    <t>cesta k MM II.</t>
  </si>
  <si>
    <t>Dr.D.Bechera</t>
  </si>
  <si>
    <t>Poštovní most</t>
  </si>
  <si>
    <t>Horova-Varšavská HPS</t>
  </si>
  <si>
    <t xml:space="preserve">Horova-Varšavská  </t>
  </si>
  <si>
    <t>Rekapitulace</t>
  </si>
  <si>
    <t>celkem m2</t>
  </si>
  <si>
    <t>Celkem x 27četnost</t>
  </si>
  <si>
    <t>b.m.</t>
  </si>
  <si>
    <t>Nábřeží Osvobození</t>
  </si>
  <si>
    <t>Nábřeží J. Palacha</t>
  </si>
  <si>
    <t>Větrná</t>
  </si>
  <si>
    <t>Moskevská (část)</t>
  </si>
  <si>
    <t>Zámecký vrch</t>
  </si>
  <si>
    <t>Stará Role</t>
  </si>
  <si>
    <t>Souběžná</t>
  </si>
  <si>
    <t>Šípková</t>
  </si>
  <si>
    <t>U Brodu</t>
  </si>
  <si>
    <t>Pod Hvězdárnou</t>
  </si>
  <si>
    <t>Čankov</t>
  </si>
  <si>
    <t>Rosnice</t>
  </si>
  <si>
    <t>Tašovice</t>
  </si>
  <si>
    <t>1x denně (četnost 140x)</t>
  </si>
  <si>
    <t>Dr. Davida Bechera</t>
  </si>
  <si>
    <t>Dr. Engla</t>
  </si>
  <si>
    <t>Dr. Janatky</t>
  </si>
  <si>
    <t>nábřeží Jana Palacha</t>
  </si>
  <si>
    <t>nábřeží Osvobození (pošta)</t>
  </si>
  <si>
    <t>nám.Dr. Milady Horákové</t>
  </si>
  <si>
    <t>podchod Kruhový most</t>
  </si>
  <si>
    <t>Drahovická lávka,Školní lávka</t>
  </si>
  <si>
    <t>Celkem x četnost</t>
  </si>
  <si>
    <t>nám.Republiky</t>
  </si>
  <si>
    <t>Dr.Engla-podchod (kolem Becherovky)</t>
  </si>
  <si>
    <t>Bohatice:</t>
  </si>
  <si>
    <t>Růžový vrch</t>
  </si>
  <si>
    <t>u základní školy Krušnohorská č. 18-24</t>
  </si>
  <si>
    <t>p.p.č. 519/5</t>
  </si>
  <si>
    <t>náměstí</t>
  </si>
  <si>
    <t>otočka autobusu MHD</t>
  </si>
  <si>
    <t>u restaurace U Kaštanu</t>
  </si>
  <si>
    <t>parkoviště u zahrádek</t>
  </si>
  <si>
    <t>za ubytovnou</t>
  </si>
  <si>
    <t>za domem Východní 1-19</t>
  </si>
  <si>
    <t>u stadionu Slávie</t>
  </si>
  <si>
    <t>u nově vybudovaného bytového domu</t>
  </si>
  <si>
    <t>v pronájmu</t>
  </si>
  <si>
    <t>parkoviště 2.</t>
  </si>
  <si>
    <t>parkoviště 1.</t>
  </si>
  <si>
    <t>u Rolavy</t>
  </si>
  <si>
    <t>parkoviště p.p.č. 796</t>
  </si>
  <si>
    <t>parkoviště na p.p.č. 970/2 u věžáku</t>
  </si>
  <si>
    <t>v křižovatce</t>
  </si>
  <si>
    <t>parkoviště 3.</t>
  </si>
  <si>
    <t>za panelovými domy</t>
  </si>
  <si>
    <t xml:space="preserve">Cena podle smlouvy </t>
  </si>
  <si>
    <t>Název ulice:</t>
  </si>
  <si>
    <t>komunikace:</t>
  </si>
  <si>
    <t>chodníky:</t>
  </si>
  <si>
    <t>Poznámka:</t>
  </si>
  <si>
    <r>
      <t>m</t>
    </r>
    <r>
      <rPr>
        <b/>
        <vertAlign val="superscript"/>
        <sz val="10"/>
        <rFont val="Arial CE"/>
        <family val="2"/>
      </rPr>
      <t>2</t>
    </r>
  </si>
  <si>
    <t xml:space="preserve">CELKEM </t>
  </si>
  <si>
    <t>CELKEM</t>
  </si>
  <si>
    <t xml:space="preserve">Divadelní </t>
  </si>
  <si>
    <t>5. května</t>
  </si>
  <si>
    <t>nám. Karla  Sabiny</t>
  </si>
  <si>
    <t>nám. Emy Destinové</t>
  </si>
  <si>
    <t>nám. Václava Řezáče</t>
  </si>
  <si>
    <t>Čertův most*</t>
  </si>
  <si>
    <t>F.X. Šaldy</t>
  </si>
  <si>
    <t>most U Trati*</t>
  </si>
  <si>
    <t xml:space="preserve">Požární </t>
  </si>
  <si>
    <t xml:space="preserve"> </t>
  </si>
  <si>
    <t>pěšina Krátká - Příčná</t>
  </si>
  <si>
    <t>pěšina Luční - Příčná</t>
  </si>
  <si>
    <t>Nejdlova</t>
  </si>
  <si>
    <t>Kryzánkova</t>
  </si>
  <si>
    <t xml:space="preserve">Závodu míru </t>
  </si>
  <si>
    <t>kpt. Jaroše</t>
  </si>
  <si>
    <t>l. máje</t>
  </si>
  <si>
    <t>navýšení o parkovací stání p.p.č. 129/20</t>
  </si>
  <si>
    <t xml:space="preserve">CELKEM  </t>
  </si>
  <si>
    <t>vč. parkoviště</t>
  </si>
  <si>
    <t>nám. M. Horákové</t>
  </si>
  <si>
    <t>Kruhový most*</t>
  </si>
  <si>
    <t xml:space="preserve">Studentská </t>
  </si>
  <si>
    <t xml:space="preserve"> K Linhartu</t>
  </si>
  <si>
    <t>2x</t>
  </si>
  <si>
    <t>kpt. Malkovského</t>
  </si>
  <si>
    <t>POUZE METENÍ!</t>
  </si>
  <si>
    <t>Na Vrchu</t>
  </si>
  <si>
    <t>park. záliv u prodejny potravin</t>
  </si>
  <si>
    <t>Rolavská (kolem DI Policie)</t>
  </si>
  <si>
    <t>navýšení o plochu u obchodu potravin 297m2</t>
  </si>
  <si>
    <t>J.Truhláře</t>
  </si>
  <si>
    <t>U Lomu</t>
  </si>
  <si>
    <t>Jezerní</t>
  </si>
  <si>
    <t>p.p.č.573/1 za kostelem</t>
  </si>
  <si>
    <t>od okružní křižovatky po Drahomířino nábř.</t>
  </si>
  <si>
    <t>Mickiewiczův most*</t>
  </si>
  <si>
    <t>CELKEM X DNY</t>
  </si>
  <si>
    <t>mezi X s Jiráskovou po X s ul.5.května</t>
  </si>
  <si>
    <t>včetně parkoviště p.p.č.954/2</t>
  </si>
  <si>
    <t>nám. 17. listopadu</t>
  </si>
  <si>
    <t xml:space="preserve"> Na Výhledě</t>
  </si>
  <si>
    <t>Čankovský most*</t>
  </si>
  <si>
    <t>Palackého</t>
  </si>
  <si>
    <t>Most kpt. Jaroše*, Dvorský most*</t>
  </si>
  <si>
    <t>Poloha</t>
  </si>
  <si>
    <t>plocha - obratiště</t>
  </si>
  <si>
    <t>u domu č.p. 513/28</t>
  </si>
  <si>
    <t>u domu č.p. 506/20</t>
  </si>
  <si>
    <t>u domu č.p. 515/32</t>
  </si>
  <si>
    <t>křiž. Gagarinova -  Maďarská</t>
  </si>
  <si>
    <t>u domu č.p. 527/34,528/36</t>
  </si>
  <si>
    <t>p.p.č. 893/3</t>
  </si>
  <si>
    <t>obytné domy Pod Rozvodnou ( včetně příjezdu)</t>
  </si>
  <si>
    <t>644 parkoviště, 205 kom.</t>
  </si>
  <si>
    <t>1 parkoviště  od St. Kysibelské</t>
  </si>
  <si>
    <t>na komunikaci</t>
  </si>
  <si>
    <t>2 parkoviště od St.Kysibelské</t>
  </si>
  <si>
    <t>3 parkoviště od St. Kysibelské</t>
  </si>
  <si>
    <t>za OSSZ+ příjezdová kom.</t>
  </si>
  <si>
    <t xml:space="preserve">249 parkoviště, 155 příjezd   </t>
  </si>
  <si>
    <t>u bývalého plicního odd.</t>
  </si>
  <si>
    <t>u prodejny AUTO-DONT + příjezdová kom.</t>
  </si>
  <si>
    <t>u finančního úřadu</t>
  </si>
  <si>
    <t>u krematoria p.p.č. 1071</t>
  </si>
  <si>
    <t xml:space="preserve">parkoviště Požární </t>
  </si>
  <si>
    <t xml:space="preserve">                                         </t>
  </si>
  <si>
    <t>plato  u Horního nádraží p.p.č.1014</t>
  </si>
  <si>
    <t>nad zast. MHD Školní</t>
  </si>
  <si>
    <t>pod obch.domem Centrum</t>
  </si>
  <si>
    <t>plocha pod ul. Školní mezi domy</t>
  </si>
  <si>
    <t>včetně příjezdových komunikací</t>
  </si>
  <si>
    <t xml:space="preserve">Plocha celkem </t>
  </si>
  <si>
    <t>Název ulice</t>
  </si>
  <si>
    <t>komunikace</t>
  </si>
  <si>
    <t>bm</t>
  </si>
  <si>
    <t>m2</t>
  </si>
  <si>
    <t>chodníky</t>
  </si>
  <si>
    <t>Poznámka</t>
  </si>
  <si>
    <t>U Imperiálu</t>
  </si>
  <si>
    <t>Jarní</t>
  </si>
  <si>
    <t>Balbínova</t>
  </si>
  <si>
    <t>Zítkova</t>
  </si>
  <si>
    <t>Hynaisova</t>
  </si>
  <si>
    <t>Petřín</t>
  </si>
  <si>
    <t>Pražská</t>
  </si>
  <si>
    <t>celkem</t>
  </si>
  <si>
    <t>Celkem</t>
  </si>
  <si>
    <t>Scheinerova</t>
  </si>
  <si>
    <t>Tyršova</t>
  </si>
  <si>
    <t>Fügnerova</t>
  </si>
  <si>
    <t>Na Vyhlídce</t>
  </si>
  <si>
    <t>Bezručova</t>
  </si>
  <si>
    <t>Ondřejská</t>
  </si>
  <si>
    <t>Libušina</t>
  </si>
  <si>
    <t>Nebozízek</t>
  </si>
  <si>
    <t>Tylova</t>
  </si>
  <si>
    <t>Škroupova</t>
  </si>
  <si>
    <t>Moravská</t>
  </si>
  <si>
    <t>Hřbitovní</t>
  </si>
  <si>
    <t>Máchova</t>
  </si>
  <si>
    <t>Polská</t>
  </si>
  <si>
    <t>Jiráskova</t>
  </si>
  <si>
    <t>Národní</t>
  </si>
  <si>
    <t>Mozartova</t>
  </si>
  <si>
    <t>Baarova</t>
  </si>
  <si>
    <t>Mánesova</t>
  </si>
  <si>
    <t>B. Němcové</t>
  </si>
  <si>
    <t>Švermova</t>
  </si>
  <si>
    <t>Vrchlického</t>
  </si>
  <si>
    <t>Anglická</t>
  </si>
  <si>
    <t>Rumunská</t>
  </si>
  <si>
    <t>část</t>
  </si>
  <si>
    <t>Krokova</t>
  </si>
  <si>
    <t>Lidická</t>
  </si>
  <si>
    <t>Gagarinova</t>
  </si>
  <si>
    <t>Maďarská</t>
  </si>
  <si>
    <t>Jungmannova</t>
  </si>
  <si>
    <t>Viktora Huga</t>
  </si>
  <si>
    <t>Čechova</t>
  </si>
  <si>
    <t>Chodská</t>
  </si>
  <si>
    <t>Kollárova</t>
  </si>
  <si>
    <t>Havlíčkova</t>
  </si>
  <si>
    <t>Italská</t>
  </si>
  <si>
    <t>Blahoslavova</t>
  </si>
  <si>
    <t>Východní</t>
  </si>
  <si>
    <t>Stará Kysibelská</t>
  </si>
  <si>
    <t>Úvalská</t>
  </si>
  <si>
    <t>Kvapilova</t>
  </si>
  <si>
    <t>Ondříčkova</t>
  </si>
  <si>
    <t>Prašná</t>
  </si>
  <si>
    <t>Vítězná</t>
  </si>
  <si>
    <t>Pod Tvrzí</t>
  </si>
  <si>
    <t>nábř. Jana Palacha</t>
  </si>
  <si>
    <t>Koptova</t>
  </si>
  <si>
    <t>Karla Čapka</t>
  </si>
  <si>
    <t>Foersterova</t>
  </si>
  <si>
    <t>Jateční</t>
  </si>
  <si>
    <t>Vilová</t>
  </si>
  <si>
    <t>Štúrova</t>
  </si>
  <si>
    <t>Jasmínová</t>
  </si>
  <si>
    <t>Květinová</t>
  </si>
  <si>
    <t>S.K. Neumanna</t>
  </si>
  <si>
    <t>Sluneční</t>
  </si>
  <si>
    <t>Fričova</t>
  </si>
  <si>
    <t>Kamenického</t>
  </si>
  <si>
    <t>U Trati</t>
  </si>
  <si>
    <t>Teplárenská</t>
  </si>
  <si>
    <t>Žitná</t>
  </si>
  <si>
    <t>Na Výšině</t>
  </si>
  <si>
    <t>Lomená</t>
  </si>
  <si>
    <t>Dalovická</t>
  </si>
  <si>
    <t>Táborská</t>
  </si>
  <si>
    <t>Krušnohorská</t>
  </si>
  <si>
    <t>Chomutovská</t>
  </si>
  <si>
    <t>Ostrovská</t>
  </si>
  <si>
    <t>Jáchymovská</t>
  </si>
  <si>
    <t>Železná</t>
  </si>
  <si>
    <t>Klínovecká</t>
  </si>
  <si>
    <t>Vodárenská</t>
  </si>
  <si>
    <t>Plešivecká</t>
  </si>
  <si>
    <t>Buchenwaldská</t>
  </si>
  <si>
    <t>Jana Opletala</t>
  </si>
  <si>
    <t>Sedlecká</t>
  </si>
  <si>
    <t>Merklínská</t>
  </si>
  <si>
    <t>Nákladní</t>
  </si>
  <si>
    <t>plato Horní nádraží</t>
  </si>
  <si>
    <t>Ostrovský most</t>
  </si>
  <si>
    <t>Požární</t>
  </si>
  <si>
    <t>Mládežnická</t>
  </si>
  <si>
    <t>U Koupaliště</t>
  </si>
  <si>
    <t>Čankovská</t>
  </si>
  <si>
    <t>parkoviště</t>
  </si>
  <si>
    <t>Ladislava Koubka</t>
  </si>
  <si>
    <t>Elišky Krásnohorské</t>
  </si>
  <si>
    <t>Bánskobystrická</t>
  </si>
  <si>
    <t>Roháče z Dubé</t>
  </si>
  <si>
    <t>Šmeralova</t>
  </si>
  <si>
    <t>Hybešova</t>
  </si>
  <si>
    <t>Slepá</t>
  </si>
  <si>
    <t>U Spořitelny</t>
  </si>
  <si>
    <t>Železniční</t>
  </si>
  <si>
    <t>Sibiřská</t>
  </si>
  <si>
    <t>Severní</t>
  </si>
  <si>
    <t>Konečná</t>
  </si>
  <si>
    <t>Dlouhá</t>
  </si>
  <si>
    <t>Krátká</t>
  </si>
  <si>
    <t>Luční</t>
  </si>
  <si>
    <t>Holečkova</t>
  </si>
  <si>
    <t>Rybářská</t>
  </si>
  <si>
    <t>Příčná</t>
  </si>
  <si>
    <t>Třeboňská</t>
  </si>
  <si>
    <t>Českých bratří</t>
  </si>
  <si>
    <t>Mlýnská</t>
  </si>
  <si>
    <t>Hraniční</t>
  </si>
  <si>
    <t>Okružní</t>
  </si>
  <si>
    <t>Tuhnická</t>
  </si>
  <si>
    <t>Nové domky</t>
  </si>
  <si>
    <t>Dvořákova</t>
  </si>
  <si>
    <t>Truhlářská</t>
  </si>
  <si>
    <t>Fibichova</t>
  </si>
  <si>
    <t>Janáčkova</t>
  </si>
  <si>
    <t>Borová</t>
  </si>
  <si>
    <t>Počernická</t>
  </si>
  <si>
    <t>Na Kopečku</t>
  </si>
  <si>
    <t>Rohová</t>
  </si>
  <si>
    <t>Ak.Běhounka</t>
  </si>
  <si>
    <t>Zlatá</t>
  </si>
  <si>
    <t>Tisová</t>
  </si>
  <si>
    <t>Nad Dvorem</t>
  </si>
  <si>
    <t>Žižkova</t>
  </si>
  <si>
    <t>Husova</t>
  </si>
  <si>
    <t>Nerudova</t>
  </si>
  <si>
    <t>Svobodova</t>
  </si>
  <si>
    <t>Smetanova</t>
  </si>
  <si>
    <t>Školní</t>
  </si>
  <si>
    <t>Hlávkova</t>
  </si>
  <si>
    <t>Družstevní</t>
  </si>
  <si>
    <t>Třešňová</t>
  </si>
  <si>
    <t>Kladenská</t>
  </si>
  <si>
    <t>Kostelní</t>
  </si>
  <si>
    <t>Rolavská</t>
  </si>
  <si>
    <t>Javorová</t>
  </si>
  <si>
    <t>Jabloňová</t>
  </si>
  <si>
    <t>Nádražní</t>
  </si>
  <si>
    <t>Nádražní most</t>
  </si>
  <si>
    <t>Na Průhoně</t>
  </si>
  <si>
    <t>Závodní</t>
  </si>
  <si>
    <t>Sklářská</t>
  </si>
  <si>
    <t>Karla Kučery</t>
  </si>
  <si>
    <t>V. Meerwalda</t>
  </si>
  <si>
    <t>V Lučinách</t>
  </si>
  <si>
    <t>Lipová</t>
  </si>
  <si>
    <t>Západní</t>
  </si>
  <si>
    <t>Plzeňská</t>
  </si>
  <si>
    <t>Strmá</t>
  </si>
  <si>
    <t>U Podjezdu</t>
  </si>
  <si>
    <t>Studentská</t>
  </si>
  <si>
    <t>Majakovského</t>
  </si>
  <si>
    <t>Kosmonautů</t>
  </si>
  <si>
    <t>Sladovnická</t>
  </si>
  <si>
    <t>Karolíny Světlé</t>
  </si>
  <si>
    <t>Dělnická</t>
  </si>
  <si>
    <t>Vrázova</t>
  </si>
  <si>
    <t>Myslbekova</t>
  </si>
  <si>
    <t>Brožíkova</t>
  </si>
  <si>
    <t>Alšova</t>
  </si>
  <si>
    <t>Sládkova</t>
  </si>
  <si>
    <t>Šumavská</t>
  </si>
  <si>
    <t>Moskevská</t>
  </si>
  <si>
    <t>Chelčického</t>
  </si>
  <si>
    <t>Jízdárenská</t>
  </si>
  <si>
    <t>Wolkerova</t>
  </si>
  <si>
    <t>Charkovská</t>
  </si>
  <si>
    <t>Krymská</t>
  </si>
  <si>
    <t>Brigádníků</t>
  </si>
  <si>
    <t>Budovatelů</t>
  </si>
  <si>
    <t>Přátelství</t>
  </si>
  <si>
    <t>Poštovní</t>
  </si>
  <si>
    <t>Gorkého</t>
  </si>
  <si>
    <t>Bečovská</t>
  </si>
  <si>
    <t>Krále Jiřího</t>
  </si>
  <si>
    <t>Poděbradská</t>
  </si>
  <si>
    <t>Křižíkova</t>
  </si>
  <si>
    <t>Petra Velikého</t>
  </si>
  <si>
    <t>Sadová</t>
  </si>
  <si>
    <t>Svahová</t>
  </si>
  <si>
    <t>Bělehradská</t>
  </si>
  <si>
    <t>Jaltská</t>
  </si>
  <si>
    <t>Jugoslávská</t>
  </si>
  <si>
    <t>Bulharská</t>
  </si>
  <si>
    <t>Horova</t>
  </si>
  <si>
    <t>Chebský most</t>
  </si>
  <si>
    <t>Sokolovská</t>
  </si>
  <si>
    <t>od pivovaru k rozcestí</t>
  </si>
  <si>
    <t>Kruhový most</t>
  </si>
  <si>
    <t>plocha u Zlaté štiky</t>
  </si>
  <si>
    <t>Hornická</t>
  </si>
  <si>
    <t>Ke Golfu</t>
  </si>
  <si>
    <t>Strahovská</t>
  </si>
  <si>
    <t>Julia Mařáka</t>
  </si>
  <si>
    <t>Josefa Lady</t>
  </si>
  <si>
    <t>vč.spojky</t>
  </si>
  <si>
    <t>K Letišti</t>
  </si>
  <si>
    <t>Na Hůrkách</t>
  </si>
  <si>
    <t>Motýlí</t>
  </si>
  <si>
    <t>Úzká</t>
  </si>
  <si>
    <t>Sopečná</t>
  </si>
  <si>
    <t>Slovanská</t>
  </si>
  <si>
    <t>Benátská</t>
  </si>
  <si>
    <t>Starorolská</t>
  </si>
  <si>
    <t>Chodovská</t>
  </si>
  <si>
    <t>Počerny</t>
  </si>
  <si>
    <t>Šikmá</t>
  </si>
  <si>
    <t>Hradištní</t>
  </si>
  <si>
    <t>Česká</t>
  </si>
  <si>
    <t>Dobrovského</t>
  </si>
  <si>
    <t>Jedlová</t>
  </si>
  <si>
    <t>Partyzánská</t>
  </si>
  <si>
    <t>Horní</t>
  </si>
  <si>
    <t>Slezská</t>
  </si>
  <si>
    <t>Korunní</t>
  </si>
  <si>
    <t>Dykova</t>
  </si>
  <si>
    <t>Akátová</t>
  </si>
  <si>
    <t>Sukova</t>
  </si>
  <si>
    <t>V Polích</t>
  </si>
  <si>
    <t>Spojovací</t>
  </si>
  <si>
    <t>Karlovarská</t>
  </si>
  <si>
    <t>Nová</t>
  </si>
  <si>
    <t>Jánošíkova</t>
  </si>
  <si>
    <t>Lesní</t>
  </si>
  <si>
    <t>Skalní</t>
  </si>
  <si>
    <t>Komenského</t>
  </si>
  <si>
    <t>Terezínská</t>
  </si>
  <si>
    <t>Modenská</t>
  </si>
  <si>
    <t>Garibaldiho</t>
  </si>
  <si>
    <t>U Jezírka</t>
  </si>
  <si>
    <t>Sokolská</t>
  </si>
  <si>
    <t>Jahodová</t>
  </si>
  <si>
    <t>Svatošská</t>
  </si>
  <si>
    <t>U Dětské vesničky</t>
  </si>
  <si>
    <t>Keřová</t>
  </si>
  <si>
    <t>Horní alej</t>
  </si>
  <si>
    <t>U Ovčárny</t>
  </si>
  <si>
    <t>Cihelny</t>
  </si>
  <si>
    <t>Rosnice - Čankov</t>
  </si>
  <si>
    <t>Ke Hřišti</t>
  </si>
  <si>
    <t>Šeříková</t>
  </si>
  <si>
    <t>Na Výfuku</t>
  </si>
  <si>
    <t>Sportovní</t>
  </si>
  <si>
    <t>Mattoniho nábřeží</t>
  </si>
  <si>
    <t>Drahomířino nábřeží</t>
  </si>
  <si>
    <t>Vítězná (část)</t>
  </si>
  <si>
    <t>Doubí</t>
  </si>
  <si>
    <t>Drahovice</t>
  </si>
  <si>
    <t>nám.E.Destinové</t>
  </si>
  <si>
    <t>u obchodního domu</t>
  </si>
  <si>
    <t>pondělí</t>
  </si>
  <si>
    <t>středa</t>
  </si>
  <si>
    <t>4x</t>
  </si>
  <si>
    <t>3x</t>
  </si>
  <si>
    <t>9x</t>
  </si>
  <si>
    <t>plocha před základní školou</t>
  </si>
  <si>
    <t>vč. pěší zóny a  parkovišť před OSSZ a u opravny TV</t>
  </si>
  <si>
    <t xml:space="preserve">Dvořákova </t>
  </si>
  <si>
    <t>3 x ZA SEZÓNU</t>
  </si>
  <si>
    <t>Zeyerova</t>
  </si>
  <si>
    <t>pouze chodník</t>
  </si>
  <si>
    <t>Dubová</t>
  </si>
  <si>
    <t>Chebská</t>
  </si>
  <si>
    <t>kpt.Jaroše</t>
  </si>
  <si>
    <t>Křížíkova</t>
  </si>
  <si>
    <t>Pražská silnice</t>
  </si>
  <si>
    <t>Náměstí Republiky</t>
  </si>
  <si>
    <t>Název lokality</t>
  </si>
  <si>
    <t>denně</t>
  </si>
  <si>
    <t>Doubí + Tašovice + Dvory</t>
  </si>
  <si>
    <t>Bohatice + Sedlec</t>
  </si>
  <si>
    <t>Počerny + Čankov + Rosnice</t>
  </si>
  <si>
    <t>6.1.  Blokové čištění komunikací a chodníků</t>
  </si>
  <si>
    <t xml:space="preserve">6.2.  Parkovací  plochy </t>
  </si>
  <si>
    <t>6.3. Úklid pěších zón a veřejných prostranství</t>
  </si>
  <si>
    <t>6.4. Plochy - noční mytí komunikací, pěších zón a veřejných prostranství</t>
  </si>
  <si>
    <t>6.5. Plochy vozovek - strojní metení</t>
  </si>
  <si>
    <t>6.6. Čištění chodníků, lávek, schodišť, veřejných prostranství  - ruční</t>
  </si>
  <si>
    <t>Příloha č.6</t>
  </si>
  <si>
    <t>Seznam místních komunikací, s uvedením četnosti a technologie letního čištění</t>
  </si>
  <si>
    <t>lávka J.de Carro</t>
  </si>
  <si>
    <t>2 x denně, celkem četnost 280x/sezonu</t>
  </si>
  <si>
    <t>CELKEM za 1 den</t>
  </si>
  <si>
    <t>bez chodníků</t>
  </si>
  <si>
    <t>kruhový most</t>
  </si>
  <si>
    <t>most Kpt. Jaroše, Dvorský most</t>
  </si>
  <si>
    <t>od viaduktu k vysílači</t>
  </si>
  <si>
    <t>od Plzeňské k mostu</t>
  </si>
  <si>
    <t>Počet ručáků</t>
  </si>
  <si>
    <t>Včetně všech kruhových objezdů na místních komunikacích !!!!</t>
  </si>
  <si>
    <t>** ve výměrách jsou zahrnuty i parkovací zálivy, které jsou součástí komunikace</t>
  </si>
  <si>
    <t xml:space="preserve">*  výměry mostů a lávek jsou součástí výměr komunikací </t>
  </si>
  <si>
    <t>nové parkoviště</t>
  </si>
  <si>
    <t>parkoviště u PD</t>
  </si>
  <si>
    <t xml:space="preserve">Chebský most - OK Péřárna </t>
  </si>
  <si>
    <t>OK Péřárna - OK Kaufland</t>
  </si>
  <si>
    <t>OK Kaufland - konec města KV</t>
  </si>
  <si>
    <t>Sokolovská I.</t>
  </si>
  <si>
    <t>Sokolovská II.</t>
  </si>
  <si>
    <t>1x za 14 dní</t>
  </si>
  <si>
    <t>část pěší zóny</t>
  </si>
  <si>
    <t>13x za sezonu - středa</t>
  </si>
  <si>
    <t>13x za sezonu - pondělí</t>
  </si>
  <si>
    <t>MK a chodníky</t>
  </si>
  <si>
    <t>Celkem x 13četnost</t>
  </si>
  <si>
    <t>CELKEM/rok</t>
  </si>
  <si>
    <t xml:space="preserve">Poznámka: Úklid se provádí pravidelně dle rozpisu v tabulkách, </t>
  </si>
  <si>
    <t xml:space="preserve">Severní </t>
  </si>
  <si>
    <t>Kpt. Nálepky</t>
  </si>
  <si>
    <t>bývalé dětské hřiště</t>
  </si>
  <si>
    <t>Hůrky + Olšova Vrata + Cihelny</t>
  </si>
  <si>
    <t xml:space="preserve">viz tabulka č.1 se provádí 1x za 14 dní </t>
  </si>
  <si>
    <t xml:space="preserve">odtahy vozidel dle tabulky 5, 6 a v ul. I.P.Pavlova </t>
  </si>
  <si>
    <t>CELKEM X četnost</t>
  </si>
  <si>
    <t>Čertův ostrov:</t>
  </si>
  <si>
    <t>CELKEM bm</t>
  </si>
  <si>
    <r>
      <t>CELKEM m</t>
    </r>
    <r>
      <rPr>
        <vertAlign val="superscript"/>
        <sz val="10"/>
        <rFont val="Arial CE"/>
        <family val="2"/>
      </rPr>
      <t>2</t>
    </r>
  </si>
  <si>
    <t>CELKEM ZA OBDOBÍ</t>
  </si>
  <si>
    <t>Celkem x 140 četnost</t>
  </si>
  <si>
    <t>Nejdecká</t>
  </si>
  <si>
    <r>
      <t xml:space="preserve">CELKEM x 3 </t>
    </r>
    <r>
      <rPr>
        <b/>
        <sz val="9"/>
        <rFont val="Arial CE"/>
        <family val="0"/>
      </rPr>
      <t>četnost</t>
    </r>
  </si>
  <si>
    <t xml:space="preserve">6.3. Plochy - ruční čištění chodníků v LÚ </t>
  </si>
  <si>
    <t>1x měsíčně (7x /sezónu)</t>
  </si>
  <si>
    <t>Hlavní</t>
  </si>
  <si>
    <t>Na Stezce</t>
  </si>
  <si>
    <t>Nádražní stezka</t>
  </si>
  <si>
    <t>Loketská</t>
  </si>
  <si>
    <t>4 - 7,5</t>
  </si>
  <si>
    <t>Potoční</t>
  </si>
  <si>
    <t>Růžová</t>
  </si>
  <si>
    <t>U Tří křížů</t>
  </si>
  <si>
    <t>Polní</t>
  </si>
  <si>
    <t>Horní Kamenná</t>
  </si>
  <si>
    <t>Přemílovická</t>
  </si>
  <si>
    <t>U Hřiště</t>
  </si>
  <si>
    <t>Celkem x 7 četnost</t>
  </si>
  <si>
    <t>U Solivárny</t>
  </si>
  <si>
    <t>Marie Rovenské</t>
  </si>
  <si>
    <t>K Lukám</t>
  </si>
  <si>
    <t>Prokopa Holého</t>
  </si>
  <si>
    <t>Fr. Krejčího</t>
  </si>
  <si>
    <t>K Lesu</t>
  </si>
  <si>
    <t>Pod Hájem</t>
  </si>
  <si>
    <t>Fr. Halase</t>
  </si>
  <si>
    <t xml:space="preserve">Příkopní </t>
  </si>
  <si>
    <t>U Kolny</t>
  </si>
  <si>
    <t>Myslivecká</t>
  </si>
  <si>
    <t>Spálená</t>
  </si>
  <si>
    <t>Zbrojnická</t>
  </si>
  <si>
    <t>Cihelní</t>
  </si>
  <si>
    <t>Pod Jelením skokem</t>
  </si>
  <si>
    <t>Hornická kolonie</t>
  </si>
  <si>
    <t>Na Hrádku</t>
  </si>
  <si>
    <t>na Jezu</t>
  </si>
  <si>
    <t>Na Rolavě</t>
  </si>
  <si>
    <t>K Zahradám</t>
  </si>
  <si>
    <t>Na Výsluní</t>
  </si>
  <si>
    <t xml:space="preserve">U Ohře </t>
  </si>
  <si>
    <t xml:space="preserve">Řadová </t>
  </si>
  <si>
    <t>Přímá</t>
  </si>
  <si>
    <t>V Chatách</t>
  </si>
  <si>
    <t>K Přehradě</t>
  </si>
  <si>
    <t>U Rybníčků</t>
  </si>
  <si>
    <t>V Aleji</t>
  </si>
  <si>
    <t>1x denně (140x /sezónu)</t>
  </si>
  <si>
    <t>Luční vrch</t>
  </si>
  <si>
    <t>ve výstavbě</t>
  </si>
  <si>
    <t>část - nad tratí</t>
  </si>
  <si>
    <t>od OK Frimlova k ul. Zlatá</t>
  </si>
  <si>
    <t>od nám. Republiky - OK u Bečváře</t>
  </si>
  <si>
    <t>chodníky podél I/20</t>
  </si>
  <si>
    <t>k Doubskému mostu + chodník podél</t>
  </si>
  <si>
    <t xml:space="preserve">U Lávky </t>
  </si>
  <si>
    <t>Bohatice</t>
  </si>
  <si>
    <t>Dvory</t>
  </si>
  <si>
    <t>Olšová Vrata</t>
  </si>
  <si>
    <t>Sedlec</t>
  </si>
  <si>
    <t>část - od Sedlecké směr Otovice</t>
  </si>
  <si>
    <t>část od Sedlecké směr Sokolovská</t>
  </si>
  <si>
    <t>včetně parkoviště</t>
  </si>
  <si>
    <t xml:space="preserve">vč. parkovacích zálivů </t>
  </si>
  <si>
    <t>včetně plochy za OD Morava</t>
  </si>
  <si>
    <t>Most v Rolavské ul.*, vč. parkoviště u Policie</t>
  </si>
  <si>
    <t>Nezvalova</t>
  </si>
  <si>
    <t>Adolfa Heimanna</t>
  </si>
  <si>
    <t xml:space="preserve">část od x s ul. 5.května  </t>
  </si>
  <si>
    <t xml:space="preserve">chodníky podél komunikace </t>
  </si>
  <si>
    <t>vnitroblok - park. stání (dům č.p. 682-689)</t>
  </si>
  <si>
    <t>vnitroblok komunikace (dům č.p. 682-689)</t>
  </si>
  <si>
    <t xml:space="preserve">od x s Okružní k přejezdu </t>
  </si>
  <si>
    <t xml:space="preserve">Kolmá </t>
  </si>
  <si>
    <t>Vyšehradská</t>
  </si>
  <si>
    <t>ruční úklid</t>
  </si>
  <si>
    <t>K Výhledu</t>
  </si>
  <si>
    <t>stezky v sídlišti</t>
  </si>
  <si>
    <t>od OK u Kauflandu k OK TESCO</t>
  </si>
  <si>
    <t>od ul. Na Vyhlídce k čp. 601/47</t>
  </si>
  <si>
    <t>k.ú.</t>
  </si>
  <si>
    <t>vč. kulatého parkovacího zálivu mezi věžáky</t>
  </si>
  <si>
    <t>včetně MK a parkovacího zálivu u věžáku čp.3</t>
  </si>
  <si>
    <t>parkovací plocha za přemostěním</t>
  </si>
  <si>
    <t>obě větve (k pečovatelskému domu i Dallasu)</t>
  </si>
  <si>
    <t xml:space="preserve">Metení je nutno provádět vzhledem k prostorovým poměrům menší mechanizací, </t>
  </si>
  <si>
    <t>např. vozidlem typu MCAR TREMO.</t>
  </si>
  <si>
    <t>Celkem x 2 četnost</t>
  </si>
  <si>
    <t>Vítězná 1. část</t>
  </si>
  <si>
    <t>Vítězná 2. část</t>
  </si>
  <si>
    <t>OK - Drahomířino nábřeží</t>
  </si>
  <si>
    <t>Drahomířino nábřeží - Prašná</t>
  </si>
  <si>
    <t>čtvrtletně (2x /sezónu)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</si>
</sst>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K_č"/>
    <numFmt numFmtId="173" formatCode="_-* #,##0.0\ _K_č_-;\-* #,##0.0\ _K_č_-;_-* &quot;-&quot;?\ _K_č_-;_-@_-"/>
    <numFmt numFmtId="174" formatCode="0.0"/>
    <numFmt numFmtId="175" formatCode="#,##0.0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#,##0_ ;\-#,##0\ "/>
    <numFmt numFmtId="182" formatCode="#,##0;[Red]#,##0"/>
    <numFmt numFmtId="183" formatCode="#,##0.0_ ;\-#,##0.0\ "/>
    <numFmt numFmtId="184" formatCode="#,##0.00;[Red]#,##0.00"/>
  </numFmts>
  <fonts count="60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vertAlign val="superscript"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9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C00000"/>
      <name val="Arial CE"/>
      <family val="2"/>
    </font>
    <font>
      <sz val="10"/>
      <color rgb="FFFF0000"/>
      <name val="Arial CE"/>
      <family val="0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F4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Border="1" applyAlignment="1">
      <alignment/>
    </xf>
    <xf numFmtId="173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1" fontId="0" fillId="0" borderId="11" xfId="0" applyNumberForma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3" fontId="0" fillId="0" borderId="33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9" fillId="0" borderId="31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37" xfId="0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4" fillId="35" borderId="0" xfId="0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13" fillId="0" borderId="0" xfId="0" applyFont="1" applyAlignment="1">
      <alignment/>
    </xf>
    <xf numFmtId="0" fontId="0" fillId="0" borderId="16" xfId="0" applyFill="1" applyBorder="1" applyAlignment="1">
      <alignment/>
    </xf>
    <xf numFmtId="41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4" fillId="0" borderId="1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36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0" fontId="0" fillId="34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0" fillId="0" borderId="16" xfId="0" applyNumberFormat="1" applyBorder="1" applyAlignment="1">
      <alignment horizontal="left"/>
    </xf>
    <xf numFmtId="175" fontId="0" fillId="0" borderId="1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0" xfId="0" applyNumberFormat="1" applyFont="1" applyBorder="1" applyAlignment="1">
      <alignment horizontal="right"/>
    </xf>
    <xf numFmtId="175" fontId="0" fillId="36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42" xfId="0" applyFont="1" applyBorder="1" applyAlignment="1">
      <alignment horizontal="left"/>
    </xf>
    <xf numFmtId="0" fontId="4" fillId="0" borderId="43" xfId="0" applyFont="1" applyBorder="1" applyAlignment="1">
      <alignment/>
    </xf>
    <xf numFmtId="175" fontId="4" fillId="0" borderId="44" xfId="0" applyNumberFormat="1" applyFont="1" applyBorder="1" applyAlignment="1">
      <alignment/>
    </xf>
    <xf numFmtId="0" fontId="0" fillId="0" borderId="44" xfId="0" applyBorder="1" applyAlignment="1">
      <alignment/>
    </xf>
    <xf numFmtId="0" fontId="8" fillId="0" borderId="42" xfId="0" applyFont="1" applyBorder="1" applyAlignment="1">
      <alignment horizontal="center"/>
    </xf>
    <xf numFmtId="175" fontId="58" fillId="0" borderId="23" xfId="0" applyNumberFormat="1" applyFont="1" applyBorder="1" applyAlignment="1">
      <alignment/>
    </xf>
    <xf numFmtId="0" fontId="58" fillId="0" borderId="23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36" borderId="10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26" xfId="0" applyFont="1" applyBorder="1" applyAlignment="1">
      <alignment horizontal="left"/>
    </xf>
    <xf numFmtId="3" fontId="0" fillId="0" borderId="27" xfId="0" applyNumberFormat="1" applyBorder="1" applyAlignment="1">
      <alignment/>
    </xf>
    <xf numFmtId="182" fontId="4" fillId="0" borderId="23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0" fontId="4" fillId="0" borderId="26" xfId="0" applyFont="1" applyBorder="1" applyAlignment="1">
      <alignment horizontal="left"/>
    </xf>
    <xf numFmtId="41" fontId="0" fillId="0" borderId="1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45" xfId="0" applyNumberFormat="1" applyFont="1" applyBorder="1" applyAlignment="1">
      <alignment horizontal="right"/>
    </xf>
    <xf numFmtId="41" fontId="4" fillId="0" borderId="46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4" fillId="34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41" fontId="38" fillId="0" borderId="0" xfId="0" applyNumberFormat="1" applyFont="1" applyBorder="1" applyAlignment="1">
      <alignment horizontal="right"/>
    </xf>
    <xf numFmtId="3" fontId="59" fillId="0" borderId="0" xfId="48" applyNumberFormat="1" applyFont="1" applyBorder="1" applyAlignment="1">
      <alignment horizontal="right"/>
      <protection/>
    </xf>
    <xf numFmtId="0" fontId="0" fillId="37" borderId="41" xfId="0" applyFill="1" applyBorder="1" applyAlignment="1">
      <alignment horizontal="center"/>
    </xf>
    <xf numFmtId="0" fontId="4" fillId="37" borderId="18" xfId="0" applyFont="1" applyFill="1" applyBorder="1" applyAlignment="1">
      <alignment/>
    </xf>
    <xf numFmtId="0" fontId="4" fillId="22" borderId="15" xfId="0" applyFont="1" applyFill="1" applyBorder="1" applyAlignment="1">
      <alignment horizontal="left"/>
    </xf>
    <xf numFmtId="41" fontId="0" fillId="22" borderId="11" xfId="0" applyNumberFormat="1" applyFill="1" applyBorder="1" applyAlignment="1">
      <alignment/>
    </xf>
    <xf numFmtId="41" fontId="0" fillId="22" borderId="12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4" fillId="37" borderId="26" xfId="0" applyFont="1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18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73" fontId="0" fillId="0" borderId="27" xfId="0" applyNumberFormat="1" applyBorder="1" applyAlignment="1">
      <alignment/>
    </xf>
    <xf numFmtId="173" fontId="0" fillId="0" borderId="27" xfId="0" applyNumberFormat="1" applyBorder="1" applyAlignment="1">
      <alignment horizontal="right"/>
    </xf>
    <xf numFmtId="0" fontId="4" fillId="0" borderId="32" xfId="0" applyFont="1" applyBorder="1" applyAlignment="1">
      <alignment/>
    </xf>
    <xf numFmtId="173" fontId="0" fillId="0" borderId="47" xfId="0" applyNumberFormat="1" applyBorder="1" applyAlignment="1">
      <alignment/>
    </xf>
    <xf numFmtId="0" fontId="0" fillId="0" borderId="47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4" fontId="4" fillId="36" borderId="50" xfId="0" applyNumberFormat="1" applyFont="1" applyFill="1" applyBorder="1" applyAlignment="1">
      <alignment horizontal="right" shrinkToFit="1"/>
    </xf>
    <xf numFmtId="0" fontId="0" fillId="0" borderId="21" xfId="0" applyBorder="1" applyAlignment="1">
      <alignment/>
    </xf>
    <xf numFmtId="0" fontId="0" fillId="36" borderId="0" xfId="0" applyFill="1" applyAlignment="1">
      <alignment/>
    </xf>
    <xf numFmtId="173" fontId="4" fillId="36" borderId="50" xfId="0" applyNumberFormat="1" applyFont="1" applyFill="1" applyBorder="1" applyAlignment="1">
      <alignment horizontal="right" shrinkToFi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34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41" xfId="0" applyFon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39" borderId="10" xfId="0" applyNumberFormat="1" applyFill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41" fontId="0" fillId="0" borderId="35" xfId="0" applyNumberFormat="1" applyBorder="1" applyAlignment="1">
      <alignment/>
    </xf>
    <xf numFmtId="41" fontId="4" fillId="0" borderId="23" xfId="0" applyNumberFormat="1" applyFont="1" applyBorder="1" applyAlignment="1">
      <alignment/>
    </xf>
    <xf numFmtId="0" fontId="0" fillId="34" borderId="0" xfId="0" applyFill="1" applyAlignment="1">
      <alignment horizontal="right"/>
    </xf>
    <xf numFmtId="175" fontId="4" fillId="0" borderId="0" xfId="0" applyNumberFormat="1" applyFont="1" applyBorder="1" applyAlignment="1">
      <alignment/>
    </xf>
    <xf numFmtId="175" fontId="4" fillId="0" borderId="47" xfId="0" applyNumberFormat="1" applyFont="1" applyBorder="1" applyAlignment="1">
      <alignment/>
    </xf>
    <xf numFmtId="0" fontId="0" fillId="0" borderId="47" xfId="0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wrapText="1"/>
    </xf>
    <xf numFmtId="175" fontId="0" fillId="0" borderId="10" xfId="0" applyNumberFormat="1" applyBorder="1" applyAlignment="1">
      <alignment horizontal="right"/>
    </xf>
    <xf numFmtId="0" fontId="1" fillId="36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5" fontId="0" fillId="0" borderId="0" xfId="0" applyNumberFormat="1" applyAlignment="1">
      <alignment/>
    </xf>
    <xf numFmtId="175" fontId="4" fillId="36" borderId="10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 horizontal="right"/>
    </xf>
    <xf numFmtId="3" fontId="1" fillId="36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" fillId="36" borderId="17" xfId="0" applyFont="1" applyFill="1" applyBorder="1" applyAlignment="1">
      <alignment horizontal="left"/>
    </xf>
    <xf numFmtId="0" fontId="2" fillId="36" borderId="17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wrapText="1"/>
    </xf>
    <xf numFmtId="0" fontId="1" fillId="36" borderId="17" xfId="0" applyFont="1" applyFill="1" applyBorder="1" applyAlignment="1">
      <alignment horizontal="right"/>
    </xf>
    <xf numFmtId="0" fontId="1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41" fontId="0" fillId="0" borderId="23" xfId="0" applyNumberFormat="1" applyFont="1" applyBorder="1" applyAlignment="1">
      <alignment horizontal="center"/>
    </xf>
    <xf numFmtId="41" fontId="0" fillId="0" borderId="19" xfId="0" applyNumberFormat="1" applyFont="1" applyBorder="1" applyAlignment="1">
      <alignment horizontal="center"/>
    </xf>
    <xf numFmtId="181" fontId="0" fillId="36" borderId="47" xfId="0" applyNumberFormat="1" applyFont="1" applyFill="1" applyBorder="1" applyAlignment="1">
      <alignment horizontal="right"/>
    </xf>
    <xf numFmtId="173" fontId="0" fillId="0" borderId="47" xfId="0" applyNumberFormat="1" applyFont="1" applyBorder="1" applyAlignment="1">
      <alignment/>
    </xf>
    <xf numFmtId="173" fontId="0" fillId="36" borderId="47" xfId="0" applyNumberFormat="1" applyFont="1" applyFill="1" applyBorder="1" applyAlignment="1">
      <alignment horizontal="center" vertical="center" shrinkToFit="1"/>
    </xf>
    <xf numFmtId="3" fontId="0" fillId="0" borderId="47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1" fillId="0" borderId="50" xfId="0" applyFont="1" applyBorder="1" applyAlignment="1">
      <alignment/>
    </xf>
    <xf numFmtId="4" fontId="0" fillId="36" borderId="47" xfId="0" applyNumberFormat="1" applyFont="1" applyFill="1" applyBorder="1" applyAlignment="1">
      <alignment horizontal="center" shrinkToFit="1"/>
    </xf>
    <xf numFmtId="3" fontId="0" fillId="0" borderId="47" xfId="0" applyNumberFormat="1" applyFont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36" borderId="17" xfId="0" applyFont="1" applyFill="1" applyBorder="1" applyAlignment="1">
      <alignment horizontal="left"/>
    </xf>
    <xf numFmtId="175" fontId="0" fillId="0" borderId="33" xfId="0" applyNumberFormat="1" applyBorder="1" applyAlignment="1">
      <alignment/>
    </xf>
    <xf numFmtId="0" fontId="3" fillId="0" borderId="23" xfId="0" applyFont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4" fillId="22" borderId="54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4" fillId="22" borderId="53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34" borderId="55" xfId="0" applyFont="1" applyFill="1" applyBorder="1" applyAlignment="1">
      <alignment/>
    </xf>
    <xf numFmtId="3" fontId="4" fillId="34" borderId="56" xfId="0" applyNumberFormat="1" applyFont="1" applyFill="1" applyBorder="1" applyAlignment="1">
      <alignment horizontal="right"/>
    </xf>
    <xf numFmtId="3" fontId="4" fillId="34" borderId="57" xfId="0" applyNumberFormat="1" applyFont="1" applyFill="1" applyBorder="1" applyAlignment="1">
      <alignment/>
    </xf>
    <xf numFmtId="3" fontId="4" fillId="34" borderId="58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0" fillId="0" borderId="56" xfId="0" applyNumberForma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0" fontId="1" fillId="36" borderId="58" xfId="0" applyFont="1" applyFill="1" applyBorder="1" applyAlignment="1">
      <alignment/>
    </xf>
    <xf numFmtId="0" fontId="4" fillId="0" borderId="53" xfId="0" applyFont="1" applyBorder="1" applyAlignment="1">
      <alignment/>
    </xf>
    <xf numFmtId="3" fontId="4" fillId="0" borderId="0" xfId="0" applyNumberFormat="1" applyFont="1" applyFill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18" fillId="34" borderId="2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 horizontal="center"/>
    </xf>
    <xf numFmtId="0" fontId="0" fillId="36" borderId="59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60" xfId="0" applyFont="1" applyBorder="1" applyAlignment="1">
      <alignment horizontal="center"/>
    </xf>
    <xf numFmtId="175" fontId="4" fillId="0" borderId="50" xfId="0" applyNumberFormat="1" applyFont="1" applyBorder="1" applyAlignment="1">
      <alignment/>
    </xf>
    <xf numFmtId="175" fontId="4" fillId="0" borderId="6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1" fontId="4" fillId="37" borderId="19" xfId="0" applyNumberFormat="1" applyFont="1" applyFill="1" applyBorder="1" applyAlignment="1">
      <alignment horizontal="right"/>
    </xf>
    <xf numFmtId="41" fontId="4" fillId="37" borderId="20" xfId="0" applyNumberFormat="1" applyFont="1" applyFill="1" applyBorder="1" applyAlignment="1">
      <alignment horizontal="right"/>
    </xf>
    <xf numFmtId="41" fontId="4" fillId="38" borderId="19" xfId="0" applyNumberFormat="1" applyFont="1" applyFill="1" applyBorder="1" applyAlignment="1">
      <alignment horizontal="right"/>
    </xf>
    <xf numFmtId="41" fontId="4" fillId="38" borderId="20" xfId="0" applyNumberFormat="1" applyFont="1" applyFill="1" applyBorder="1" applyAlignment="1">
      <alignment horizontal="right"/>
    </xf>
    <xf numFmtId="41" fontId="4" fillId="34" borderId="19" xfId="0" applyNumberFormat="1" applyFont="1" applyFill="1" applyBorder="1" applyAlignment="1">
      <alignment horizontal="right"/>
    </xf>
    <xf numFmtId="41" fontId="4" fillId="34" borderId="20" xfId="0" applyNumberFormat="1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36"/>
  <sheetViews>
    <sheetView workbookViewId="0" topLeftCell="A1">
      <selection activeCell="I8" sqref="I8"/>
    </sheetView>
  </sheetViews>
  <sheetFormatPr defaultColWidth="9.00390625" defaultRowHeight="12.75"/>
  <cols>
    <col min="1" max="1" width="20.125" style="58" customWidth="1"/>
    <col min="2" max="3" width="12.75390625" style="58" customWidth="1"/>
    <col min="4" max="4" width="11.00390625" style="58" customWidth="1"/>
    <col min="5" max="5" width="13.125" style="58" customWidth="1"/>
    <col min="6" max="6" width="32.875" style="58" customWidth="1"/>
    <col min="7" max="7" width="3.875" style="58" customWidth="1"/>
    <col min="8" max="10" width="9.125" style="58" customWidth="1"/>
    <col min="11" max="11" width="23.875" style="58" customWidth="1"/>
    <col min="12" max="16384" width="9.125" style="58" customWidth="1"/>
  </cols>
  <sheetData>
    <row r="1" spans="1:6" ht="20.25">
      <c r="A1" s="117" t="s">
        <v>489</v>
      </c>
      <c r="B1" s="117"/>
      <c r="C1" s="117"/>
      <c r="D1" s="117"/>
      <c r="E1" s="117"/>
      <c r="F1" s="117"/>
    </row>
    <row r="2" spans="1:7" ht="18">
      <c r="A2" s="198" t="s">
        <v>490</v>
      </c>
      <c r="B2" s="198"/>
      <c r="C2" s="198"/>
      <c r="D2" s="198"/>
      <c r="E2" s="198"/>
      <c r="F2" s="198"/>
      <c r="G2" s="198"/>
    </row>
    <row r="3" spans="1:6" ht="12.75">
      <c r="A3" s="291" t="s">
        <v>483</v>
      </c>
      <c r="B3" s="291"/>
      <c r="C3" s="291"/>
      <c r="D3" s="291"/>
      <c r="E3" s="291"/>
      <c r="F3" s="291"/>
    </row>
    <row r="4" spans="1:6" ht="15.75" customHeight="1" thickBot="1">
      <c r="A4" s="291"/>
      <c r="B4" s="291"/>
      <c r="C4" s="291"/>
      <c r="D4" s="291"/>
      <c r="E4" s="291"/>
      <c r="F4" s="291"/>
    </row>
    <row r="5" spans="1:6" s="4" customFormat="1" ht="12.75">
      <c r="A5" s="292" t="s">
        <v>117</v>
      </c>
      <c r="B5" s="73" t="s">
        <v>118</v>
      </c>
      <c r="C5" s="73" t="s">
        <v>118</v>
      </c>
      <c r="D5" s="73" t="s">
        <v>119</v>
      </c>
      <c r="E5" s="73" t="s">
        <v>210</v>
      </c>
      <c r="F5" s="294" t="s">
        <v>120</v>
      </c>
    </row>
    <row r="6" spans="1:6" s="4" customFormat="1" ht="15.75" customHeight="1">
      <c r="A6" s="293"/>
      <c r="B6" s="59" t="s">
        <v>199</v>
      </c>
      <c r="C6" s="59" t="s">
        <v>121</v>
      </c>
      <c r="D6" s="59" t="s">
        <v>121</v>
      </c>
      <c r="E6" s="59" t="s">
        <v>121</v>
      </c>
      <c r="F6" s="295"/>
    </row>
    <row r="7" spans="1:6" ht="12.75">
      <c r="A7" s="100">
        <v>1</v>
      </c>
      <c r="B7" s="57"/>
      <c r="C7" s="57"/>
      <c r="D7" s="57"/>
      <c r="E7" s="57"/>
      <c r="F7" s="21"/>
    </row>
    <row r="8" spans="1:6" ht="12.75">
      <c r="A8" s="74" t="s">
        <v>463</v>
      </c>
      <c r="B8" s="57"/>
      <c r="C8" s="57"/>
      <c r="D8" s="57"/>
      <c r="E8" s="57"/>
      <c r="F8" s="21"/>
    </row>
    <row r="9" spans="1:6" ht="12.75">
      <c r="A9" s="20" t="s">
        <v>203</v>
      </c>
      <c r="B9" s="64">
        <v>1221</v>
      </c>
      <c r="C9" s="64">
        <v>10989</v>
      </c>
      <c r="D9" s="64">
        <v>4233</v>
      </c>
      <c r="E9" s="97">
        <v>15222</v>
      </c>
      <c r="F9" s="21" t="s">
        <v>160</v>
      </c>
    </row>
    <row r="10" spans="1:6" ht="12.75">
      <c r="A10" s="20" t="s">
        <v>204</v>
      </c>
      <c r="B10" s="57">
        <v>126</v>
      </c>
      <c r="C10" s="57">
        <v>920</v>
      </c>
      <c r="D10" s="57">
        <v>165</v>
      </c>
      <c r="E10" s="97">
        <v>1085</v>
      </c>
      <c r="F10" s="21"/>
    </row>
    <row r="11" spans="1:6" ht="12.75">
      <c r="A11" s="20" t="s">
        <v>205</v>
      </c>
      <c r="B11" s="57">
        <v>152</v>
      </c>
      <c r="C11" s="57">
        <v>760</v>
      </c>
      <c r="D11" s="57">
        <v>128</v>
      </c>
      <c r="E11" s="55">
        <v>888</v>
      </c>
      <c r="F11" s="21"/>
    </row>
    <row r="12" spans="1:6" ht="12.75">
      <c r="A12" s="20" t="s">
        <v>206</v>
      </c>
      <c r="B12" s="57">
        <v>159</v>
      </c>
      <c r="C12" s="57">
        <v>811</v>
      </c>
      <c r="D12" s="57">
        <v>431</v>
      </c>
      <c r="E12" s="97">
        <v>1242</v>
      </c>
      <c r="F12" s="21"/>
    </row>
    <row r="13" spans="1:6" ht="12.75">
      <c r="A13" s="20" t="s">
        <v>207</v>
      </c>
      <c r="B13" s="57">
        <v>130</v>
      </c>
      <c r="C13" s="64">
        <v>1092</v>
      </c>
      <c r="D13" s="57">
        <v>137</v>
      </c>
      <c r="E13" s="97">
        <v>1229</v>
      </c>
      <c r="F13" s="21"/>
    </row>
    <row r="14" spans="1:6" ht="12.75">
      <c r="A14" s="20" t="s">
        <v>15</v>
      </c>
      <c r="B14" s="57">
        <v>155</v>
      </c>
      <c r="C14" s="64">
        <v>1163</v>
      </c>
      <c r="D14" s="57">
        <v>445</v>
      </c>
      <c r="E14" s="97">
        <v>1608</v>
      </c>
      <c r="F14" s="21"/>
    </row>
    <row r="15" spans="1:6" ht="12.75">
      <c r="A15" s="20" t="s">
        <v>208</v>
      </c>
      <c r="B15" s="57">
        <v>418</v>
      </c>
      <c r="C15" s="64">
        <v>2550</v>
      </c>
      <c r="D15" s="57">
        <v>536</v>
      </c>
      <c r="E15" s="97">
        <v>3086</v>
      </c>
      <c r="F15" s="21" t="s">
        <v>133</v>
      </c>
    </row>
    <row r="16" spans="1:6" ht="12.75">
      <c r="A16" s="18" t="s">
        <v>122</v>
      </c>
      <c r="B16" s="57"/>
      <c r="C16" s="57"/>
      <c r="D16" s="57"/>
      <c r="E16" s="71">
        <f>SUM(E9:E15)</f>
        <v>24360</v>
      </c>
      <c r="F16" s="227" t="s">
        <v>133</v>
      </c>
    </row>
    <row r="17" spans="1:6" ht="12.75">
      <c r="A17" s="18" t="s">
        <v>161</v>
      </c>
      <c r="B17" s="57"/>
      <c r="C17" s="57"/>
      <c r="D17" s="57"/>
      <c r="E17" s="277">
        <v>97440</v>
      </c>
      <c r="F17" s="237"/>
    </row>
    <row r="18" spans="1:6" ht="12.75">
      <c r="A18" s="18"/>
      <c r="B18" s="57"/>
      <c r="C18" s="57"/>
      <c r="D18" s="57"/>
      <c r="E18" s="71"/>
      <c r="F18" s="227"/>
    </row>
    <row r="19" spans="1:6" ht="12.75">
      <c r="A19" s="18"/>
      <c r="B19" s="57"/>
      <c r="C19" s="57"/>
      <c r="D19" s="57"/>
      <c r="E19" s="75"/>
      <c r="F19" s="227"/>
    </row>
    <row r="20" spans="1:6" ht="12.75">
      <c r="A20" s="100">
        <v>2</v>
      </c>
      <c r="B20" s="57"/>
      <c r="C20" s="57"/>
      <c r="D20" s="57"/>
      <c r="E20" s="57"/>
      <c r="F20" s="227"/>
    </row>
    <row r="21" spans="1:6" ht="12.75">
      <c r="A21" s="74" t="s">
        <v>463</v>
      </c>
      <c r="B21" s="57"/>
      <c r="C21" s="57"/>
      <c r="D21" s="57"/>
      <c r="E21" s="57"/>
      <c r="F21" s="227"/>
    </row>
    <row r="22" spans="1:6" ht="12.75">
      <c r="A22" s="20" t="s">
        <v>212</v>
      </c>
      <c r="B22" s="57">
        <v>148</v>
      </c>
      <c r="C22" s="57">
        <v>814</v>
      </c>
      <c r="D22" s="57">
        <v>128</v>
      </c>
      <c r="E22" s="57">
        <v>942</v>
      </c>
      <c r="F22" s="227"/>
    </row>
    <row r="23" spans="1:6" ht="12.75">
      <c r="A23" s="20" t="s">
        <v>213</v>
      </c>
      <c r="B23" s="57">
        <v>344</v>
      </c>
      <c r="C23" s="64">
        <v>1754</v>
      </c>
      <c r="D23" s="57">
        <v>669</v>
      </c>
      <c r="E23" s="64">
        <v>2423</v>
      </c>
      <c r="F23" s="227"/>
    </row>
    <row r="24" spans="1:6" ht="12.75">
      <c r="A24" s="20" t="s">
        <v>214</v>
      </c>
      <c r="B24" s="57">
        <v>101</v>
      </c>
      <c r="C24" s="64">
        <v>1136</v>
      </c>
      <c r="D24" s="57">
        <v>122</v>
      </c>
      <c r="E24" s="64">
        <v>1258</v>
      </c>
      <c r="F24" s="227"/>
    </row>
    <row r="25" spans="1:6" ht="12.75">
      <c r="A25" s="20" t="s">
        <v>215</v>
      </c>
      <c r="B25" s="64">
        <v>1125</v>
      </c>
      <c r="C25" s="64">
        <v>10871</v>
      </c>
      <c r="D25" s="64">
        <v>3981</v>
      </c>
      <c r="E25" s="64">
        <v>14852</v>
      </c>
      <c r="F25" s="227"/>
    </row>
    <row r="26" spans="1:6" ht="12.75">
      <c r="A26" s="20" t="s">
        <v>216</v>
      </c>
      <c r="B26" s="64">
        <v>1282</v>
      </c>
      <c r="C26" s="64">
        <v>14487</v>
      </c>
      <c r="D26" s="64">
        <v>4079</v>
      </c>
      <c r="E26" s="64">
        <v>18566</v>
      </c>
      <c r="F26" s="227"/>
    </row>
    <row r="27" spans="1:6" ht="12.75">
      <c r="A27" s="18" t="s">
        <v>123</v>
      </c>
      <c r="B27" s="57"/>
      <c r="C27" s="57"/>
      <c r="D27" s="57"/>
      <c r="E27" s="75">
        <f>SUM(E22:E26)</f>
        <v>38041</v>
      </c>
      <c r="F27" s="227"/>
    </row>
    <row r="28" spans="1:6" ht="12.75">
      <c r="A28" s="18" t="s">
        <v>161</v>
      </c>
      <c r="B28" s="57"/>
      <c r="C28" s="57"/>
      <c r="D28" s="57"/>
      <c r="E28" s="75">
        <v>152164</v>
      </c>
      <c r="F28" s="227"/>
    </row>
    <row r="29" spans="1:6" ht="12.75">
      <c r="A29" s="18"/>
      <c r="B29" s="57"/>
      <c r="C29" s="57"/>
      <c r="D29" s="57"/>
      <c r="E29" s="75"/>
      <c r="F29" s="227"/>
    </row>
    <row r="30" spans="1:6" ht="12.75">
      <c r="A30" s="18"/>
      <c r="B30" s="57"/>
      <c r="C30" s="57"/>
      <c r="D30" s="57"/>
      <c r="E30" s="75"/>
      <c r="F30" s="227"/>
    </row>
    <row r="31" spans="1:6" ht="12.75">
      <c r="A31" s="100">
        <v>3</v>
      </c>
      <c r="B31" s="57"/>
      <c r="C31" s="57"/>
      <c r="D31" s="57"/>
      <c r="E31" s="57"/>
      <c r="F31" s="227"/>
    </row>
    <row r="32" spans="1:6" ht="12.75">
      <c r="A32" s="74" t="s">
        <v>464</v>
      </c>
      <c r="B32" s="57"/>
      <c r="C32" s="57"/>
      <c r="D32" s="57"/>
      <c r="E32" s="57"/>
      <c r="F32" s="227"/>
    </row>
    <row r="33" spans="1:6" ht="12.75">
      <c r="A33" s="20" t="s">
        <v>218</v>
      </c>
      <c r="B33" s="57">
        <v>495</v>
      </c>
      <c r="C33" s="64">
        <v>4700</v>
      </c>
      <c r="D33" s="64">
        <v>2766</v>
      </c>
      <c r="E33" s="64">
        <v>7466</v>
      </c>
      <c r="F33" s="227"/>
    </row>
    <row r="34" spans="1:6" ht="12.75">
      <c r="A34" s="20" t="s">
        <v>219</v>
      </c>
      <c r="B34" s="57">
        <v>452</v>
      </c>
      <c r="C34" s="64">
        <v>1797</v>
      </c>
      <c r="D34" s="57">
        <v>129</v>
      </c>
      <c r="E34" s="64">
        <v>1926</v>
      </c>
      <c r="F34" s="227"/>
    </row>
    <row r="35" spans="1:6" ht="12.75">
      <c r="A35" s="20" t="s">
        <v>220</v>
      </c>
      <c r="B35" s="57">
        <v>241</v>
      </c>
      <c r="C35" s="64">
        <v>1567</v>
      </c>
      <c r="D35" s="57">
        <v>227</v>
      </c>
      <c r="E35" s="64">
        <v>1794</v>
      </c>
      <c r="F35" s="227"/>
    </row>
    <row r="36" spans="1:6" ht="12.75">
      <c r="A36" s="20" t="s">
        <v>221</v>
      </c>
      <c r="B36" s="57">
        <v>215</v>
      </c>
      <c r="C36" s="64">
        <v>1398</v>
      </c>
      <c r="D36" s="57">
        <v>533</v>
      </c>
      <c r="E36" s="64">
        <v>1931</v>
      </c>
      <c r="F36" s="227"/>
    </row>
    <row r="37" spans="1:6" ht="12.75">
      <c r="A37" s="20" t="s">
        <v>124</v>
      </c>
      <c r="B37" s="57">
        <v>85</v>
      </c>
      <c r="C37" s="57">
        <v>332</v>
      </c>
      <c r="D37" s="57">
        <v>198</v>
      </c>
      <c r="E37" s="57">
        <v>530</v>
      </c>
      <c r="F37" s="227"/>
    </row>
    <row r="38" spans="1:6" ht="12.75">
      <c r="A38" s="20" t="s">
        <v>222</v>
      </c>
      <c r="B38" s="57">
        <v>558</v>
      </c>
      <c r="C38" s="64">
        <v>5022</v>
      </c>
      <c r="D38" s="57">
        <v>220</v>
      </c>
      <c r="E38" s="64">
        <v>5242</v>
      </c>
      <c r="F38" s="227"/>
    </row>
    <row r="39" spans="1:6" ht="12.75">
      <c r="A39" s="18" t="s">
        <v>122</v>
      </c>
      <c r="B39" s="57"/>
      <c r="C39" s="57"/>
      <c r="D39" s="57"/>
      <c r="E39" s="75">
        <f>SUM(E33:E38)</f>
        <v>18889</v>
      </c>
      <c r="F39" s="227"/>
    </row>
    <row r="40" spans="1:6" ht="12.75">
      <c r="A40" s="18" t="s">
        <v>161</v>
      </c>
      <c r="B40" s="57"/>
      <c r="C40" s="57"/>
      <c r="D40" s="57"/>
      <c r="E40" s="75">
        <v>56667</v>
      </c>
      <c r="F40" s="227"/>
    </row>
    <row r="41" spans="1:6" ht="12.75">
      <c r="A41" s="18"/>
      <c r="B41" s="57"/>
      <c r="C41" s="57"/>
      <c r="D41" s="57"/>
      <c r="E41" s="75"/>
      <c r="F41" s="227"/>
    </row>
    <row r="42" spans="1:6" ht="12.75">
      <c r="A42" s="18"/>
      <c r="B42" s="57"/>
      <c r="C42" s="57"/>
      <c r="D42" s="57"/>
      <c r="E42" s="75"/>
      <c r="F42" s="227"/>
    </row>
    <row r="43" spans="1:6" ht="12.75">
      <c r="A43" s="100">
        <v>4</v>
      </c>
      <c r="B43" s="57"/>
      <c r="C43" s="57"/>
      <c r="D43" s="57"/>
      <c r="E43" s="57"/>
      <c r="F43" s="227"/>
    </row>
    <row r="44" spans="1:6" ht="12.75">
      <c r="A44" s="74" t="s">
        <v>463</v>
      </c>
      <c r="B44" s="57"/>
      <c r="C44" s="57"/>
      <c r="D44" s="57"/>
      <c r="E44" s="57"/>
      <c r="F44" s="227"/>
    </row>
    <row r="45" spans="1:6" ht="12.75">
      <c r="A45" s="20" t="s">
        <v>223</v>
      </c>
      <c r="B45" s="64">
        <v>1517</v>
      </c>
      <c r="C45" s="64">
        <v>6748</v>
      </c>
      <c r="D45" s="57">
        <v>116</v>
      </c>
      <c r="E45" s="64">
        <v>6864</v>
      </c>
      <c r="F45" s="227"/>
    </row>
    <row r="46" spans="1:6" ht="12.75">
      <c r="A46" s="20" t="s">
        <v>125</v>
      </c>
      <c r="B46" s="57">
        <v>143</v>
      </c>
      <c r="C46" s="57">
        <v>716</v>
      </c>
      <c r="D46" s="57">
        <v>337</v>
      </c>
      <c r="E46" s="64">
        <v>1053</v>
      </c>
      <c r="F46" s="227"/>
    </row>
    <row r="47" spans="1:6" ht="12.75">
      <c r="A47" s="20" t="s">
        <v>224</v>
      </c>
      <c r="B47" s="57">
        <v>218</v>
      </c>
      <c r="C47" s="64">
        <v>1897</v>
      </c>
      <c r="D47" s="57">
        <v>396</v>
      </c>
      <c r="E47" s="64">
        <v>2293</v>
      </c>
      <c r="F47" s="227"/>
    </row>
    <row r="48" spans="1:6" ht="12.75">
      <c r="A48" s="20" t="s">
        <v>225</v>
      </c>
      <c r="B48" s="57">
        <v>252</v>
      </c>
      <c r="C48" s="64">
        <v>1512</v>
      </c>
      <c r="D48" s="57">
        <v>526</v>
      </c>
      <c r="E48" s="64">
        <v>2038</v>
      </c>
      <c r="F48" s="227"/>
    </row>
    <row r="49" spans="1:6" ht="12.75">
      <c r="A49" s="20" t="s">
        <v>226</v>
      </c>
      <c r="B49" s="57">
        <v>191</v>
      </c>
      <c r="C49" s="57">
        <v>959</v>
      </c>
      <c r="D49" s="57">
        <v>308</v>
      </c>
      <c r="E49" s="64">
        <v>1267</v>
      </c>
      <c r="F49" s="227" t="s">
        <v>236</v>
      </c>
    </row>
    <row r="50" spans="1:6" ht="12.75">
      <c r="A50" s="20" t="s">
        <v>227</v>
      </c>
      <c r="B50" s="57">
        <v>86</v>
      </c>
      <c r="C50" s="57">
        <v>434</v>
      </c>
      <c r="D50" s="57">
        <v>575</v>
      </c>
      <c r="E50" s="64">
        <v>1009</v>
      </c>
      <c r="F50" s="227" t="s">
        <v>236</v>
      </c>
    </row>
    <row r="51" spans="1:6" ht="12.75">
      <c r="A51" s="20" t="s">
        <v>228</v>
      </c>
      <c r="B51" s="57">
        <v>589</v>
      </c>
      <c r="C51" s="64">
        <v>3964</v>
      </c>
      <c r="D51" s="64">
        <v>1304</v>
      </c>
      <c r="E51" s="64">
        <v>5268</v>
      </c>
      <c r="F51" s="227"/>
    </row>
    <row r="52" spans="1:6" ht="12.75">
      <c r="A52" s="20" t="s">
        <v>229</v>
      </c>
      <c r="B52" s="57">
        <v>109</v>
      </c>
      <c r="C52" s="57">
        <v>654</v>
      </c>
      <c r="D52" s="57">
        <v>150</v>
      </c>
      <c r="E52" s="57">
        <f>C52+D52</f>
        <v>804</v>
      </c>
      <c r="F52" s="227"/>
    </row>
    <row r="53" spans="1:6" ht="12.75">
      <c r="A53" s="20" t="s">
        <v>230</v>
      </c>
      <c r="B53" s="57">
        <v>115</v>
      </c>
      <c r="C53" s="57">
        <v>690</v>
      </c>
      <c r="D53" s="57">
        <v>159</v>
      </c>
      <c r="E53" s="57">
        <f>C53+D53</f>
        <v>849</v>
      </c>
      <c r="F53" s="227"/>
    </row>
    <row r="54" spans="1:6" ht="12.75">
      <c r="A54" s="18" t="s">
        <v>123</v>
      </c>
      <c r="B54" s="57"/>
      <c r="C54" s="57"/>
      <c r="D54" s="57"/>
      <c r="E54" s="75">
        <f>SUM(E45:E53)</f>
        <v>21445</v>
      </c>
      <c r="F54" s="227"/>
    </row>
    <row r="55" spans="1:6" ht="12.75">
      <c r="A55" s="18" t="s">
        <v>161</v>
      </c>
      <c r="B55" s="57"/>
      <c r="C55" s="57"/>
      <c r="D55" s="57"/>
      <c r="E55" s="75">
        <v>85780</v>
      </c>
      <c r="F55" s="227"/>
    </row>
    <row r="56" spans="1:6" ht="12.75">
      <c r="A56" s="18"/>
      <c r="B56" s="57"/>
      <c r="C56" s="57"/>
      <c r="D56" s="57"/>
      <c r="E56" s="75"/>
      <c r="F56" s="227"/>
    </row>
    <row r="57" spans="1:6" ht="12.75">
      <c r="A57" s="18"/>
      <c r="B57" s="57"/>
      <c r="C57" s="57"/>
      <c r="D57" s="57"/>
      <c r="E57" s="75"/>
      <c r="F57" s="227"/>
    </row>
    <row r="58" spans="1:6" ht="12.75">
      <c r="A58" s="100">
        <v>5</v>
      </c>
      <c r="B58" s="57"/>
      <c r="C58" s="57"/>
      <c r="D58" s="57"/>
      <c r="E58" s="57"/>
      <c r="F58" s="227"/>
    </row>
    <row r="59" spans="1:6" ht="12.75">
      <c r="A59" s="74" t="s">
        <v>464</v>
      </c>
      <c r="B59" s="57"/>
      <c r="C59" s="57"/>
      <c r="D59" s="57"/>
      <c r="E59" s="57"/>
      <c r="F59" s="227"/>
    </row>
    <row r="60" spans="1:6" ht="12.75">
      <c r="A60" s="20" t="s">
        <v>231</v>
      </c>
      <c r="B60" s="57">
        <v>468</v>
      </c>
      <c r="C60" s="64">
        <v>3038</v>
      </c>
      <c r="D60" s="64">
        <v>1126</v>
      </c>
      <c r="E60" s="64">
        <v>4164</v>
      </c>
      <c r="F60" s="227"/>
    </row>
    <row r="61" spans="1:6" ht="12.75">
      <c r="A61" s="20" t="s">
        <v>232</v>
      </c>
      <c r="B61" s="57">
        <v>200</v>
      </c>
      <c r="C61" s="64">
        <v>1100</v>
      </c>
      <c r="D61" s="57">
        <v>398</v>
      </c>
      <c r="E61" s="64">
        <v>1498</v>
      </c>
      <c r="F61" s="227"/>
    </row>
    <row r="62" spans="1:6" ht="12.75">
      <c r="A62" s="57" t="s">
        <v>233</v>
      </c>
      <c r="B62" s="62">
        <v>305</v>
      </c>
      <c r="C62" s="62">
        <f>B62*6.3</f>
        <v>1921.5</v>
      </c>
      <c r="D62" s="62">
        <v>684</v>
      </c>
      <c r="E62" s="62">
        <f>C62+D62</f>
        <v>2605.5</v>
      </c>
      <c r="F62" s="238" t="s">
        <v>596</v>
      </c>
    </row>
    <row r="63" spans="1:6" ht="12.75">
      <c r="A63" s="20" t="s">
        <v>125</v>
      </c>
      <c r="B63" s="57">
        <v>81</v>
      </c>
      <c r="C63" s="57">
        <v>409</v>
      </c>
      <c r="D63" s="57">
        <v>192</v>
      </c>
      <c r="E63" s="57">
        <v>601</v>
      </c>
      <c r="F63" s="227" t="s">
        <v>236</v>
      </c>
    </row>
    <row r="64" spans="1:6" ht="12.75">
      <c r="A64" s="20" t="s">
        <v>234</v>
      </c>
      <c r="B64" s="57">
        <v>484</v>
      </c>
      <c r="C64" s="64">
        <v>2178</v>
      </c>
      <c r="D64" s="64">
        <v>1427</v>
      </c>
      <c r="E64" s="64">
        <v>3605</v>
      </c>
      <c r="F64" s="228"/>
    </row>
    <row r="65" spans="1:6" ht="12.75">
      <c r="A65" s="20" t="s">
        <v>235</v>
      </c>
      <c r="B65" s="57">
        <v>527</v>
      </c>
      <c r="C65" s="64">
        <v>4216</v>
      </c>
      <c r="D65" s="57">
        <v>696</v>
      </c>
      <c r="E65" s="64">
        <v>4912</v>
      </c>
      <c r="F65" s="227"/>
    </row>
    <row r="66" spans="1:6" ht="12.75">
      <c r="A66" s="18" t="s">
        <v>123</v>
      </c>
      <c r="B66" s="57"/>
      <c r="C66" s="57"/>
      <c r="D66" s="57"/>
      <c r="E66" s="75">
        <f>SUM(E60:E65)</f>
        <v>17385.5</v>
      </c>
      <c r="F66" s="227"/>
    </row>
    <row r="67" spans="1:6" ht="12.75">
      <c r="A67" s="18" t="s">
        <v>161</v>
      </c>
      <c r="B67" s="57"/>
      <c r="C67" s="57"/>
      <c r="D67" s="57"/>
      <c r="E67" s="75">
        <v>52158</v>
      </c>
      <c r="F67" s="227"/>
    </row>
    <row r="68" spans="1:6" ht="12.75">
      <c r="A68" s="18"/>
      <c r="B68" s="57"/>
      <c r="C68" s="57"/>
      <c r="D68" s="57"/>
      <c r="E68" s="75"/>
      <c r="F68" s="227"/>
    </row>
    <row r="69" spans="1:6" ht="12.75">
      <c r="A69" s="18"/>
      <c r="B69" s="57"/>
      <c r="C69" s="57"/>
      <c r="D69" s="57"/>
      <c r="E69" s="75"/>
      <c r="F69" s="227"/>
    </row>
    <row r="70" spans="1:6" ht="12.75">
      <c r="A70" s="100">
        <v>6</v>
      </c>
      <c r="B70" s="57"/>
      <c r="C70" s="57"/>
      <c r="D70" s="57"/>
      <c r="E70" s="57"/>
      <c r="F70" s="227"/>
    </row>
    <row r="71" spans="1:6" ht="12.75">
      <c r="A71" s="74" t="s">
        <v>464</v>
      </c>
      <c r="B71" s="57"/>
      <c r="C71" s="57"/>
      <c r="D71" s="57"/>
      <c r="E71" s="57" t="s">
        <v>133</v>
      </c>
      <c r="F71" s="227"/>
    </row>
    <row r="72" spans="1:6" ht="12.75">
      <c r="A72" s="20" t="s">
        <v>237</v>
      </c>
      <c r="B72" s="57">
        <v>242</v>
      </c>
      <c r="C72" s="64">
        <v>2662</v>
      </c>
      <c r="D72" s="57">
        <v>0</v>
      </c>
      <c r="E72" s="64">
        <v>2662</v>
      </c>
      <c r="F72" s="227"/>
    </row>
    <row r="73" spans="1:6" ht="12.75">
      <c r="A73" s="20" t="s">
        <v>238</v>
      </c>
      <c r="B73" s="57">
        <v>141</v>
      </c>
      <c r="C73" s="64">
        <v>1558</v>
      </c>
      <c r="D73" s="64">
        <v>1369</v>
      </c>
      <c r="E73" s="64">
        <v>2927</v>
      </c>
      <c r="F73" s="227" t="s">
        <v>236</v>
      </c>
    </row>
    <row r="74" spans="1:6" ht="12.75">
      <c r="A74" s="20" t="s">
        <v>227</v>
      </c>
      <c r="B74" s="57">
        <v>144</v>
      </c>
      <c r="C74" s="57">
        <v>727</v>
      </c>
      <c r="D74" s="57">
        <v>102</v>
      </c>
      <c r="E74" s="57">
        <v>829</v>
      </c>
      <c r="F74" s="227" t="s">
        <v>236</v>
      </c>
    </row>
    <row r="75" spans="1:6" ht="12.75">
      <c r="A75" s="20" t="s">
        <v>239</v>
      </c>
      <c r="B75" s="57">
        <v>580</v>
      </c>
      <c r="C75" s="64">
        <v>7500</v>
      </c>
      <c r="D75" s="64">
        <v>2449</v>
      </c>
      <c r="E75" s="64">
        <v>9949</v>
      </c>
      <c r="F75" s="227"/>
    </row>
    <row r="76" spans="1:6" ht="12.75">
      <c r="A76" s="20" t="s">
        <v>240</v>
      </c>
      <c r="B76" s="57">
        <v>488</v>
      </c>
      <c r="C76" s="64">
        <v>1952</v>
      </c>
      <c r="D76" s="57">
        <v>809</v>
      </c>
      <c r="E76" s="64">
        <v>2761</v>
      </c>
      <c r="F76" s="227"/>
    </row>
    <row r="77" spans="1:6" ht="12.75">
      <c r="A77" s="20" t="s">
        <v>241</v>
      </c>
      <c r="B77" s="57">
        <v>177</v>
      </c>
      <c r="C77" s="64">
        <v>1062</v>
      </c>
      <c r="D77" s="57">
        <v>554</v>
      </c>
      <c r="E77" s="64">
        <v>1616</v>
      </c>
      <c r="F77" s="227"/>
    </row>
    <row r="78" spans="1:6" ht="12.75">
      <c r="A78" s="20" t="s">
        <v>242</v>
      </c>
      <c r="B78" s="57">
        <v>167</v>
      </c>
      <c r="C78" s="64">
        <v>1169</v>
      </c>
      <c r="D78" s="57">
        <v>512</v>
      </c>
      <c r="E78" s="64">
        <v>1681</v>
      </c>
      <c r="F78" s="227"/>
    </row>
    <row r="79" spans="1:6" ht="12.75">
      <c r="A79" s="20" t="s">
        <v>243</v>
      </c>
      <c r="B79" s="57">
        <v>174</v>
      </c>
      <c r="C79" s="57">
        <v>905</v>
      </c>
      <c r="D79" s="57">
        <v>669</v>
      </c>
      <c r="E79" s="64">
        <v>1574</v>
      </c>
      <c r="F79" s="227"/>
    </row>
    <row r="80" spans="1:6" ht="12.75">
      <c r="A80" s="247" t="s">
        <v>244</v>
      </c>
      <c r="B80" s="57">
        <v>174</v>
      </c>
      <c r="C80" s="57">
        <v>957</v>
      </c>
      <c r="D80" s="57">
        <v>387</v>
      </c>
      <c r="E80" s="64">
        <v>1344</v>
      </c>
      <c r="F80" s="227" t="s">
        <v>236</v>
      </c>
    </row>
    <row r="81" spans="1:6" ht="12.75">
      <c r="A81" s="20" t="s">
        <v>245</v>
      </c>
      <c r="B81" s="57">
        <v>529</v>
      </c>
      <c r="C81" s="64">
        <v>3073</v>
      </c>
      <c r="D81" s="57">
        <v>878</v>
      </c>
      <c r="E81" s="64">
        <v>3951</v>
      </c>
      <c r="F81" s="227"/>
    </row>
    <row r="82" spans="1:6" ht="12.75">
      <c r="A82" s="18" t="s">
        <v>123</v>
      </c>
      <c r="B82" s="57"/>
      <c r="C82" s="57"/>
      <c r="D82" s="57"/>
      <c r="E82" s="75">
        <f>SUM(E72:E81)</f>
        <v>29294</v>
      </c>
      <c r="F82" s="227"/>
    </row>
    <row r="83" spans="1:6" ht="12.75">
      <c r="A83" s="18" t="s">
        <v>161</v>
      </c>
      <c r="B83" s="57"/>
      <c r="C83" s="57"/>
      <c r="D83" s="57"/>
      <c r="E83" s="75">
        <v>87882</v>
      </c>
      <c r="F83" s="227"/>
    </row>
    <row r="84" spans="1:6" ht="12.75">
      <c r="A84" s="18"/>
      <c r="B84" s="57"/>
      <c r="C84" s="57"/>
      <c r="D84" s="57"/>
      <c r="E84" s="75"/>
      <c r="F84" s="227"/>
    </row>
    <row r="85" spans="1:6" ht="12.75">
      <c r="A85" s="18"/>
      <c r="B85" s="57"/>
      <c r="C85" s="57"/>
      <c r="D85" s="57"/>
      <c r="E85" s="75"/>
      <c r="F85" s="227"/>
    </row>
    <row r="86" spans="1:6" ht="12.75">
      <c r="A86" s="100">
        <v>7</v>
      </c>
      <c r="B86" s="57"/>
      <c r="C86" s="57"/>
      <c r="D86" s="57"/>
      <c r="E86" s="57"/>
      <c r="F86" s="227"/>
    </row>
    <row r="87" spans="1:6" ht="12.75">
      <c r="A87" s="74" t="s">
        <v>464</v>
      </c>
      <c r="B87" s="57"/>
      <c r="C87" s="57"/>
      <c r="D87" s="57"/>
      <c r="E87" s="57"/>
      <c r="F87" s="227"/>
    </row>
    <row r="88" spans="1:6" ht="12.75">
      <c r="A88" s="20" t="s">
        <v>238</v>
      </c>
      <c r="B88" s="57">
        <v>849</v>
      </c>
      <c r="C88" s="64">
        <v>9348</v>
      </c>
      <c r="D88" s="64">
        <v>6012</v>
      </c>
      <c r="E88" s="64">
        <v>15360</v>
      </c>
      <c r="F88" s="227" t="s">
        <v>236</v>
      </c>
    </row>
    <row r="89" spans="1:6" ht="12.75">
      <c r="A89" s="20" t="s">
        <v>246</v>
      </c>
      <c r="B89" s="57">
        <v>147</v>
      </c>
      <c r="C89" s="64">
        <v>1088</v>
      </c>
      <c r="D89" s="57">
        <v>423</v>
      </c>
      <c r="E89" s="64">
        <v>1511</v>
      </c>
      <c r="F89" s="227"/>
    </row>
    <row r="90" spans="1:6" ht="12.75">
      <c r="A90" s="20" t="s">
        <v>226</v>
      </c>
      <c r="B90" s="57">
        <v>383</v>
      </c>
      <c r="C90" s="64">
        <v>1918</v>
      </c>
      <c r="D90" s="57">
        <v>617</v>
      </c>
      <c r="E90" s="64">
        <v>2535</v>
      </c>
      <c r="F90" s="227" t="s">
        <v>236</v>
      </c>
    </row>
    <row r="91" spans="1:6" ht="12.75">
      <c r="A91" s="20" t="s">
        <v>16</v>
      </c>
      <c r="B91" s="57">
        <v>240</v>
      </c>
      <c r="C91" s="64">
        <v>1728</v>
      </c>
      <c r="D91" s="57">
        <v>333</v>
      </c>
      <c r="E91" s="64">
        <v>2061</v>
      </c>
      <c r="F91" s="227"/>
    </row>
    <row r="92" spans="1:6" ht="12.75">
      <c r="A92" s="57" t="s">
        <v>233</v>
      </c>
      <c r="B92" s="62">
        <v>68</v>
      </c>
      <c r="C92" s="62">
        <v>476</v>
      </c>
      <c r="D92" s="62">
        <v>195</v>
      </c>
      <c r="E92" s="62">
        <f>C92+D92</f>
        <v>671</v>
      </c>
      <c r="F92" s="227" t="s">
        <v>162</v>
      </c>
    </row>
    <row r="93" spans="1:6" ht="12.75">
      <c r="A93" s="20" t="s">
        <v>247</v>
      </c>
      <c r="B93" s="57">
        <v>114</v>
      </c>
      <c r="C93" s="64">
        <v>1920</v>
      </c>
      <c r="D93" s="57">
        <v>427</v>
      </c>
      <c r="E93" s="64">
        <v>2347</v>
      </c>
      <c r="F93" s="227"/>
    </row>
    <row r="94" spans="1:6" ht="12.75">
      <c r="A94" s="20" t="s">
        <v>17</v>
      </c>
      <c r="B94" s="57">
        <v>270</v>
      </c>
      <c r="C94" s="57">
        <v>2214</v>
      </c>
      <c r="D94" s="57">
        <v>531</v>
      </c>
      <c r="E94" s="57">
        <f>C94+D94</f>
        <v>2745</v>
      </c>
      <c r="F94" s="227"/>
    </row>
    <row r="95" spans="1:6" ht="12.75">
      <c r="A95" s="18" t="s">
        <v>123</v>
      </c>
      <c r="B95" s="57"/>
      <c r="C95" s="57"/>
      <c r="D95" s="57"/>
      <c r="E95" s="75">
        <f>SUM(E88:E94)</f>
        <v>27230</v>
      </c>
      <c r="F95" s="227"/>
    </row>
    <row r="96" spans="1:6" ht="12.75">
      <c r="A96" s="18" t="s">
        <v>161</v>
      </c>
      <c r="B96" s="57"/>
      <c r="C96" s="57"/>
      <c r="D96" s="57"/>
      <c r="E96" s="75">
        <v>81690</v>
      </c>
      <c r="F96" s="227"/>
    </row>
    <row r="97" spans="1:6" ht="12.75">
      <c r="A97" s="18"/>
      <c r="B97" s="57"/>
      <c r="C97" s="57"/>
      <c r="D97" s="57"/>
      <c r="E97" s="75"/>
      <c r="F97" s="227"/>
    </row>
    <row r="98" spans="1:6" ht="12.75">
      <c r="A98" s="18"/>
      <c r="B98" s="57"/>
      <c r="C98" s="57"/>
      <c r="D98" s="57"/>
      <c r="E98" s="75"/>
      <c r="F98" s="227"/>
    </row>
    <row r="99" spans="1:6" ht="12.75">
      <c r="A99" s="100">
        <v>8</v>
      </c>
      <c r="B99" s="57"/>
      <c r="C99" s="57"/>
      <c r="D99" s="57"/>
      <c r="E99" s="57"/>
      <c r="F99" s="227"/>
    </row>
    <row r="100" spans="1:6" ht="12.75">
      <c r="A100" s="74" t="s">
        <v>464</v>
      </c>
      <c r="B100" s="57"/>
      <c r="C100" s="57"/>
      <c r="D100" s="57"/>
      <c r="E100" s="57"/>
      <c r="F100" s="227"/>
    </row>
    <row r="101" spans="1:6" ht="12.75">
      <c r="A101" s="20" t="s">
        <v>227</v>
      </c>
      <c r="B101" s="57">
        <v>202</v>
      </c>
      <c r="C101" s="64">
        <v>1014</v>
      </c>
      <c r="D101" s="64">
        <v>2468</v>
      </c>
      <c r="E101" s="64">
        <v>3482</v>
      </c>
      <c r="F101" s="227" t="s">
        <v>236</v>
      </c>
    </row>
    <row r="102" spans="1:6" ht="12.75">
      <c r="A102" s="20" t="s">
        <v>126</v>
      </c>
      <c r="B102" s="57">
        <v>254</v>
      </c>
      <c r="C102" s="64">
        <v>1016</v>
      </c>
      <c r="D102" s="57">
        <v>733</v>
      </c>
      <c r="E102" s="64">
        <v>1749</v>
      </c>
      <c r="F102" s="227"/>
    </row>
    <row r="103" spans="1:6" ht="12.75">
      <c r="A103" s="20" t="s">
        <v>248</v>
      </c>
      <c r="B103" s="57">
        <v>308</v>
      </c>
      <c r="C103" s="64">
        <v>1910</v>
      </c>
      <c r="D103" s="64">
        <v>1121</v>
      </c>
      <c r="E103" s="64">
        <v>3031</v>
      </c>
      <c r="F103" s="227"/>
    </row>
    <row r="104" spans="1:6" ht="12.75">
      <c r="A104" s="247" t="s">
        <v>249</v>
      </c>
      <c r="B104" s="57">
        <v>545</v>
      </c>
      <c r="C104" s="64">
        <v>2725</v>
      </c>
      <c r="D104" s="64">
        <v>1890</v>
      </c>
      <c r="E104" s="64">
        <v>4615</v>
      </c>
      <c r="F104" s="227" t="s">
        <v>612</v>
      </c>
    </row>
    <row r="105" spans="1:6" ht="12.75">
      <c r="A105" s="20" t="s">
        <v>250</v>
      </c>
      <c r="B105" s="64">
        <v>1302</v>
      </c>
      <c r="C105" s="64">
        <v>12125</v>
      </c>
      <c r="D105" s="64">
        <v>2189</v>
      </c>
      <c r="E105" s="64">
        <v>14314</v>
      </c>
      <c r="F105" s="227"/>
    </row>
    <row r="106" spans="1:6" ht="12.75">
      <c r="A106" s="20" t="s">
        <v>251</v>
      </c>
      <c r="B106" s="57">
        <v>802</v>
      </c>
      <c r="C106" s="64">
        <v>8020</v>
      </c>
      <c r="D106" s="64">
        <v>2472</v>
      </c>
      <c r="E106" s="64">
        <v>10492</v>
      </c>
      <c r="F106" s="227"/>
    </row>
    <row r="107" spans="1:6" ht="12.75">
      <c r="A107" s="18" t="s">
        <v>123</v>
      </c>
      <c r="B107" s="57"/>
      <c r="C107" s="57"/>
      <c r="D107" s="57"/>
      <c r="E107" s="75">
        <f>SUM(E101:E106)</f>
        <v>37683</v>
      </c>
      <c r="F107" s="227"/>
    </row>
    <row r="108" spans="1:6" ht="12.75">
      <c r="A108" s="18" t="s">
        <v>161</v>
      </c>
      <c r="B108" s="57"/>
      <c r="C108" s="57"/>
      <c r="D108" s="57"/>
      <c r="E108" s="75">
        <v>113049</v>
      </c>
      <c r="F108" s="227"/>
    </row>
    <row r="109" spans="1:6" ht="12.75">
      <c r="A109" s="18"/>
      <c r="B109" s="57"/>
      <c r="C109" s="57"/>
      <c r="D109" s="57"/>
      <c r="E109" s="75"/>
      <c r="F109" s="227"/>
    </row>
    <row r="110" spans="1:6" ht="12.75">
      <c r="A110" s="18"/>
      <c r="B110" s="57"/>
      <c r="C110" s="57"/>
      <c r="D110" s="57"/>
      <c r="E110" s="75"/>
      <c r="F110" s="227"/>
    </row>
    <row r="111" spans="1:6" ht="12.75">
      <c r="A111" s="100">
        <v>9</v>
      </c>
      <c r="B111" s="57"/>
      <c r="C111" s="57"/>
      <c r="D111" s="57"/>
      <c r="E111" s="57"/>
      <c r="F111" s="227"/>
    </row>
    <row r="112" spans="1:6" ht="12.75">
      <c r="A112" s="74" t="s">
        <v>463</v>
      </c>
      <c r="B112" s="57"/>
      <c r="C112" s="57"/>
      <c r="D112" s="57"/>
      <c r="E112" s="57"/>
      <c r="F112" s="227"/>
    </row>
    <row r="113" spans="1:6" ht="12.75">
      <c r="A113" s="20" t="s">
        <v>127</v>
      </c>
      <c r="B113" s="57">
        <v>162</v>
      </c>
      <c r="C113" s="64">
        <v>2334</v>
      </c>
      <c r="D113" s="64">
        <v>1255</v>
      </c>
      <c r="E113" s="64">
        <v>3589</v>
      </c>
      <c r="F113" s="227"/>
    </row>
    <row r="114" spans="1:6" ht="12.75">
      <c r="A114" s="20" t="s">
        <v>128</v>
      </c>
      <c r="B114" s="57">
        <v>175</v>
      </c>
      <c r="C114" s="64">
        <v>1488</v>
      </c>
      <c r="D114" s="57">
        <v>607</v>
      </c>
      <c r="E114" s="64">
        <v>2095</v>
      </c>
      <c r="F114" s="227"/>
    </row>
    <row r="115" spans="1:6" ht="12.75">
      <c r="A115" s="247" t="s">
        <v>559</v>
      </c>
      <c r="B115" s="57">
        <v>172</v>
      </c>
      <c r="C115" s="64">
        <v>860</v>
      </c>
      <c r="D115" s="55">
        <v>0</v>
      </c>
      <c r="E115" s="97">
        <v>860</v>
      </c>
      <c r="F115" s="227"/>
    </row>
    <row r="116" spans="1:6" ht="12.75">
      <c r="A116" s="20" t="s">
        <v>252</v>
      </c>
      <c r="B116" s="57">
        <v>414</v>
      </c>
      <c r="C116" s="64">
        <v>1921</v>
      </c>
      <c r="D116" s="64">
        <v>1208</v>
      </c>
      <c r="E116" s="64">
        <v>3129</v>
      </c>
      <c r="F116" s="227"/>
    </row>
    <row r="117" spans="1:6" ht="12.75">
      <c r="A117" s="20" t="s">
        <v>253</v>
      </c>
      <c r="B117" s="57">
        <v>343</v>
      </c>
      <c r="C117" s="64">
        <v>1440</v>
      </c>
      <c r="D117" s="57">
        <v>368</v>
      </c>
      <c r="E117" s="64">
        <v>1808</v>
      </c>
      <c r="F117" s="227"/>
    </row>
    <row r="118" spans="1:6" ht="12.75">
      <c r="A118" s="20" t="s">
        <v>254</v>
      </c>
      <c r="B118" s="57">
        <v>172</v>
      </c>
      <c r="C118" s="64">
        <v>1204</v>
      </c>
      <c r="D118" s="57">
        <v>483</v>
      </c>
      <c r="E118" s="64">
        <v>1687</v>
      </c>
      <c r="F118" s="227"/>
    </row>
    <row r="119" spans="1:6" ht="12.75">
      <c r="A119" s="20" t="s">
        <v>255</v>
      </c>
      <c r="B119" s="64">
        <v>1159</v>
      </c>
      <c r="C119" s="64">
        <v>12177</v>
      </c>
      <c r="D119" s="64">
        <v>5730</v>
      </c>
      <c r="E119" s="64">
        <v>17907</v>
      </c>
      <c r="F119" s="227" t="s">
        <v>236</v>
      </c>
    </row>
    <row r="120" spans="1:6" ht="12.75">
      <c r="A120" s="247" t="s">
        <v>244</v>
      </c>
      <c r="B120" s="55">
        <v>174</v>
      </c>
      <c r="C120" s="57">
        <v>957</v>
      </c>
      <c r="D120" s="57">
        <v>387</v>
      </c>
      <c r="E120" s="64">
        <v>1344</v>
      </c>
      <c r="F120" s="227" t="s">
        <v>236</v>
      </c>
    </row>
    <row r="121" spans="1:6" ht="12.75">
      <c r="A121" s="20" t="s">
        <v>228</v>
      </c>
      <c r="B121" s="57">
        <v>147</v>
      </c>
      <c r="C121" s="57">
        <v>991</v>
      </c>
      <c r="D121" s="57">
        <v>326</v>
      </c>
      <c r="E121" s="64">
        <v>1317</v>
      </c>
      <c r="F121" s="227"/>
    </row>
    <row r="122" spans="1:6" ht="12.75">
      <c r="A122" s="20" t="s">
        <v>256</v>
      </c>
      <c r="B122" s="57">
        <v>125</v>
      </c>
      <c r="C122" s="57">
        <v>663</v>
      </c>
      <c r="D122" s="57">
        <v>116</v>
      </c>
      <c r="E122" s="57">
        <v>779</v>
      </c>
      <c r="F122" s="227"/>
    </row>
    <row r="123" spans="1:6" ht="12.75">
      <c r="A123" s="18" t="s">
        <v>122</v>
      </c>
      <c r="B123" s="57"/>
      <c r="C123" s="57"/>
      <c r="D123" s="57"/>
      <c r="E123" s="75">
        <f>SUM(E113:E122)</f>
        <v>34515</v>
      </c>
      <c r="F123" s="227"/>
    </row>
    <row r="124" spans="1:6" ht="12.75">
      <c r="A124" s="18" t="s">
        <v>161</v>
      </c>
      <c r="B124" s="57"/>
      <c r="C124" s="57"/>
      <c r="D124" s="57"/>
      <c r="E124" s="75">
        <v>138060</v>
      </c>
      <c r="F124" s="227"/>
    </row>
    <row r="125" spans="1:6" ht="12.75">
      <c r="A125" s="18"/>
      <c r="B125" s="57"/>
      <c r="C125" s="57"/>
      <c r="D125" s="57"/>
      <c r="E125" s="75"/>
      <c r="F125" s="227"/>
    </row>
    <row r="126" spans="1:6" ht="12.75">
      <c r="A126" s="18"/>
      <c r="B126" s="57"/>
      <c r="C126" s="57"/>
      <c r="D126" s="57"/>
      <c r="E126" s="75"/>
      <c r="F126" s="227"/>
    </row>
    <row r="127" spans="1:6" ht="12.75">
      <c r="A127" s="100">
        <v>10</v>
      </c>
      <c r="B127" s="57"/>
      <c r="C127" s="57"/>
      <c r="D127" s="57"/>
      <c r="E127" s="57"/>
      <c r="F127" s="227"/>
    </row>
    <row r="128" spans="1:6" ht="12.75">
      <c r="A128" s="74" t="s">
        <v>464</v>
      </c>
      <c r="B128" s="57"/>
      <c r="C128" s="57"/>
      <c r="D128" s="57"/>
      <c r="E128" s="57"/>
      <c r="F128" s="227"/>
    </row>
    <row r="129" spans="1:6" ht="12.75">
      <c r="A129" s="246" t="s">
        <v>525</v>
      </c>
      <c r="B129" s="57"/>
      <c r="C129" s="57"/>
      <c r="D129" s="57"/>
      <c r="E129" s="57"/>
      <c r="F129" s="227"/>
    </row>
    <row r="130" spans="1:6" ht="12.75">
      <c r="A130" s="20" t="s">
        <v>257</v>
      </c>
      <c r="B130" s="57">
        <v>822</v>
      </c>
      <c r="C130" s="64">
        <v>8384</v>
      </c>
      <c r="D130" s="57">
        <v>924</v>
      </c>
      <c r="E130" s="64">
        <v>9308</v>
      </c>
      <c r="F130" s="228" t="s">
        <v>18</v>
      </c>
    </row>
    <row r="131" spans="1:6" ht="12.75">
      <c r="A131" s="20" t="s">
        <v>258</v>
      </c>
      <c r="B131" s="57">
        <v>76</v>
      </c>
      <c r="C131" s="57">
        <v>844</v>
      </c>
      <c r="D131" s="57">
        <v>270</v>
      </c>
      <c r="E131" s="64">
        <v>1114</v>
      </c>
      <c r="F131" s="228" t="s">
        <v>129</v>
      </c>
    </row>
    <row r="132" spans="1:6" ht="12.75">
      <c r="A132" s="20" t="s">
        <v>259</v>
      </c>
      <c r="B132" s="57">
        <v>124</v>
      </c>
      <c r="C132" s="64">
        <v>1170</v>
      </c>
      <c r="D132" s="57">
        <v>468</v>
      </c>
      <c r="E132" s="64">
        <v>1638</v>
      </c>
      <c r="F132" s="228"/>
    </row>
    <row r="133" spans="1:6" ht="12.75">
      <c r="A133" s="20" t="s">
        <v>260</v>
      </c>
      <c r="B133" s="57">
        <v>230</v>
      </c>
      <c r="C133" s="64">
        <v>2369</v>
      </c>
      <c r="D133" s="64">
        <v>1052</v>
      </c>
      <c r="E133" s="64">
        <v>3421</v>
      </c>
      <c r="F133" s="227"/>
    </row>
    <row r="134" spans="1:6" ht="12.75">
      <c r="A134" s="20" t="s">
        <v>261</v>
      </c>
      <c r="B134" s="57">
        <v>205</v>
      </c>
      <c r="C134" s="64">
        <v>2276</v>
      </c>
      <c r="D134" s="57">
        <v>275</v>
      </c>
      <c r="E134" s="64">
        <v>2551</v>
      </c>
      <c r="F134" s="227"/>
    </row>
    <row r="135" spans="1:6" ht="12.75">
      <c r="A135" s="18" t="s">
        <v>123</v>
      </c>
      <c r="B135" s="57"/>
      <c r="C135" s="57"/>
      <c r="D135" s="57"/>
      <c r="E135" s="75">
        <f>SUM(E130:E134)</f>
        <v>18032</v>
      </c>
      <c r="F135" s="227"/>
    </row>
    <row r="136" spans="1:6" ht="12.75">
      <c r="A136" s="18" t="s">
        <v>161</v>
      </c>
      <c r="B136" s="57"/>
      <c r="C136" s="57"/>
      <c r="D136" s="57"/>
      <c r="E136" s="75">
        <v>54096</v>
      </c>
      <c r="F136" s="227"/>
    </row>
    <row r="137" spans="1:6" ht="12.75">
      <c r="A137" s="18"/>
      <c r="B137" s="57"/>
      <c r="C137" s="57"/>
      <c r="D137" s="57"/>
      <c r="E137" s="75"/>
      <c r="F137" s="227"/>
    </row>
    <row r="138" spans="1:6" ht="12.75">
      <c r="A138" s="18"/>
      <c r="B138" s="57"/>
      <c r="C138" s="57"/>
      <c r="D138" s="57"/>
      <c r="E138" s="75"/>
      <c r="F138" s="227"/>
    </row>
    <row r="139" spans="1:6" ht="12.75">
      <c r="A139" s="100">
        <v>11</v>
      </c>
      <c r="B139" s="57"/>
      <c r="C139" s="57"/>
      <c r="D139" s="57"/>
      <c r="E139" s="57"/>
      <c r="F139" s="227"/>
    </row>
    <row r="140" spans="1:6" ht="12.75">
      <c r="A140" s="74" t="s">
        <v>464</v>
      </c>
      <c r="B140" s="57"/>
      <c r="C140" s="57"/>
      <c r="D140" s="57"/>
      <c r="E140" s="57"/>
      <c r="F140" s="227"/>
    </row>
    <row r="141" spans="1:6" ht="12.75">
      <c r="A141" s="20" t="s">
        <v>130</v>
      </c>
      <c r="B141" s="57">
        <v>316</v>
      </c>
      <c r="C141" s="64">
        <v>2370</v>
      </c>
      <c r="D141" s="57">
        <v>887</v>
      </c>
      <c r="E141" s="64">
        <v>3257</v>
      </c>
      <c r="F141" s="227"/>
    </row>
    <row r="142" spans="1:6" ht="12.75">
      <c r="A142" s="20" t="s">
        <v>262</v>
      </c>
      <c r="B142" s="57">
        <v>286</v>
      </c>
      <c r="C142" s="64">
        <v>1716</v>
      </c>
      <c r="D142" s="64">
        <v>1554</v>
      </c>
      <c r="E142" s="64">
        <v>3270</v>
      </c>
      <c r="F142" s="227"/>
    </row>
    <row r="143" spans="1:6" ht="12.75">
      <c r="A143" s="20" t="s">
        <v>263</v>
      </c>
      <c r="B143" s="57">
        <v>366</v>
      </c>
      <c r="C143" s="64">
        <v>2745</v>
      </c>
      <c r="D143" s="57">
        <v>935</v>
      </c>
      <c r="E143" s="64">
        <v>3680</v>
      </c>
      <c r="F143" s="227"/>
    </row>
    <row r="144" spans="1:6" ht="12.75">
      <c r="A144" s="20" t="s">
        <v>264</v>
      </c>
      <c r="B144" s="57">
        <v>283</v>
      </c>
      <c r="C144" s="64">
        <v>1905</v>
      </c>
      <c r="D144" s="64">
        <v>1257</v>
      </c>
      <c r="E144" s="64">
        <v>3162</v>
      </c>
      <c r="F144" s="227"/>
    </row>
    <row r="145" spans="1:6" ht="12.75">
      <c r="A145" s="20" t="s">
        <v>265</v>
      </c>
      <c r="B145" s="57">
        <v>88</v>
      </c>
      <c r="C145" s="57">
        <v>695</v>
      </c>
      <c r="D145" s="57">
        <v>504</v>
      </c>
      <c r="E145" s="64">
        <v>1199</v>
      </c>
      <c r="F145" s="227"/>
    </row>
    <row r="146" spans="1:6" ht="12.75">
      <c r="A146" s="20" t="s">
        <v>266</v>
      </c>
      <c r="B146" s="57">
        <v>128</v>
      </c>
      <c r="C146" s="57">
        <v>768</v>
      </c>
      <c r="D146" s="57">
        <v>521</v>
      </c>
      <c r="E146" s="64">
        <v>1289</v>
      </c>
      <c r="F146" s="227"/>
    </row>
    <row r="147" spans="1:6" ht="12.75">
      <c r="A147" s="20" t="s">
        <v>267</v>
      </c>
      <c r="B147" s="57">
        <v>340</v>
      </c>
      <c r="C147" s="64">
        <v>1870</v>
      </c>
      <c r="D147" s="57">
        <v>487</v>
      </c>
      <c r="E147" s="64">
        <v>2357</v>
      </c>
      <c r="F147" s="227"/>
    </row>
    <row r="148" spans="1:6" ht="12.75">
      <c r="A148" s="247" t="s">
        <v>550</v>
      </c>
      <c r="B148" s="57">
        <v>54</v>
      </c>
      <c r="C148" s="64">
        <v>432</v>
      </c>
      <c r="D148" s="55">
        <v>54</v>
      </c>
      <c r="E148" s="64">
        <v>486</v>
      </c>
      <c r="F148" s="227"/>
    </row>
    <row r="149" spans="1:6" ht="12.75">
      <c r="A149" s="20" t="s">
        <v>268</v>
      </c>
      <c r="B149" s="57">
        <v>584</v>
      </c>
      <c r="C149" s="64">
        <v>5134</v>
      </c>
      <c r="D149" s="64">
        <v>1031</v>
      </c>
      <c r="E149" s="64">
        <v>6165</v>
      </c>
      <c r="F149" s="227"/>
    </row>
    <row r="150" spans="1:6" ht="12.75">
      <c r="A150" s="20" t="s">
        <v>269</v>
      </c>
      <c r="B150" s="57">
        <v>214</v>
      </c>
      <c r="C150" s="64">
        <v>1198</v>
      </c>
      <c r="D150" s="57">
        <v>320</v>
      </c>
      <c r="E150" s="64">
        <v>1518</v>
      </c>
      <c r="F150" s="227"/>
    </row>
    <row r="151" spans="1:6" ht="12.75">
      <c r="A151" s="18" t="s">
        <v>123</v>
      </c>
      <c r="B151" s="57"/>
      <c r="C151" s="57"/>
      <c r="D151" s="57"/>
      <c r="E151" s="75">
        <f>SUM(E141:E150)</f>
        <v>26383</v>
      </c>
      <c r="F151" s="227"/>
    </row>
    <row r="152" spans="1:6" ht="12.75">
      <c r="A152" s="18" t="s">
        <v>161</v>
      </c>
      <c r="B152" s="57"/>
      <c r="C152" s="57"/>
      <c r="D152" s="57"/>
      <c r="E152" s="75">
        <v>79149</v>
      </c>
      <c r="F152" s="227"/>
    </row>
    <row r="153" spans="1:6" ht="12.75">
      <c r="A153" s="18"/>
      <c r="B153" s="57"/>
      <c r="C153" s="57"/>
      <c r="D153" s="57"/>
      <c r="E153" s="75"/>
      <c r="F153" s="227"/>
    </row>
    <row r="154" spans="1:6" ht="12.75">
      <c r="A154" s="18"/>
      <c r="B154" s="57"/>
      <c r="C154" s="57"/>
      <c r="D154" s="57"/>
      <c r="E154" s="75"/>
      <c r="F154" s="227"/>
    </row>
    <row r="155" spans="1:6" ht="12.75">
      <c r="A155" s="100">
        <v>12</v>
      </c>
      <c r="B155" s="57"/>
      <c r="C155" s="57"/>
      <c r="D155" s="57"/>
      <c r="E155" s="57"/>
      <c r="F155" s="227"/>
    </row>
    <row r="156" spans="1:6" ht="12.75">
      <c r="A156" s="74" t="s">
        <v>464</v>
      </c>
      <c r="B156" s="57"/>
      <c r="C156" s="57"/>
      <c r="D156" s="57"/>
      <c r="E156" s="57"/>
      <c r="F156" s="227"/>
    </row>
    <row r="157" spans="1:6" ht="12.75">
      <c r="A157" s="20" t="s">
        <v>270</v>
      </c>
      <c r="B157" s="57">
        <v>416</v>
      </c>
      <c r="C157" s="64">
        <v>4475</v>
      </c>
      <c r="D157" s="64">
        <v>2390</v>
      </c>
      <c r="E157" s="64">
        <v>6865</v>
      </c>
      <c r="F157" s="227" t="s">
        <v>131</v>
      </c>
    </row>
    <row r="158" spans="1:6" ht="12.75">
      <c r="A158" s="20"/>
      <c r="B158" s="57"/>
      <c r="C158" s="57"/>
      <c r="D158" s="57">
        <v>248</v>
      </c>
      <c r="E158" s="57">
        <v>248</v>
      </c>
      <c r="F158" s="227" t="s">
        <v>466</v>
      </c>
    </row>
    <row r="159" spans="1:6" ht="12.75">
      <c r="A159" s="20" t="s">
        <v>271</v>
      </c>
      <c r="B159" s="64">
        <v>1118</v>
      </c>
      <c r="C159" s="64">
        <v>7602</v>
      </c>
      <c r="D159" s="64">
        <v>1352</v>
      </c>
      <c r="E159" s="64">
        <v>8954</v>
      </c>
      <c r="F159" s="227"/>
    </row>
    <row r="160" spans="1:6" ht="12.75">
      <c r="A160" s="247" t="s">
        <v>554</v>
      </c>
      <c r="B160" s="64">
        <v>78</v>
      </c>
      <c r="C160" s="64">
        <v>390</v>
      </c>
      <c r="D160" s="97">
        <v>168</v>
      </c>
      <c r="E160" s="97">
        <v>558</v>
      </c>
      <c r="F160" s="227" t="s">
        <v>578</v>
      </c>
    </row>
    <row r="161" spans="1:6" ht="12.75">
      <c r="A161" s="20" t="s">
        <v>272</v>
      </c>
      <c r="B161" s="57">
        <v>222</v>
      </c>
      <c r="C161" s="64">
        <v>1461</v>
      </c>
      <c r="D161" s="57">
        <v>200</v>
      </c>
      <c r="E161" s="64">
        <v>1661</v>
      </c>
      <c r="F161" s="227"/>
    </row>
    <row r="162" spans="1:6" ht="12.75">
      <c r="A162" s="20" t="s">
        <v>273</v>
      </c>
      <c r="B162" s="57">
        <v>330</v>
      </c>
      <c r="C162" s="64">
        <v>1716</v>
      </c>
      <c r="D162" s="57">
        <v>495</v>
      </c>
      <c r="E162" s="64">
        <v>2211</v>
      </c>
      <c r="F162" s="227"/>
    </row>
    <row r="163" spans="1:6" ht="12.75">
      <c r="A163" s="20" t="s">
        <v>19</v>
      </c>
      <c r="B163" s="57">
        <v>190</v>
      </c>
      <c r="C163" s="57">
        <v>950</v>
      </c>
      <c r="D163" s="57">
        <v>468</v>
      </c>
      <c r="E163" s="64">
        <v>1418</v>
      </c>
      <c r="F163" s="227"/>
    </row>
    <row r="164" spans="1:6" ht="12.75">
      <c r="A164" s="20" t="s">
        <v>274</v>
      </c>
      <c r="B164" s="57">
        <v>315</v>
      </c>
      <c r="C164" s="64">
        <v>1733</v>
      </c>
      <c r="D164" s="57">
        <v>683</v>
      </c>
      <c r="E164" s="64">
        <v>2416</v>
      </c>
      <c r="F164" s="227"/>
    </row>
    <row r="165" spans="1:6" ht="12.75">
      <c r="A165" s="20" t="s">
        <v>275</v>
      </c>
      <c r="B165" s="57">
        <v>338</v>
      </c>
      <c r="C165" s="64">
        <v>2028</v>
      </c>
      <c r="D165" s="57">
        <v>788</v>
      </c>
      <c r="E165" s="64">
        <v>2816</v>
      </c>
      <c r="F165" s="227"/>
    </row>
    <row r="166" spans="1:6" ht="12.75">
      <c r="A166" s="20" t="s">
        <v>276</v>
      </c>
      <c r="B166" s="57">
        <v>451</v>
      </c>
      <c r="C166" s="64">
        <v>1678</v>
      </c>
      <c r="D166" s="64">
        <v>2127</v>
      </c>
      <c r="E166" s="64">
        <v>3805</v>
      </c>
      <c r="F166" s="227" t="s">
        <v>198</v>
      </c>
    </row>
    <row r="167" spans="1:6" ht="12.75">
      <c r="A167" s="247" t="s">
        <v>555</v>
      </c>
      <c r="B167" s="57">
        <v>73</v>
      </c>
      <c r="C167" s="64">
        <v>511</v>
      </c>
      <c r="D167" s="97">
        <v>196</v>
      </c>
      <c r="E167" s="97">
        <v>707</v>
      </c>
      <c r="F167" s="227" t="s">
        <v>236</v>
      </c>
    </row>
    <row r="168" spans="1:6" ht="12.75">
      <c r="A168" s="18" t="s">
        <v>123</v>
      </c>
      <c r="B168" s="57"/>
      <c r="C168" s="57"/>
      <c r="D168" s="57"/>
      <c r="E168" s="75">
        <f>SUM(E157:E167)</f>
        <v>31659</v>
      </c>
      <c r="F168" s="227"/>
    </row>
    <row r="169" spans="1:6" ht="12.75">
      <c r="A169" s="18" t="s">
        <v>161</v>
      </c>
      <c r="B169" s="57"/>
      <c r="C169" s="57"/>
      <c r="D169" s="57"/>
      <c r="E169" s="75">
        <v>94977</v>
      </c>
      <c r="F169" s="227"/>
    </row>
    <row r="170" spans="1:6" ht="12.75">
      <c r="A170" s="18"/>
      <c r="B170" s="57"/>
      <c r="C170" s="57"/>
      <c r="D170" s="57"/>
      <c r="E170" s="75"/>
      <c r="F170" s="227"/>
    </row>
    <row r="171" spans="1:6" ht="12.75">
      <c r="A171" s="18"/>
      <c r="B171" s="57"/>
      <c r="C171" s="57"/>
      <c r="D171" s="57"/>
      <c r="E171" s="75"/>
      <c r="F171" s="227"/>
    </row>
    <row r="172" spans="1:6" ht="12.75">
      <c r="A172" s="100">
        <v>13</v>
      </c>
      <c r="B172" s="57"/>
      <c r="C172" s="57"/>
      <c r="D172" s="57"/>
      <c r="E172" s="57"/>
      <c r="F172" s="227"/>
    </row>
    <row r="173" spans="1:6" ht="12.75">
      <c r="A173" s="74" t="s">
        <v>464</v>
      </c>
      <c r="B173" s="57"/>
      <c r="C173" s="57"/>
      <c r="D173" s="57"/>
      <c r="E173" s="57"/>
      <c r="F173" s="227"/>
    </row>
    <row r="174" spans="1:6" ht="12.75">
      <c r="A174" s="20" t="s">
        <v>277</v>
      </c>
      <c r="B174" s="57">
        <v>420</v>
      </c>
      <c r="C174" s="64">
        <v>6201</v>
      </c>
      <c r="D174" s="64">
        <v>2827</v>
      </c>
      <c r="E174" s="64">
        <v>9028</v>
      </c>
      <c r="F174" s="227"/>
    </row>
    <row r="175" spans="1:6" ht="12.75">
      <c r="A175" s="20" t="s">
        <v>278</v>
      </c>
      <c r="B175" s="57">
        <v>446</v>
      </c>
      <c r="C175" s="64">
        <v>4288</v>
      </c>
      <c r="D175" s="64">
        <v>2102</v>
      </c>
      <c r="E175" s="64">
        <v>6390</v>
      </c>
      <c r="F175" s="227"/>
    </row>
    <row r="176" spans="1:6" ht="12.75">
      <c r="A176" s="20"/>
      <c r="B176" s="57"/>
      <c r="C176" s="57"/>
      <c r="D176" s="57">
        <v>992</v>
      </c>
      <c r="E176" s="57">
        <v>992</v>
      </c>
      <c r="F176" s="228" t="s">
        <v>605</v>
      </c>
    </row>
    <row r="177" spans="1:6" ht="12.75">
      <c r="A177" s="20" t="s">
        <v>279</v>
      </c>
      <c r="B177" s="57">
        <v>157</v>
      </c>
      <c r="C177" s="57">
        <v>707</v>
      </c>
      <c r="D177" s="57">
        <v>298</v>
      </c>
      <c r="E177" s="64">
        <v>1005</v>
      </c>
      <c r="F177" s="227"/>
    </row>
    <row r="178" spans="1:6" ht="12.75">
      <c r="A178" s="20" t="s">
        <v>280</v>
      </c>
      <c r="B178" s="64">
        <v>1327</v>
      </c>
      <c r="C178" s="64">
        <v>10097</v>
      </c>
      <c r="D178" s="64">
        <v>2410</v>
      </c>
      <c r="E178" s="64">
        <v>12507</v>
      </c>
      <c r="F178" s="227" t="s">
        <v>588</v>
      </c>
    </row>
    <row r="179" spans="1:6" ht="12.75">
      <c r="A179" s="20" t="s">
        <v>281</v>
      </c>
      <c r="B179" s="57">
        <v>146</v>
      </c>
      <c r="C179" s="57">
        <v>657</v>
      </c>
      <c r="D179" s="57">
        <v>198</v>
      </c>
      <c r="E179" s="57">
        <v>855</v>
      </c>
      <c r="F179" s="227"/>
    </row>
    <row r="180" spans="1:6" ht="12.75">
      <c r="A180" s="18" t="s">
        <v>123</v>
      </c>
      <c r="B180" s="57"/>
      <c r="C180" s="57"/>
      <c r="D180" s="57"/>
      <c r="E180" s="75">
        <f>SUM(E174:E179)</f>
        <v>30777</v>
      </c>
      <c r="F180" s="227"/>
    </row>
    <row r="181" spans="1:6" ht="12.75">
      <c r="A181" s="18" t="s">
        <v>161</v>
      </c>
      <c r="B181" s="57"/>
      <c r="C181" s="57"/>
      <c r="D181" s="57"/>
      <c r="E181" s="75">
        <v>92331</v>
      </c>
      <c r="F181" s="227"/>
    </row>
    <row r="182" spans="1:6" ht="12.75">
      <c r="A182" s="18"/>
      <c r="B182" s="57"/>
      <c r="C182" s="57"/>
      <c r="D182" s="57"/>
      <c r="E182" s="75"/>
      <c r="F182" s="227"/>
    </row>
    <row r="183" spans="1:6" ht="12.75">
      <c r="A183" s="18"/>
      <c r="B183" s="57"/>
      <c r="C183" s="57"/>
      <c r="D183" s="57"/>
      <c r="E183" s="75"/>
      <c r="F183" s="227"/>
    </row>
    <row r="184" spans="1:6" ht="12.75">
      <c r="A184" s="100">
        <v>14</v>
      </c>
      <c r="B184" s="57"/>
      <c r="C184" s="57"/>
      <c r="D184" s="57"/>
      <c r="E184" s="57"/>
      <c r="F184" s="227"/>
    </row>
    <row r="185" spans="1:6" ht="12.75">
      <c r="A185" s="18" t="s">
        <v>464</v>
      </c>
      <c r="B185" s="57"/>
      <c r="C185" s="57"/>
      <c r="D185" s="57"/>
      <c r="E185" s="57"/>
      <c r="F185" s="227"/>
    </row>
    <row r="186" spans="1:6" ht="12.75">
      <c r="A186" s="20" t="s">
        <v>282</v>
      </c>
      <c r="B186" s="57">
        <v>238</v>
      </c>
      <c r="C186" s="64">
        <v>1428</v>
      </c>
      <c r="D186" s="57">
        <v>839</v>
      </c>
      <c r="E186" s="64">
        <v>2267</v>
      </c>
      <c r="F186" s="227"/>
    </row>
    <row r="187" spans="1:6" ht="12.75">
      <c r="A187" s="20" t="s">
        <v>283</v>
      </c>
      <c r="B187" s="57">
        <v>152</v>
      </c>
      <c r="C187" s="64">
        <v>2320</v>
      </c>
      <c r="D187" s="57">
        <v>628</v>
      </c>
      <c r="E187" s="64">
        <v>2948</v>
      </c>
      <c r="F187" s="227" t="s">
        <v>163</v>
      </c>
    </row>
    <row r="188" spans="1:6" ht="12.75">
      <c r="A188" s="20" t="s">
        <v>284</v>
      </c>
      <c r="B188" s="57">
        <v>206</v>
      </c>
      <c r="C188" s="64">
        <v>1339</v>
      </c>
      <c r="D188" s="57">
        <v>898</v>
      </c>
      <c r="E188" s="64">
        <v>2237</v>
      </c>
      <c r="F188" s="227"/>
    </row>
    <row r="189" spans="1:6" ht="12.75">
      <c r="A189" s="20" t="s">
        <v>285</v>
      </c>
      <c r="B189" s="57">
        <v>865</v>
      </c>
      <c r="C189" s="64">
        <v>6574</v>
      </c>
      <c r="D189" s="64">
        <v>1807</v>
      </c>
      <c r="E189" s="64">
        <v>8381</v>
      </c>
      <c r="F189" s="227"/>
    </row>
    <row r="190" spans="1:6" ht="12.75">
      <c r="A190" s="20" t="s">
        <v>286</v>
      </c>
      <c r="B190" s="57">
        <v>187</v>
      </c>
      <c r="C190" s="64">
        <v>1029</v>
      </c>
      <c r="D190" s="64">
        <v>1298</v>
      </c>
      <c r="E190" s="64">
        <v>2327</v>
      </c>
      <c r="F190" s="227"/>
    </row>
    <row r="191" spans="1:6" ht="12.75">
      <c r="A191" s="20" t="s">
        <v>287</v>
      </c>
      <c r="B191" s="57">
        <v>482</v>
      </c>
      <c r="C191" s="64">
        <v>4097</v>
      </c>
      <c r="D191" s="64">
        <v>1169</v>
      </c>
      <c r="E191" s="64">
        <v>5266</v>
      </c>
      <c r="F191" s="227"/>
    </row>
    <row r="192" spans="1:6" ht="12.75">
      <c r="A192" s="20" t="s">
        <v>288</v>
      </c>
      <c r="B192" s="57">
        <v>673</v>
      </c>
      <c r="C192" s="64">
        <v>4980</v>
      </c>
      <c r="D192" s="57">
        <v>480</v>
      </c>
      <c r="E192" s="64">
        <v>5460</v>
      </c>
      <c r="F192" s="227" t="s">
        <v>236</v>
      </c>
    </row>
    <row r="193" spans="1:6" ht="12.75">
      <c r="A193" s="18" t="s">
        <v>123</v>
      </c>
      <c r="B193" s="57"/>
      <c r="C193" s="57"/>
      <c r="D193" s="57"/>
      <c r="E193" s="75">
        <f>SUM(E186:E192)</f>
        <v>28886</v>
      </c>
      <c r="F193" s="227"/>
    </row>
    <row r="194" spans="1:6" ht="12.75">
      <c r="A194" s="18" t="s">
        <v>161</v>
      </c>
      <c r="B194" s="57"/>
      <c r="C194" s="57"/>
      <c r="D194" s="57"/>
      <c r="E194" s="75">
        <v>86658</v>
      </c>
      <c r="F194" s="227"/>
    </row>
    <row r="195" spans="1:6" ht="12.75">
      <c r="A195" s="18"/>
      <c r="B195" s="57"/>
      <c r="C195" s="57"/>
      <c r="D195" s="57"/>
      <c r="E195" s="75"/>
      <c r="F195" s="227"/>
    </row>
    <row r="196" spans="1:6" ht="12.75">
      <c r="A196" s="18"/>
      <c r="B196" s="57"/>
      <c r="C196" s="57"/>
      <c r="D196" s="57"/>
      <c r="E196" s="75"/>
      <c r="F196" s="227"/>
    </row>
    <row r="197" spans="1:6" ht="12.75">
      <c r="A197" s="100">
        <v>15</v>
      </c>
      <c r="B197" s="57"/>
      <c r="C197" s="57"/>
      <c r="D197" s="57"/>
      <c r="E197" s="57"/>
      <c r="F197" s="227"/>
    </row>
    <row r="198" spans="1:6" ht="12.75">
      <c r="A198" s="18" t="s">
        <v>148</v>
      </c>
      <c r="B198" s="57"/>
      <c r="C198" s="57"/>
      <c r="D198" s="57"/>
      <c r="E198" s="57"/>
      <c r="F198" s="227"/>
    </row>
    <row r="199" spans="1:6" ht="12.75">
      <c r="A199" s="20" t="s">
        <v>289</v>
      </c>
      <c r="B199" s="57">
        <v>713</v>
      </c>
      <c r="C199" s="64">
        <v>6916</v>
      </c>
      <c r="D199" s="64">
        <v>4334</v>
      </c>
      <c r="E199" s="64">
        <v>11250</v>
      </c>
      <c r="F199" s="227"/>
    </row>
    <row r="200" spans="1:6" ht="12.75">
      <c r="A200" s="20" t="s">
        <v>290</v>
      </c>
      <c r="B200" s="57"/>
      <c r="C200" s="64">
        <v>9212</v>
      </c>
      <c r="D200" s="57"/>
      <c r="E200" s="64">
        <v>9212</v>
      </c>
      <c r="F200" s="227" t="s">
        <v>590</v>
      </c>
    </row>
    <row r="201" spans="1:6" ht="12.75">
      <c r="A201" s="247" t="s">
        <v>547</v>
      </c>
      <c r="B201" s="57">
        <v>87</v>
      </c>
      <c r="C201" s="64">
        <v>696</v>
      </c>
      <c r="D201" s="55">
        <v>160</v>
      </c>
      <c r="E201" s="97">
        <v>856</v>
      </c>
      <c r="F201" s="227"/>
    </row>
    <row r="202" spans="1:6" ht="12.75">
      <c r="A202" s="20" t="s">
        <v>291</v>
      </c>
      <c r="B202" s="57">
        <v>266</v>
      </c>
      <c r="C202" s="64">
        <v>1597</v>
      </c>
      <c r="D202" s="57">
        <v>120</v>
      </c>
      <c r="E202" s="64">
        <v>1717</v>
      </c>
      <c r="F202" s="227"/>
    </row>
    <row r="203" spans="1:6" ht="12.75">
      <c r="A203" s="20" t="s">
        <v>280</v>
      </c>
      <c r="B203" s="57">
        <v>643</v>
      </c>
      <c r="C203" s="64">
        <v>4823</v>
      </c>
      <c r="D203" s="64">
        <v>2560</v>
      </c>
      <c r="E203" s="64">
        <v>7383</v>
      </c>
      <c r="F203" s="227" t="s">
        <v>589</v>
      </c>
    </row>
    <row r="204" spans="1:6" ht="12.75">
      <c r="A204" s="18" t="s">
        <v>123</v>
      </c>
      <c r="B204" s="57"/>
      <c r="C204" s="57"/>
      <c r="D204" s="57"/>
      <c r="E204" s="75">
        <f>SUM(E199:E203)</f>
        <v>30418</v>
      </c>
      <c r="F204" s="227"/>
    </row>
    <row r="205" spans="1:6" ht="12.75">
      <c r="A205" s="18" t="s">
        <v>161</v>
      </c>
      <c r="B205" s="57"/>
      <c r="C205" s="57"/>
      <c r="D205" s="57"/>
      <c r="E205" s="75">
        <v>60836</v>
      </c>
      <c r="F205" s="227"/>
    </row>
    <row r="206" spans="1:6" ht="12.75">
      <c r="A206" s="18"/>
      <c r="B206" s="57"/>
      <c r="C206" s="57"/>
      <c r="D206" s="57"/>
      <c r="E206" s="75"/>
      <c r="F206" s="227"/>
    </row>
    <row r="207" spans="1:6" ht="12.75">
      <c r="A207" s="18"/>
      <c r="B207" s="57"/>
      <c r="C207" s="57"/>
      <c r="D207" s="57"/>
      <c r="E207" s="75"/>
      <c r="F207" s="227"/>
    </row>
    <row r="208" spans="1:6" ht="12.75">
      <c r="A208" s="100">
        <v>16</v>
      </c>
      <c r="B208" s="57"/>
      <c r="C208" s="57"/>
      <c r="D208" s="57"/>
      <c r="E208" s="57"/>
      <c r="F208" s="227"/>
    </row>
    <row r="209" spans="1:6" ht="12.75">
      <c r="A209" s="18" t="s">
        <v>464</v>
      </c>
      <c r="B209" s="57"/>
      <c r="C209" s="57"/>
      <c r="D209" s="57"/>
      <c r="E209" s="57"/>
      <c r="F209" s="227"/>
    </row>
    <row r="210" spans="1:6" ht="12.75">
      <c r="A210" s="20" t="s">
        <v>132</v>
      </c>
      <c r="B210" s="57">
        <v>73</v>
      </c>
      <c r="C210" s="64">
        <v>1241</v>
      </c>
      <c r="D210" s="57">
        <v>732</v>
      </c>
      <c r="E210" s="64">
        <v>1973</v>
      </c>
      <c r="F210" s="227" t="s">
        <v>296</v>
      </c>
    </row>
    <row r="211" spans="1:6" ht="12.75">
      <c r="A211" s="20" t="s">
        <v>293</v>
      </c>
      <c r="B211" s="57">
        <v>192</v>
      </c>
      <c r="C211" s="64">
        <v>1626</v>
      </c>
      <c r="D211" s="64">
        <v>286</v>
      </c>
      <c r="E211" s="64">
        <v>1912</v>
      </c>
      <c r="F211" s="227" t="s">
        <v>609</v>
      </c>
    </row>
    <row r="212" spans="1:6" ht="12.75">
      <c r="A212" s="20" t="s">
        <v>294</v>
      </c>
      <c r="B212" s="57">
        <v>484</v>
      </c>
      <c r="C212" s="64">
        <v>2620</v>
      </c>
      <c r="D212" s="64">
        <v>1016</v>
      </c>
      <c r="E212" s="64">
        <v>3636</v>
      </c>
      <c r="F212" s="227" t="s">
        <v>610</v>
      </c>
    </row>
    <row r="213" spans="1:6" ht="12.75">
      <c r="A213" s="20" t="s">
        <v>294</v>
      </c>
      <c r="B213" s="57">
        <v>69</v>
      </c>
      <c r="C213" s="64">
        <v>1380</v>
      </c>
      <c r="D213" s="64">
        <v>0</v>
      </c>
      <c r="E213" s="64">
        <v>1380</v>
      </c>
      <c r="F213" s="227" t="s">
        <v>611</v>
      </c>
    </row>
    <row r="214" spans="1:6" ht="12.75">
      <c r="A214" s="20" t="s">
        <v>295</v>
      </c>
      <c r="B214" s="57">
        <v>984</v>
      </c>
      <c r="C214" s="64">
        <v>9682</v>
      </c>
      <c r="D214" s="64">
        <v>2420</v>
      </c>
      <c r="E214" s="64">
        <v>12102</v>
      </c>
      <c r="F214" s="227" t="s">
        <v>20</v>
      </c>
    </row>
    <row r="215" spans="1:6" ht="12.75">
      <c r="A215" s="18" t="s">
        <v>122</v>
      </c>
      <c r="B215" s="57"/>
      <c r="C215" s="57"/>
      <c r="D215" s="57"/>
      <c r="E215" s="75">
        <f>SUM(E210:E214)</f>
        <v>21003</v>
      </c>
      <c r="F215" s="227"/>
    </row>
    <row r="216" spans="1:6" ht="12.75">
      <c r="A216" s="18" t="s">
        <v>161</v>
      </c>
      <c r="B216" s="57"/>
      <c r="C216" s="57"/>
      <c r="D216" s="57"/>
      <c r="E216" s="75">
        <v>63009</v>
      </c>
      <c r="F216" s="227"/>
    </row>
    <row r="217" spans="1:6" ht="12.75">
      <c r="A217" s="18"/>
      <c r="B217" s="57"/>
      <c r="C217" s="57"/>
      <c r="D217" s="57"/>
      <c r="E217" s="75"/>
      <c r="F217" s="227"/>
    </row>
    <row r="218" spans="1:6" ht="12.75">
      <c r="A218" s="18"/>
      <c r="B218" s="57"/>
      <c r="C218" s="57"/>
      <c r="D218" s="57"/>
      <c r="E218" s="75"/>
      <c r="F218" s="227"/>
    </row>
    <row r="219" spans="1:6" ht="12.75">
      <c r="A219" s="100">
        <v>17</v>
      </c>
      <c r="B219" s="57"/>
      <c r="C219" s="57"/>
      <c r="D219" s="57"/>
      <c r="E219" s="57"/>
      <c r="F219" s="227"/>
    </row>
    <row r="220" spans="1:6" ht="12.75">
      <c r="A220" s="18" t="s">
        <v>464</v>
      </c>
      <c r="B220" s="57"/>
      <c r="C220" s="57"/>
      <c r="D220" s="57"/>
      <c r="E220" s="57"/>
      <c r="F220" s="227"/>
    </row>
    <row r="221" spans="1:6" ht="12.75">
      <c r="A221" s="20" t="s">
        <v>297</v>
      </c>
      <c r="B221" s="57">
        <v>68</v>
      </c>
      <c r="C221" s="57">
        <v>408</v>
      </c>
      <c r="D221" s="57">
        <v>230</v>
      </c>
      <c r="E221" s="57">
        <v>638</v>
      </c>
      <c r="F221" s="227"/>
    </row>
    <row r="222" spans="1:6" ht="12.75">
      <c r="A222" s="20" t="s">
        <v>298</v>
      </c>
      <c r="B222" s="57">
        <v>72</v>
      </c>
      <c r="C222" s="57">
        <v>794</v>
      </c>
      <c r="D222" s="57">
        <v>192</v>
      </c>
      <c r="E222" s="57">
        <v>986</v>
      </c>
      <c r="F222" s="227"/>
    </row>
    <row r="223" spans="1:6" ht="12.75">
      <c r="A223" s="20" t="s">
        <v>299</v>
      </c>
      <c r="B223" s="57">
        <v>85</v>
      </c>
      <c r="C223" s="57">
        <v>595</v>
      </c>
      <c r="D223" s="57">
        <v>0</v>
      </c>
      <c r="E223" s="57">
        <v>595</v>
      </c>
      <c r="F223" s="227"/>
    </row>
    <row r="224" spans="1:6" ht="12.75">
      <c r="A224" s="20" t="s">
        <v>300</v>
      </c>
      <c r="B224" s="57">
        <v>87</v>
      </c>
      <c r="C224" s="57">
        <v>435</v>
      </c>
      <c r="D224" s="57">
        <v>292</v>
      </c>
      <c r="E224" s="57">
        <v>727</v>
      </c>
      <c r="F224" s="227"/>
    </row>
    <row r="225" spans="1:6" ht="12.75">
      <c r="A225" s="20" t="s">
        <v>301</v>
      </c>
      <c r="B225" s="57">
        <v>568</v>
      </c>
      <c r="C225" s="64">
        <v>5112</v>
      </c>
      <c r="D225" s="64">
        <v>2004</v>
      </c>
      <c r="E225" s="64">
        <v>7116</v>
      </c>
      <c r="F225" s="227"/>
    </row>
    <row r="226" spans="1:6" ht="12.75">
      <c r="A226" s="20" t="s">
        <v>302</v>
      </c>
      <c r="B226" s="57">
        <v>40</v>
      </c>
      <c r="C226" s="57">
        <v>200</v>
      </c>
      <c r="D226" s="57">
        <v>238</v>
      </c>
      <c r="E226" s="57">
        <v>438</v>
      </c>
      <c r="F226" s="227"/>
    </row>
    <row r="227" spans="1:6" ht="12.75">
      <c r="A227" s="20" t="s">
        <v>303</v>
      </c>
      <c r="B227" s="57">
        <v>193</v>
      </c>
      <c r="C227" s="57">
        <v>695</v>
      </c>
      <c r="D227" s="57">
        <v>24</v>
      </c>
      <c r="E227" s="57">
        <v>719</v>
      </c>
      <c r="F227" s="227"/>
    </row>
    <row r="228" spans="1:6" ht="12.75">
      <c r="A228" s="20" t="s">
        <v>304</v>
      </c>
      <c r="B228" s="57">
        <v>140</v>
      </c>
      <c r="C228" s="57">
        <v>994</v>
      </c>
      <c r="D228" s="57">
        <v>392</v>
      </c>
      <c r="E228" s="64">
        <v>1386</v>
      </c>
      <c r="F228" s="227"/>
    </row>
    <row r="229" spans="1:6" ht="12.75">
      <c r="A229" s="18" t="s">
        <v>123</v>
      </c>
      <c r="B229" s="57"/>
      <c r="C229" s="57"/>
      <c r="D229" s="57"/>
      <c r="E229" s="75">
        <f>SUM(E221:E228)</f>
        <v>12605</v>
      </c>
      <c r="F229" s="227"/>
    </row>
    <row r="230" spans="1:6" ht="12.75">
      <c r="A230" s="18" t="s">
        <v>161</v>
      </c>
      <c r="B230" s="57"/>
      <c r="C230" s="57"/>
      <c r="D230" s="57"/>
      <c r="E230" s="75">
        <v>37815</v>
      </c>
      <c r="F230" s="227"/>
    </row>
    <row r="231" spans="1:6" ht="12.75">
      <c r="A231" s="18"/>
      <c r="B231" s="57"/>
      <c r="C231" s="57"/>
      <c r="D231" s="57"/>
      <c r="E231" s="75"/>
      <c r="F231" s="227"/>
    </row>
    <row r="232" spans="1:6" ht="12.75">
      <c r="A232" s="18"/>
      <c r="B232" s="57"/>
      <c r="C232" s="57"/>
      <c r="D232" s="57"/>
      <c r="E232" s="75"/>
      <c r="F232" s="227"/>
    </row>
    <row r="233" spans="1:6" ht="12.75">
      <c r="A233" s="100">
        <v>18</v>
      </c>
      <c r="B233" s="57"/>
      <c r="C233" s="57"/>
      <c r="D233" s="57"/>
      <c r="E233" s="57"/>
      <c r="F233" s="227"/>
    </row>
    <row r="234" spans="1:6" ht="12.75">
      <c r="A234" s="18" t="s">
        <v>464</v>
      </c>
      <c r="B234" s="57"/>
      <c r="C234" s="57"/>
      <c r="D234" s="57"/>
      <c r="E234" s="57"/>
      <c r="F234" s="227"/>
    </row>
    <row r="235" spans="1:6" ht="12.75">
      <c r="A235" s="20" t="s">
        <v>305</v>
      </c>
      <c r="B235" s="57">
        <v>944</v>
      </c>
      <c r="C235" s="64">
        <v>9440</v>
      </c>
      <c r="D235" s="64">
        <v>1717</v>
      </c>
      <c r="E235" s="64">
        <v>11157</v>
      </c>
      <c r="F235" s="227"/>
    </row>
    <row r="236" spans="1:6" ht="12.75">
      <c r="A236" s="76" t="s">
        <v>164</v>
      </c>
      <c r="B236" s="57">
        <v>139</v>
      </c>
      <c r="C236" s="64">
        <v>1476</v>
      </c>
      <c r="D236" s="57">
        <v>960</v>
      </c>
      <c r="E236" s="64">
        <v>2436</v>
      </c>
      <c r="F236" s="227"/>
    </row>
    <row r="237" spans="1:6" ht="12.75">
      <c r="A237" s="20" t="s">
        <v>306</v>
      </c>
      <c r="B237" s="57">
        <v>270</v>
      </c>
      <c r="C237" s="64">
        <v>2844</v>
      </c>
      <c r="D237" s="64">
        <v>1098</v>
      </c>
      <c r="E237" s="64">
        <v>3942</v>
      </c>
      <c r="F237" s="227"/>
    </row>
    <row r="238" spans="1:6" ht="12.75">
      <c r="A238" s="20" t="s">
        <v>307</v>
      </c>
      <c r="B238" s="57">
        <v>374</v>
      </c>
      <c r="C238" s="64">
        <v>2618</v>
      </c>
      <c r="D238" s="64">
        <v>1258</v>
      </c>
      <c r="E238" s="64">
        <v>3876</v>
      </c>
      <c r="F238" s="227"/>
    </row>
    <row r="239" spans="1:6" ht="12.75">
      <c r="A239" s="20" t="s">
        <v>308</v>
      </c>
      <c r="B239" s="57">
        <v>554</v>
      </c>
      <c r="C239" s="64">
        <v>5166</v>
      </c>
      <c r="D239" s="64">
        <v>4239</v>
      </c>
      <c r="E239" s="64">
        <v>9405</v>
      </c>
      <c r="F239" s="227"/>
    </row>
    <row r="240" spans="1:6" ht="12.75">
      <c r="A240" s="18" t="s">
        <v>123</v>
      </c>
      <c r="B240" s="57"/>
      <c r="C240" s="57"/>
      <c r="D240" s="57"/>
      <c r="E240" s="75">
        <f>SUM(E235:E239)</f>
        <v>30816</v>
      </c>
      <c r="F240" s="227"/>
    </row>
    <row r="241" spans="1:6" ht="12.75">
      <c r="A241" s="18" t="s">
        <v>161</v>
      </c>
      <c r="B241" s="57"/>
      <c r="C241" s="57"/>
      <c r="D241" s="57"/>
      <c r="E241" s="75">
        <v>92448</v>
      </c>
      <c r="F241" s="227"/>
    </row>
    <row r="242" spans="1:6" ht="12.75">
      <c r="A242" s="18"/>
      <c r="B242" s="57"/>
      <c r="C242" s="57"/>
      <c r="D242" s="57"/>
      <c r="E242" s="75"/>
      <c r="F242" s="227"/>
    </row>
    <row r="243" spans="1:6" ht="12.75">
      <c r="A243" s="18"/>
      <c r="B243" s="57"/>
      <c r="C243" s="57"/>
      <c r="D243" s="57"/>
      <c r="E243" s="75"/>
      <c r="F243" s="227"/>
    </row>
    <row r="244" spans="1:6" ht="12.75">
      <c r="A244" s="100">
        <v>19</v>
      </c>
      <c r="B244" s="57"/>
      <c r="C244" s="57"/>
      <c r="D244" s="57"/>
      <c r="E244" s="57"/>
      <c r="F244" s="227"/>
    </row>
    <row r="245" spans="1:6" ht="12.75">
      <c r="A245" s="18" t="s">
        <v>148</v>
      </c>
      <c r="B245" s="57"/>
      <c r="C245" s="57"/>
      <c r="D245" s="57"/>
      <c r="E245" s="57"/>
      <c r="F245" s="227"/>
    </row>
    <row r="246" spans="1:6" ht="12.75">
      <c r="A246" s="20" t="s">
        <v>309</v>
      </c>
      <c r="B246" s="57">
        <v>388</v>
      </c>
      <c r="C246" s="64">
        <v>2328</v>
      </c>
      <c r="D246" s="57">
        <v>189</v>
      </c>
      <c r="E246" s="64">
        <v>2517</v>
      </c>
      <c r="F246" s="227"/>
    </row>
    <row r="247" spans="1:6" ht="12.75">
      <c r="A247" s="20" t="s">
        <v>310</v>
      </c>
      <c r="B247" s="57">
        <v>98</v>
      </c>
      <c r="C247" s="57">
        <v>588</v>
      </c>
      <c r="D247" s="57">
        <v>719</v>
      </c>
      <c r="E247" s="64">
        <v>1307</v>
      </c>
      <c r="F247" s="227" t="s">
        <v>134</v>
      </c>
    </row>
    <row r="248" spans="1:6" ht="12.75">
      <c r="A248" s="20" t="s">
        <v>311</v>
      </c>
      <c r="B248" s="57">
        <v>173</v>
      </c>
      <c r="C248" s="57">
        <v>865</v>
      </c>
      <c r="D248" s="64">
        <v>1007</v>
      </c>
      <c r="E248" s="64">
        <v>1872</v>
      </c>
      <c r="F248" s="227" t="s">
        <v>135</v>
      </c>
    </row>
    <row r="249" spans="1:6" ht="12.75">
      <c r="A249" s="20" t="s">
        <v>165</v>
      </c>
      <c r="B249" s="57">
        <v>165</v>
      </c>
      <c r="C249" s="57">
        <v>825</v>
      </c>
      <c r="D249" s="57">
        <v>477</v>
      </c>
      <c r="E249" s="64">
        <v>1302</v>
      </c>
      <c r="F249" s="227"/>
    </row>
    <row r="250" spans="1:6" ht="12.75">
      <c r="A250" s="20" t="s">
        <v>312</v>
      </c>
      <c r="B250" s="57">
        <v>274</v>
      </c>
      <c r="C250" s="64">
        <v>1687</v>
      </c>
      <c r="D250" s="57">
        <v>650</v>
      </c>
      <c r="E250" s="64">
        <v>2337</v>
      </c>
      <c r="F250" s="227"/>
    </row>
    <row r="251" spans="1:6" ht="12.75">
      <c r="A251" s="20" t="s">
        <v>313</v>
      </c>
      <c r="B251" s="57">
        <v>314</v>
      </c>
      <c r="C251" s="64">
        <v>1570</v>
      </c>
      <c r="D251" s="57">
        <v>215</v>
      </c>
      <c r="E251" s="64">
        <v>1785</v>
      </c>
      <c r="F251" s="227"/>
    </row>
    <row r="252" spans="1:6" ht="12.75">
      <c r="A252" s="20" t="s">
        <v>314</v>
      </c>
      <c r="B252" s="57">
        <v>182</v>
      </c>
      <c r="C252" s="57">
        <v>837</v>
      </c>
      <c r="D252" s="57">
        <v>377</v>
      </c>
      <c r="E252" s="64">
        <v>1214</v>
      </c>
      <c r="F252" s="227"/>
    </row>
    <row r="253" spans="1:6" ht="12.75">
      <c r="A253" s="18" t="s">
        <v>123</v>
      </c>
      <c r="B253" s="57"/>
      <c r="C253" s="57"/>
      <c r="D253" s="57"/>
      <c r="E253" s="75">
        <v>12334</v>
      </c>
      <c r="F253" s="227"/>
    </row>
    <row r="254" spans="1:6" ht="12.75">
      <c r="A254" s="18" t="s">
        <v>161</v>
      </c>
      <c r="B254" s="57"/>
      <c r="C254" s="57"/>
      <c r="D254" s="57"/>
      <c r="E254" s="75">
        <v>24668</v>
      </c>
      <c r="F254" s="227"/>
    </row>
    <row r="255" spans="1:6" ht="12.75">
      <c r="A255" s="18"/>
      <c r="B255" s="57"/>
      <c r="C255" s="57"/>
      <c r="D255" s="57"/>
      <c r="E255" s="75"/>
      <c r="F255" s="227"/>
    </row>
    <row r="256" spans="1:6" ht="12.75">
      <c r="A256" s="18"/>
      <c r="B256" s="57"/>
      <c r="C256" s="57"/>
      <c r="D256" s="57"/>
      <c r="E256" s="75"/>
      <c r="F256" s="227"/>
    </row>
    <row r="257" spans="1:6" ht="12.75">
      <c r="A257" s="100">
        <v>20</v>
      </c>
      <c r="B257" s="57"/>
      <c r="C257" s="57"/>
      <c r="D257" s="57"/>
      <c r="E257" s="57"/>
      <c r="F257" s="227"/>
    </row>
    <row r="258" spans="1:6" ht="12.75">
      <c r="A258" s="74" t="s">
        <v>148</v>
      </c>
      <c r="B258" s="57"/>
      <c r="C258" s="57"/>
      <c r="D258" s="57"/>
      <c r="E258" s="57"/>
      <c r="F258" s="227"/>
    </row>
    <row r="259" spans="1:6" ht="12.75">
      <c r="A259" s="20" t="s">
        <v>315</v>
      </c>
      <c r="B259" s="64">
        <v>1595</v>
      </c>
      <c r="C259" s="64">
        <v>9994</v>
      </c>
      <c r="D259" s="57">
        <v>336</v>
      </c>
      <c r="E259" s="64">
        <v>10330</v>
      </c>
      <c r="F259" s="227" t="s">
        <v>166</v>
      </c>
    </row>
    <row r="260" spans="1:6" ht="12.75">
      <c r="A260" s="20" t="s">
        <v>316</v>
      </c>
      <c r="B260" s="57">
        <v>170</v>
      </c>
      <c r="C260" s="57">
        <v>510</v>
      </c>
      <c r="D260" s="57">
        <v>150</v>
      </c>
      <c r="E260" s="57">
        <v>660</v>
      </c>
      <c r="F260" s="227"/>
    </row>
    <row r="261" spans="1:6" ht="12.75">
      <c r="A261" s="20" t="s">
        <v>318</v>
      </c>
      <c r="B261" s="57">
        <v>242</v>
      </c>
      <c r="C261" s="57">
        <v>600</v>
      </c>
      <c r="D261" s="57"/>
      <c r="E261" s="57">
        <v>600</v>
      </c>
      <c r="F261" s="227"/>
    </row>
    <row r="262" spans="1:6" ht="12.75">
      <c r="A262" s="20" t="s">
        <v>317</v>
      </c>
      <c r="B262" s="57">
        <v>300</v>
      </c>
      <c r="C262" s="64">
        <v>1800</v>
      </c>
      <c r="D262" s="57">
        <v>750</v>
      </c>
      <c r="E262" s="64">
        <v>2550</v>
      </c>
      <c r="F262" s="227"/>
    </row>
    <row r="263" spans="1:6" ht="12.75">
      <c r="A263" s="18" t="s">
        <v>122</v>
      </c>
      <c r="B263" s="57"/>
      <c r="C263" s="57"/>
      <c r="D263" s="57"/>
      <c r="E263" s="75">
        <f>SUM(E259:E262)</f>
        <v>14140</v>
      </c>
      <c r="F263" s="227"/>
    </row>
    <row r="264" spans="1:6" ht="12.75">
      <c r="A264" s="18" t="s">
        <v>161</v>
      </c>
      <c r="B264" s="57"/>
      <c r="C264" s="57"/>
      <c r="D264" s="57"/>
      <c r="E264" s="75">
        <v>28280</v>
      </c>
      <c r="F264" s="227"/>
    </row>
    <row r="265" spans="1:6" ht="12.75">
      <c r="A265" s="18"/>
      <c r="B265" s="57"/>
      <c r="C265" s="57"/>
      <c r="D265" s="57"/>
      <c r="E265" s="75"/>
      <c r="F265" s="227"/>
    </row>
    <row r="266" spans="1:6" ht="12.75">
      <c r="A266" s="18"/>
      <c r="B266" s="57"/>
      <c r="C266" s="57"/>
      <c r="D266" s="57"/>
      <c r="E266" s="75"/>
      <c r="F266" s="227"/>
    </row>
    <row r="267" spans="1:6" ht="12.75">
      <c r="A267" s="100">
        <v>21</v>
      </c>
      <c r="B267" s="57"/>
      <c r="C267" s="57"/>
      <c r="D267" s="57"/>
      <c r="E267" s="57"/>
      <c r="F267" s="227"/>
    </row>
    <row r="268" spans="1:6" ht="12.75">
      <c r="A268" s="74" t="s">
        <v>464</v>
      </c>
      <c r="B268" s="57"/>
      <c r="C268" s="57"/>
      <c r="D268" s="57"/>
      <c r="E268" s="57"/>
      <c r="F268" s="227"/>
    </row>
    <row r="269" spans="1:6" ht="12.75">
      <c r="A269" s="20" t="s">
        <v>319</v>
      </c>
      <c r="B269" s="64">
        <v>1167</v>
      </c>
      <c r="C269" s="64">
        <v>8535</v>
      </c>
      <c r="D269" s="64">
        <v>2140</v>
      </c>
      <c r="E269" s="64">
        <v>10675</v>
      </c>
      <c r="F269" s="227"/>
    </row>
    <row r="270" spans="1:6" ht="12.75">
      <c r="A270" s="20" t="s">
        <v>320</v>
      </c>
      <c r="B270" s="57">
        <v>167</v>
      </c>
      <c r="C270" s="64">
        <v>1002</v>
      </c>
      <c r="D270" s="57">
        <v>407</v>
      </c>
      <c r="E270" s="64">
        <v>1409</v>
      </c>
      <c r="F270" s="227"/>
    </row>
    <row r="271" spans="1:6" ht="12.75">
      <c r="A271" s="20" t="s">
        <v>321</v>
      </c>
      <c r="B271" s="57">
        <v>167</v>
      </c>
      <c r="C271" s="64">
        <v>1002</v>
      </c>
      <c r="D271" s="57"/>
      <c r="E271" s="64">
        <v>1002</v>
      </c>
      <c r="F271" s="227"/>
    </row>
    <row r="272" spans="1:6" ht="12.75">
      <c r="A272" s="20" t="s">
        <v>322</v>
      </c>
      <c r="B272" s="57">
        <v>706</v>
      </c>
      <c r="C272" s="64">
        <v>4534</v>
      </c>
      <c r="D272" s="64">
        <v>3663</v>
      </c>
      <c r="E272" s="64">
        <v>8197</v>
      </c>
      <c r="F272" s="227" t="s">
        <v>591</v>
      </c>
    </row>
    <row r="273" spans="1:6" ht="12.75">
      <c r="A273" s="20" t="s">
        <v>323</v>
      </c>
      <c r="B273" s="57">
        <v>325</v>
      </c>
      <c r="C273" s="64">
        <v>2600</v>
      </c>
      <c r="D273" s="64">
        <v>1542</v>
      </c>
      <c r="E273" s="64">
        <v>4142</v>
      </c>
      <c r="F273" s="227"/>
    </row>
    <row r="274" spans="1:6" s="63" customFormat="1" ht="12.75">
      <c r="A274" s="20" t="s">
        <v>136</v>
      </c>
      <c r="B274" s="57"/>
      <c r="C274" s="64">
        <v>5710</v>
      </c>
      <c r="D274" s="64">
        <v>669</v>
      </c>
      <c r="E274" s="64">
        <f>C274+D274</f>
        <v>6379</v>
      </c>
      <c r="F274" s="245"/>
    </row>
    <row r="275" spans="1:6" ht="12.75">
      <c r="A275" s="18" t="s">
        <v>123</v>
      </c>
      <c r="B275" s="57"/>
      <c r="C275" s="57"/>
      <c r="D275" s="57"/>
      <c r="E275" s="75">
        <f>SUM(E269:E274)</f>
        <v>31804</v>
      </c>
      <c r="F275" s="227"/>
    </row>
    <row r="276" spans="1:6" ht="12.75">
      <c r="A276" s="18" t="s">
        <v>161</v>
      </c>
      <c r="B276" s="57"/>
      <c r="C276" s="57"/>
      <c r="D276" s="57"/>
      <c r="E276" s="75">
        <v>95412</v>
      </c>
      <c r="F276" s="227"/>
    </row>
    <row r="277" spans="1:6" ht="12.75">
      <c r="A277" s="18"/>
      <c r="B277" s="57"/>
      <c r="C277" s="57"/>
      <c r="D277" s="57"/>
      <c r="E277" s="75"/>
      <c r="F277" s="227"/>
    </row>
    <row r="278" spans="1:6" ht="12.75">
      <c r="A278" s="18"/>
      <c r="B278" s="57"/>
      <c r="C278" s="57"/>
      <c r="D278" s="57"/>
      <c r="E278" s="75"/>
      <c r="F278" s="227"/>
    </row>
    <row r="279" spans="1:6" ht="12.75">
      <c r="A279" s="100">
        <v>22</v>
      </c>
      <c r="B279" s="57"/>
      <c r="C279" s="57"/>
      <c r="D279" s="57"/>
      <c r="E279" s="57"/>
      <c r="F279" s="227"/>
    </row>
    <row r="280" spans="1:6" ht="12.75">
      <c r="A280" s="74" t="s">
        <v>148</v>
      </c>
      <c r="B280" s="57"/>
      <c r="C280" s="57"/>
      <c r="D280" s="57"/>
      <c r="E280" s="57"/>
      <c r="F280" s="227"/>
    </row>
    <row r="281" spans="1:6" ht="12.75">
      <c r="A281" s="77" t="s">
        <v>324</v>
      </c>
      <c r="B281" s="57">
        <v>428</v>
      </c>
      <c r="C281" s="64">
        <v>3716</v>
      </c>
      <c r="D281" s="64">
        <v>1281</v>
      </c>
      <c r="E281" s="64">
        <v>4997</v>
      </c>
      <c r="F281" s="227"/>
    </row>
    <row r="282" spans="1:6" ht="12.75">
      <c r="A282" s="20" t="s">
        <v>325</v>
      </c>
      <c r="B282" s="57">
        <v>237</v>
      </c>
      <c r="C282" s="64">
        <v>1422</v>
      </c>
      <c r="D282" s="57">
        <v>382</v>
      </c>
      <c r="E282" s="64">
        <v>1804</v>
      </c>
      <c r="F282" s="227"/>
    </row>
    <row r="283" spans="1:6" ht="12.75">
      <c r="A283" s="20" t="s">
        <v>326</v>
      </c>
      <c r="B283" s="57">
        <v>197</v>
      </c>
      <c r="C283" s="64">
        <v>1641</v>
      </c>
      <c r="D283" s="57">
        <v>919</v>
      </c>
      <c r="E283" s="64">
        <v>2560</v>
      </c>
      <c r="F283" s="227"/>
    </row>
    <row r="284" spans="1:6" ht="12.75">
      <c r="A284" s="55" t="s">
        <v>327</v>
      </c>
      <c r="B284" s="62">
        <v>952</v>
      </c>
      <c r="C284" s="62">
        <v>5712</v>
      </c>
      <c r="D284" s="62">
        <v>1170</v>
      </c>
      <c r="E284" s="62">
        <v>6882</v>
      </c>
      <c r="F284" s="227" t="s">
        <v>579</v>
      </c>
    </row>
    <row r="285" spans="1:6" ht="12.75">
      <c r="A285" s="20" t="s">
        <v>328</v>
      </c>
      <c r="B285" s="57">
        <v>365</v>
      </c>
      <c r="C285" s="64">
        <v>2190</v>
      </c>
      <c r="D285" s="57">
        <v>0</v>
      </c>
      <c r="E285" s="64">
        <v>2190</v>
      </c>
      <c r="F285" s="227"/>
    </row>
    <row r="286" spans="1:6" ht="12.75">
      <c r="A286" s="20" t="s">
        <v>329</v>
      </c>
      <c r="B286" s="57">
        <v>195</v>
      </c>
      <c r="C286" s="64">
        <v>1307</v>
      </c>
      <c r="D286" s="57">
        <v>310</v>
      </c>
      <c r="E286" s="64">
        <v>1617</v>
      </c>
      <c r="F286" s="227"/>
    </row>
    <row r="287" spans="1:6" ht="12.75">
      <c r="A287" s="20" t="s">
        <v>330</v>
      </c>
      <c r="B287" s="57">
        <v>179</v>
      </c>
      <c r="C287" s="57">
        <v>895</v>
      </c>
      <c r="D287" s="57">
        <v>120</v>
      </c>
      <c r="E287" s="64">
        <v>1015</v>
      </c>
      <c r="F287" s="227"/>
    </row>
    <row r="288" spans="1:6" ht="12.75">
      <c r="A288" s="57" t="s">
        <v>331</v>
      </c>
      <c r="B288" s="62">
        <v>613</v>
      </c>
      <c r="C288" s="62">
        <v>6393</v>
      </c>
      <c r="D288" s="62">
        <v>1290</v>
      </c>
      <c r="E288" s="62">
        <f>C288+D288</f>
        <v>7683</v>
      </c>
      <c r="F288" s="227"/>
    </row>
    <row r="289" spans="1:6" ht="12.75">
      <c r="A289" s="57" t="s">
        <v>332</v>
      </c>
      <c r="B289" s="62">
        <v>120</v>
      </c>
      <c r="C289" s="62">
        <v>960</v>
      </c>
      <c r="D289" s="62">
        <v>354</v>
      </c>
      <c r="E289" s="62">
        <f>C289+D289</f>
        <v>1314</v>
      </c>
      <c r="F289" s="227"/>
    </row>
    <row r="290" spans="1:6" ht="12.75">
      <c r="A290" s="258" t="s">
        <v>549</v>
      </c>
      <c r="B290" s="62">
        <v>143</v>
      </c>
      <c r="C290" s="62">
        <v>715</v>
      </c>
      <c r="D290" s="232">
        <v>30</v>
      </c>
      <c r="E290" s="232">
        <v>745</v>
      </c>
      <c r="F290" s="227"/>
    </row>
    <row r="291" spans="1:6" ht="12.75">
      <c r="A291" s="258" t="s">
        <v>548</v>
      </c>
      <c r="B291" s="62">
        <v>1544</v>
      </c>
      <c r="C291" s="62">
        <v>7720</v>
      </c>
      <c r="D291" s="232">
        <v>0</v>
      </c>
      <c r="E291" s="232">
        <v>7720</v>
      </c>
      <c r="F291" s="227"/>
    </row>
    <row r="292" spans="1:6" ht="12.75">
      <c r="A292" s="258" t="s">
        <v>562</v>
      </c>
      <c r="B292" s="62">
        <v>102</v>
      </c>
      <c r="C292" s="62">
        <v>612</v>
      </c>
      <c r="D292" s="62">
        <v>0</v>
      </c>
      <c r="E292" s="62">
        <v>612</v>
      </c>
      <c r="F292" s="227"/>
    </row>
    <row r="293" spans="1:6" ht="12.75">
      <c r="A293" s="20" t="s">
        <v>333</v>
      </c>
      <c r="B293" s="57">
        <v>134</v>
      </c>
      <c r="C293" s="57">
        <v>938</v>
      </c>
      <c r="D293" s="57">
        <v>388</v>
      </c>
      <c r="E293" s="64">
        <v>1326</v>
      </c>
      <c r="F293" s="227"/>
    </row>
    <row r="294" spans="1:6" ht="12.75">
      <c r="A294" s="18" t="s">
        <v>123</v>
      </c>
      <c r="B294" s="57"/>
      <c r="C294" s="57"/>
      <c r="D294" s="57"/>
      <c r="E294" s="75">
        <f>SUM(E281:E293)</f>
        <v>40465</v>
      </c>
      <c r="F294" s="227"/>
    </row>
    <row r="295" spans="1:6" ht="12.75">
      <c r="A295" s="18" t="s">
        <v>161</v>
      </c>
      <c r="B295" s="57"/>
      <c r="C295" s="57"/>
      <c r="D295" s="57"/>
      <c r="E295" s="75">
        <v>80930</v>
      </c>
      <c r="F295" s="227"/>
    </row>
    <row r="296" spans="1:6" ht="12.75">
      <c r="A296" s="18"/>
      <c r="B296" s="57"/>
      <c r="C296" s="57"/>
      <c r="D296" s="57"/>
      <c r="E296" s="75"/>
      <c r="F296" s="227"/>
    </row>
    <row r="297" spans="1:6" ht="12.75">
      <c r="A297" s="18"/>
      <c r="B297" s="57"/>
      <c r="C297" s="57"/>
      <c r="D297" s="57"/>
      <c r="E297" s="75"/>
      <c r="F297" s="227"/>
    </row>
    <row r="298" spans="1:6" ht="12.75">
      <c r="A298" s="100">
        <v>23</v>
      </c>
      <c r="B298" s="57"/>
      <c r="C298" s="57"/>
      <c r="D298" s="57"/>
      <c r="E298" s="57"/>
      <c r="F298" s="227"/>
    </row>
    <row r="299" spans="1:6" ht="12.75">
      <c r="A299" s="74" t="s">
        <v>148</v>
      </c>
      <c r="B299" s="57"/>
      <c r="C299" s="57"/>
      <c r="D299" s="57"/>
      <c r="E299" s="57"/>
      <c r="F299" s="227"/>
    </row>
    <row r="300" spans="1:6" ht="12.75">
      <c r="A300" s="20" t="s">
        <v>334</v>
      </c>
      <c r="B300" s="57">
        <v>466</v>
      </c>
      <c r="C300" s="64">
        <v>2470</v>
      </c>
      <c r="D300" s="57">
        <v>575</v>
      </c>
      <c r="E300" s="64">
        <v>3045</v>
      </c>
      <c r="F300" s="227"/>
    </row>
    <row r="301" spans="1:6" ht="12.75">
      <c r="A301" s="20" t="s">
        <v>335</v>
      </c>
      <c r="B301" s="64">
        <v>1036</v>
      </c>
      <c r="C301" s="64">
        <v>5698</v>
      </c>
      <c r="D301" s="57">
        <v>703</v>
      </c>
      <c r="E301" s="64">
        <v>6401</v>
      </c>
      <c r="F301" s="227"/>
    </row>
    <row r="302" spans="1:6" ht="12.75">
      <c r="A302" s="20" t="s">
        <v>336</v>
      </c>
      <c r="B302" s="57">
        <v>867</v>
      </c>
      <c r="C302" s="64">
        <v>4954</v>
      </c>
      <c r="D302" s="57">
        <v>345</v>
      </c>
      <c r="E302" s="64">
        <v>5299</v>
      </c>
      <c r="F302" s="227"/>
    </row>
    <row r="303" spans="1:6" ht="12.75">
      <c r="A303" s="20" t="s">
        <v>337</v>
      </c>
      <c r="B303" s="64">
        <v>1119</v>
      </c>
      <c r="C303" s="64">
        <v>7274</v>
      </c>
      <c r="D303" s="64">
        <v>1387</v>
      </c>
      <c r="E303" s="64">
        <v>8661</v>
      </c>
      <c r="F303" s="227"/>
    </row>
    <row r="304" spans="1:6" ht="12.75">
      <c r="A304" s="18" t="s">
        <v>123</v>
      </c>
      <c r="B304" s="57"/>
      <c r="C304" s="57"/>
      <c r="D304" s="57"/>
      <c r="E304" s="75">
        <f>SUM(E300:E303)</f>
        <v>23406</v>
      </c>
      <c r="F304" s="227"/>
    </row>
    <row r="305" spans="1:6" ht="12.75">
      <c r="A305" s="18" t="s">
        <v>161</v>
      </c>
      <c r="B305" s="57"/>
      <c r="C305" s="57"/>
      <c r="D305" s="57"/>
      <c r="E305" s="75">
        <v>46812</v>
      </c>
      <c r="F305" s="227"/>
    </row>
    <row r="306" spans="1:6" ht="12.75">
      <c r="A306" s="18"/>
      <c r="B306" s="57"/>
      <c r="C306" s="57"/>
      <c r="D306" s="57"/>
      <c r="E306" s="75"/>
      <c r="F306" s="227"/>
    </row>
    <row r="307" spans="1:6" ht="12.75">
      <c r="A307" s="18"/>
      <c r="B307" s="57"/>
      <c r="C307" s="57"/>
      <c r="D307" s="57"/>
      <c r="E307" s="75"/>
      <c r="F307" s="227"/>
    </row>
    <row r="308" spans="1:6" ht="12.75">
      <c r="A308" s="100">
        <v>24</v>
      </c>
      <c r="B308" s="57"/>
      <c r="C308" s="57"/>
      <c r="D308" s="57"/>
      <c r="E308" s="57"/>
      <c r="F308" s="227"/>
    </row>
    <row r="309" spans="1:6" ht="12.75">
      <c r="A309" s="74" t="s">
        <v>464</v>
      </c>
      <c r="B309" s="57"/>
      <c r="C309" s="57"/>
      <c r="D309" s="57"/>
      <c r="E309" s="57"/>
      <c r="F309" s="227"/>
    </row>
    <row r="310" spans="1:6" ht="12.75">
      <c r="A310" s="20" t="s">
        <v>338</v>
      </c>
      <c r="B310" s="57">
        <v>93</v>
      </c>
      <c r="C310" s="57">
        <v>521</v>
      </c>
      <c r="D310" s="57">
        <v>535</v>
      </c>
      <c r="E310" s="64">
        <v>1056</v>
      </c>
      <c r="F310" s="227"/>
    </row>
    <row r="311" spans="1:6" ht="12.75">
      <c r="A311" s="20" t="s">
        <v>339</v>
      </c>
      <c r="B311" s="57">
        <v>499</v>
      </c>
      <c r="C311" s="64">
        <v>4113</v>
      </c>
      <c r="D311" s="64">
        <v>2476</v>
      </c>
      <c r="E311" s="64">
        <v>6589</v>
      </c>
      <c r="F311" s="227"/>
    </row>
    <row r="312" spans="1:6" ht="12.75">
      <c r="A312" s="20" t="s">
        <v>340</v>
      </c>
      <c r="B312" s="57">
        <v>370</v>
      </c>
      <c r="C312" s="64">
        <v>3688</v>
      </c>
      <c r="D312" s="64">
        <v>1159</v>
      </c>
      <c r="E312" s="64">
        <v>4847</v>
      </c>
      <c r="F312" s="227" t="s">
        <v>592</v>
      </c>
    </row>
    <row r="313" spans="1:6" ht="12.75">
      <c r="A313" s="20" t="s">
        <v>341</v>
      </c>
      <c r="B313" s="57">
        <v>96</v>
      </c>
      <c r="C313" s="57">
        <v>336</v>
      </c>
      <c r="D313" s="57">
        <v>52</v>
      </c>
      <c r="E313" s="57">
        <v>388</v>
      </c>
      <c r="F313" s="227"/>
    </row>
    <row r="314" spans="1:6" ht="12.75">
      <c r="A314" s="20" t="s">
        <v>342</v>
      </c>
      <c r="B314" s="57">
        <v>71</v>
      </c>
      <c r="C314" s="57">
        <v>639</v>
      </c>
      <c r="D314" s="57">
        <v>324</v>
      </c>
      <c r="E314" s="57">
        <v>963</v>
      </c>
      <c r="F314" s="227"/>
    </row>
    <row r="315" spans="1:6" ht="12.75">
      <c r="A315" s="20" t="s">
        <v>343</v>
      </c>
      <c r="B315" s="57">
        <v>82</v>
      </c>
      <c r="C315" s="57">
        <v>287</v>
      </c>
      <c r="D315" s="57">
        <v>357</v>
      </c>
      <c r="E315" s="57">
        <v>644</v>
      </c>
      <c r="F315" s="227"/>
    </row>
    <row r="316" spans="1:6" ht="12.75">
      <c r="A316" s="20" t="s">
        <v>137</v>
      </c>
      <c r="B316" s="57"/>
      <c r="C316" s="57">
        <v>5710</v>
      </c>
      <c r="D316" s="57">
        <v>669</v>
      </c>
      <c r="E316" s="64">
        <v>6379</v>
      </c>
      <c r="F316" s="227"/>
    </row>
    <row r="317" spans="1:6" ht="12.75">
      <c r="A317" s="18" t="s">
        <v>123</v>
      </c>
      <c r="B317" s="57"/>
      <c r="C317" s="57"/>
      <c r="D317" s="57"/>
      <c r="E317" s="75">
        <f>SUM(E310:E316)</f>
        <v>20866</v>
      </c>
      <c r="F317" s="227"/>
    </row>
    <row r="318" spans="1:6" ht="12.75">
      <c r="A318" s="18" t="s">
        <v>161</v>
      </c>
      <c r="B318" s="57"/>
      <c r="C318" s="57"/>
      <c r="D318" s="57"/>
      <c r="E318" s="75">
        <v>62598</v>
      </c>
      <c r="F318" s="227"/>
    </row>
    <row r="319" spans="1:6" ht="12.75">
      <c r="A319" s="18"/>
      <c r="B319" s="57"/>
      <c r="C319" s="57"/>
      <c r="D319" s="57"/>
      <c r="E319" s="75"/>
      <c r="F319" s="227"/>
    </row>
    <row r="320" spans="1:6" ht="12.75">
      <c r="A320" s="18"/>
      <c r="B320" s="57"/>
      <c r="C320" s="57"/>
      <c r="D320" s="57"/>
      <c r="E320" s="75"/>
      <c r="F320" s="227"/>
    </row>
    <row r="321" spans="1:6" ht="12.75">
      <c r="A321" s="100">
        <v>25</v>
      </c>
      <c r="B321" s="57"/>
      <c r="C321" s="57"/>
      <c r="D321" s="57"/>
      <c r="E321" s="57"/>
      <c r="F321" s="227"/>
    </row>
    <row r="322" spans="1:6" ht="12.75">
      <c r="A322" s="74" t="s">
        <v>148</v>
      </c>
      <c r="B322" s="57"/>
      <c r="C322" s="57"/>
      <c r="D322" s="57"/>
      <c r="E322" s="57"/>
      <c r="F322" s="227"/>
    </row>
    <row r="323" spans="1:6" ht="12.75">
      <c r="A323" s="20" t="s">
        <v>344</v>
      </c>
      <c r="B323" s="57">
        <v>206</v>
      </c>
      <c r="C323" s="64">
        <v>1071</v>
      </c>
      <c r="D323" s="57"/>
      <c r="E323" s="64">
        <v>1071</v>
      </c>
      <c r="F323" s="227"/>
    </row>
    <row r="324" spans="1:6" ht="12.75">
      <c r="A324" s="20" t="s">
        <v>345</v>
      </c>
      <c r="B324" s="64">
        <v>1265</v>
      </c>
      <c r="C324" s="64">
        <v>6692</v>
      </c>
      <c r="D324" s="64">
        <v>1302</v>
      </c>
      <c r="E324" s="64">
        <v>7994</v>
      </c>
      <c r="F324" s="227" t="s">
        <v>593</v>
      </c>
    </row>
    <row r="325" spans="1:6" ht="12.75">
      <c r="A325" s="20" t="s">
        <v>594</v>
      </c>
      <c r="B325" s="57">
        <v>80</v>
      </c>
      <c r="C325" s="57">
        <v>584</v>
      </c>
      <c r="D325" s="57">
        <v>77</v>
      </c>
      <c r="E325" s="57">
        <v>661</v>
      </c>
      <c r="F325" s="227"/>
    </row>
    <row r="326" spans="1:6" ht="12.75">
      <c r="A326" s="20" t="s">
        <v>346</v>
      </c>
      <c r="B326" s="57">
        <v>322</v>
      </c>
      <c r="C326" s="64">
        <v>1449</v>
      </c>
      <c r="D326" s="57">
        <v>173</v>
      </c>
      <c r="E326" s="64">
        <v>1622</v>
      </c>
      <c r="F326" s="227"/>
    </row>
    <row r="327" spans="1:6" ht="12.75">
      <c r="A327" s="20" t="s">
        <v>347</v>
      </c>
      <c r="B327" s="57">
        <v>700</v>
      </c>
      <c r="C327" s="64">
        <v>3430</v>
      </c>
      <c r="D327" s="57">
        <v>112</v>
      </c>
      <c r="E327" s="64">
        <v>3542</v>
      </c>
      <c r="F327" s="227"/>
    </row>
    <row r="328" spans="1:6" ht="12.75">
      <c r="A328" s="20" t="s">
        <v>167</v>
      </c>
      <c r="B328" s="57"/>
      <c r="C328" s="57">
        <v>448</v>
      </c>
      <c r="D328" s="57"/>
      <c r="E328" s="57">
        <v>448</v>
      </c>
      <c r="F328" s="227"/>
    </row>
    <row r="329" spans="1:6" ht="12.75">
      <c r="A329" s="20" t="s">
        <v>430</v>
      </c>
      <c r="B329" s="57">
        <v>44</v>
      </c>
      <c r="C329" s="57">
        <v>233</v>
      </c>
      <c r="D329" s="57">
        <v>130</v>
      </c>
      <c r="E329" s="57">
        <v>363</v>
      </c>
      <c r="F329" s="227"/>
    </row>
    <row r="330" spans="1:6" ht="12.75">
      <c r="A330" s="18" t="s">
        <v>123</v>
      </c>
      <c r="B330" s="57"/>
      <c r="C330" s="57"/>
      <c r="D330" s="57"/>
      <c r="E330" s="75">
        <f>SUM(E323:E329)</f>
        <v>15701</v>
      </c>
      <c r="F330" s="227"/>
    </row>
    <row r="331" spans="1:6" ht="12.75">
      <c r="A331" s="18" t="s">
        <v>161</v>
      </c>
      <c r="B331" s="57"/>
      <c r="C331" s="57"/>
      <c r="D331" s="57"/>
      <c r="E331" s="75">
        <v>31402</v>
      </c>
      <c r="F331" s="227"/>
    </row>
    <row r="332" spans="1:6" ht="12.75">
      <c r="A332" s="18"/>
      <c r="B332" s="57"/>
      <c r="C332" s="57"/>
      <c r="D332" s="57"/>
      <c r="E332" s="75"/>
      <c r="F332" s="227"/>
    </row>
    <row r="333" spans="1:6" ht="12.75">
      <c r="A333" s="18"/>
      <c r="B333" s="57"/>
      <c r="C333" s="57"/>
      <c r="D333" s="57"/>
      <c r="E333" s="75"/>
      <c r="F333" s="227"/>
    </row>
    <row r="334" spans="1:6" ht="12.75">
      <c r="A334" s="100">
        <v>26</v>
      </c>
      <c r="B334" s="57"/>
      <c r="C334" s="57"/>
      <c r="D334" s="57"/>
      <c r="E334" s="57"/>
      <c r="F334" s="227"/>
    </row>
    <row r="335" spans="1:6" ht="12.75">
      <c r="A335" s="74" t="s">
        <v>148</v>
      </c>
      <c r="B335" s="57"/>
      <c r="C335" s="57"/>
      <c r="D335" s="57"/>
      <c r="E335" s="57"/>
      <c r="F335" s="227"/>
    </row>
    <row r="336" spans="1:6" ht="12.75">
      <c r="A336" s="234" t="s">
        <v>138</v>
      </c>
      <c r="B336" s="233"/>
      <c r="C336" s="233"/>
      <c r="D336" s="233"/>
      <c r="E336" s="233">
        <v>2756</v>
      </c>
      <c r="F336" s="227" t="s">
        <v>599</v>
      </c>
    </row>
    <row r="337" spans="1:6" ht="12.75">
      <c r="A337" s="234" t="s">
        <v>138</v>
      </c>
      <c r="B337" s="233"/>
      <c r="C337" s="233"/>
      <c r="D337" s="233"/>
      <c r="E337" s="233">
        <v>2095</v>
      </c>
      <c r="F337" s="227" t="s">
        <v>598</v>
      </c>
    </row>
    <row r="338" spans="1:6" ht="12.75">
      <c r="A338" s="234" t="s">
        <v>138</v>
      </c>
      <c r="B338" s="235">
        <v>557</v>
      </c>
      <c r="C338" s="233">
        <v>5279</v>
      </c>
      <c r="D338" s="235"/>
      <c r="E338" s="235">
        <v>5279</v>
      </c>
      <c r="F338" s="227" t="s">
        <v>600</v>
      </c>
    </row>
    <row r="339" spans="1:6" ht="12.75">
      <c r="A339" s="234" t="s">
        <v>138</v>
      </c>
      <c r="B339" s="235"/>
      <c r="C339" s="233"/>
      <c r="D339" s="235">
        <v>12351</v>
      </c>
      <c r="E339" s="235">
        <v>12351</v>
      </c>
      <c r="F339" s="227" t="s">
        <v>597</v>
      </c>
    </row>
    <row r="340" spans="1:6" ht="12.75">
      <c r="A340" s="1" t="s">
        <v>431</v>
      </c>
      <c r="B340" s="60"/>
      <c r="C340" s="60"/>
      <c r="D340" s="60">
        <v>299</v>
      </c>
      <c r="E340" s="62">
        <v>299</v>
      </c>
      <c r="F340" s="227"/>
    </row>
    <row r="341" spans="1:6" ht="12.75">
      <c r="A341" s="20" t="s">
        <v>348</v>
      </c>
      <c r="B341" s="57">
        <v>528</v>
      </c>
      <c r="C341" s="64">
        <v>3538</v>
      </c>
      <c r="D341" s="57">
        <v>783</v>
      </c>
      <c r="E341" s="64">
        <v>4321</v>
      </c>
      <c r="F341" s="227" t="s">
        <v>349</v>
      </c>
    </row>
    <row r="342" spans="1:6" ht="12.75">
      <c r="A342" s="18" t="s">
        <v>123</v>
      </c>
      <c r="B342" s="57"/>
      <c r="C342" s="57"/>
      <c r="D342" s="57"/>
      <c r="E342" s="75">
        <v>27101</v>
      </c>
      <c r="F342" s="227"/>
    </row>
    <row r="343" spans="1:6" ht="12.75">
      <c r="A343" s="18" t="s">
        <v>161</v>
      </c>
      <c r="B343" s="57"/>
      <c r="C343" s="57"/>
      <c r="D343" s="57"/>
      <c r="E343" s="75">
        <f>E342*2</f>
        <v>54202</v>
      </c>
      <c r="F343" s="227"/>
    </row>
    <row r="344" spans="1:6" ht="12.75">
      <c r="A344" s="18"/>
      <c r="B344" s="57"/>
      <c r="C344" s="57"/>
      <c r="D344" s="57"/>
      <c r="E344" s="75"/>
      <c r="F344" s="227"/>
    </row>
    <row r="345" spans="1:6" ht="12.75">
      <c r="A345" s="18"/>
      <c r="B345" s="57"/>
      <c r="C345" s="57"/>
      <c r="D345" s="57"/>
      <c r="E345" s="75"/>
      <c r="F345" s="227"/>
    </row>
    <row r="346" spans="1:6" ht="12.75">
      <c r="A346" s="100">
        <v>27</v>
      </c>
      <c r="B346" s="57"/>
      <c r="C346" s="57"/>
      <c r="D346" s="57"/>
      <c r="E346" s="57"/>
      <c r="F346" s="227"/>
    </row>
    <row r="347" spans="1:6" ht="12.75">
      <c r="A347" s="74" t="s">
        <v>464</v>
      </c>
      <c r="B347" s="57"/>
      <c r="C347" s="57"/>
      <c r="D347" s="57"/>
      <c r="E347" s="57"/>
      <c r="F347" s="227"/>
    </row>
    <row r="348" spans="1:6" ht="12.75">
      <c r="A348" s="20" t="s">
        <v>139</v>
      </c>
      <c r="B348" s="57">
        <v>690</v>
      </c>
      <c r="C348" s="64">
        <v>5175</v>
      </c>
      <c r="D348" s="64">
        <v>1203</v>
      </c>
      <c r="E348" s="64">
        <v>6378</v>
      </c>
      <c r="F348" s="227" t="s">
        <v>168</v>
      </c>
    </row>
    <row r="349" spans="1:6" ht="12.75">
      <c r="A349" s="20" t="s">
        <v>140</v>
      </c>
      <c r="B349" s="57">
        <v>692</v>
      </c>
      <c r="C349" s="64">
        <v>5674</v>
      </c>
      <c r="D349" s="64">
        <v>1742</v>
      </c>
      <c r="E349" s="64">
        <v>7416</v>
      </c>
      <c r="F349" s="227"/>
    </row>
    <row r="350" spans="1:6" ht="12.75">
      <c r="A350" s="20" t="s">
        <v>350</v>
      </c>
      <c r="B350" s="57">
        <v>210</v>
      </c>
      <c r="C350" s="64">
        <v>1701</v>
      </c>
      <c r="D350" s="64">
        <v>1440</v>
      </c>
      <c r="E350" s="64">
        <v>3141</v>
      </c>
      <c r="F350" s="227"/>
    </row>
    <row r="351" spans="1:6" ht="12.75">
      <c r="A351" s="20" t="s">
        <v>351</v>
      </c>
      <c r="B351" s="64">
        <v>1393</v>
      </c>
      <c r="C351" s="64">
        <v>10169</v>
      </c>
      <c r="D351" s="64">
        <v>2455</v>
      </c>
      <c r="E351" s="64">
        <v>12624</v>
      </c>
      <c r="F351" s="227"/>
    </row>
    <row r="352" spans="1:6" ht="12.75">
      <c r="A352" s="20" t="s">
        <v>352</v>
      </c>
      <c r="B352" s="57">
        <v>138</v>
      </c>
      <c r="C352" s="57">
        <v>897</v>
      </c>
      <c r="D352" s="57">
        <v>73</v>
      </c>
      <c r="E352" s="57">
        <v>970</v>
      </c>
      <c r="F352" s="227"/>
    </row>
    <row r="353" spans="1:6" ht="12.75">
      <c r="A353" s="20" t="s">
        <v>353</v>
      </c>
      <c r="B353" s="57">
        <v>447</v>
      </c>
      <c r="C353" s="64">
        <v>2012</v>
      </c>
      <c r="D353" s="57">
        <v>118</v>
      </c>
      <c r="E353" s="64">
        <v>2130</v>
      </c>
      <c r="F353" s="227"/>
    </row>
    <row r="354" spans="1:6" ht="12.75">
      <c r="A354" s="20" t="s">
        <v>595</v>
      </c>
      <c r="B354" s="57">
        <v>380</v>
      </c>
      <c r="C354" s="64">
        <v>2305</v>
      </c>
      <c r="D354" s="57"/>
      <c r="E354" s="64">
        <v>2305</v>
      </c>
      <c r="F354" s="227" t="s">
        <v>141</v>
      </c>
    </row>
    <row r="355" spans="1:6" ht="12.75">
      <c r="A355" s="20" t="s">
        <v>354</v>
      </c>
      <c r="B355" s="57">
        <v>215</v>
      </c>
      <c r="C355" s="64">
        <v>1828</v>
      </c>
      <c r="D355" s="57">
        <v>481</v>
      </c>
      <c r="E355" s="64">
        <v>2309</v>
      </c>
      <c r="F355" s="227"/>
    </row>
    <row r="356" spans="1:6" ht="12.75">
      <c r="A356" s="20" t="s">
        <v>355</v>
      </c>
      <c r="B356" s="57">
        <v>175</v>
      </c>
      <c r="C356" s="64">
        <v>3856</v>
      </c>
      <c r="D356" s="57">
        <v>600</v>
      </c>
      <c r="E356" s="64">
        <v>4456</v>
      </c>
      <c r="F356" s="227"/>
    </row>
    <row r="357" spans="1:6" ht="12.75">
      <c r="A357" s="20" t="s">
        <v>356</v>
      </c>
      <c r="B357" s="57">
        <v>187</v>
      </c>
      <c r="C357" s="64">
        <v>1122</v>
      </c>
      <c r="D357" s="57">
        <v>933</v>
      </c>
      <c r="E357" s="64">
        <v>2055</v>
      </c>
      <c r="F357" s="227"/>
    </row>
    <row r="358" spans="1:6" ht="12.75">
      <c r="A358" s="18" t="s">
        <v>142</v>
      </c>
      <c r="B358" s="57"/>
      <c r="C358" s="57"/>
      <c r="D358" s="57"/>
      <c r="E358" s="75">
        <f>SUM(E348:E357)</f>
        <v>43784</v>
      </c>
      <c r="F358" s="227"/>
    </row>
    <row r="359" spans="1:6" ht="12.75">
      <c r="A359" s="18" t="s">
        <v>161</v>
      </c>
      <c r="B359" s="57"/>
      <c r="C359" s="57"/>
      <c r="D359" s="57"/>
      <c r="E359" s="75">
        <v>131352</v>
      </c>
      <c r="F359" s="227"/>
    </row>
    <row r="360" spans="1:6" ht="12.75">
      <c r="A360" s="5"/>
      <c r="B360" s="57"/>
      <c r="C360" s="57"/>
      <c r="D360" s="57"/>
      <c r="E360" s="75"/>
      <c r="F360" s="271"/>
    </row>
    <row r="361" spans="1:6" ht="12.75">
      <c r="A361" s="18"/>
      <c r="B361" s="57"/>
      <c r="C361" s="57"/>
      <c r="D361" s="57"/>
      <c r="E361" s="75"/>
      <c r="F361" s="227"/>
    </row>
    <row r="362" spans="1:6" ht="12.75">
      <c r="A362" s="100">
        <v>28</v>
      </c>
      <c r="B362" s="57"/>
      <c r="C362" s="57"/>
      <c r="D362" s="57"/>
      <c r="E362" s="57"/>
      <c r="F362" s="227"/>
    </row>
    <row r="363" spans="1:6" ht="12.75">
      <c r="A363" s="74" t="s">
        <v>464</v>
      </c>
      <c r="B363" s="57"/>
      <c r="C363" s="57"/>
      <c r="D363" s="57"/>
      <c r="E363" s="57"/>
      <c r="F363" s="227"/>
    </row>
    <row r="364" spans="1:6" ht="12.75">
      <c r="A364" s="247" t="s">
        <v>357</v>
      </c>
      <c r="B364" s="64">
        <v>1460</v>
      </c>
      <c r="C364" s="64">
        <v>13140</v>
      </c>
      <c r="D364" s="64">
        <v>3420</v>
      </c>
      <c r="E364" s="64">
        <v>16560</v>
      </c>
      <c r="F364" s="227" t="s">
        <v>580</v>
      </c>
    </row>
    <row r="365" spans="1:6" ht="12.75">
      <c r="A365" s="234" t="s">
        <v>473</v>
      </c>
      <c r="B365" s="64">
        <v>1376</v>
      </c>
      <c r="C365" s="64">
        <v>13760</v>
      </c>
      <c r="D365" s="64">
        <v>10842</v>
      </c>
      <c r="E365" s="64">
        <v>24602</v>
      </c>
      <c r="F365" s="227" t="s">
        <v>606</v>
      </c>
    </row>
    <row r="366" spans="1:6" ht="12.75">
      <c r="A366" s="18" t="s">
        <v>123</v>
      </c>
      <c r="B366" s="57"/>
      <c r="C366" s="57"/>
      <c r="D366" s="57"/>
      <c r="E366" s="75">
        <f>SUM(E364:E365)</f>
        <v>41162</v>
      </c>
      <c r="F366" s="227"/>
    </row>
    <row r="367" spans="1:6" ht="12.75">
      <c r="A367" s="18" t="s">
        <v>161</v>
      </c>
      <c r="B367" s="57"/>
      <c r="C367" s="57"/>
      <c r="D367" s="57"/>
      <c r="E367" s="75">
        <v>123486</v>
      </c>
      <c r="F367" s="227"/>
    </row>
    <row r="368" spans="1:6" ht="12.75">
      <c r="A368" s="18"/>
      <c r="B368" s="57"/>
      <c r="C368" s="57"/>
      <c r="D368" s="57"/>
      <c r="E368" s="75"/>
      <c r="F368" s="227"/>
    </row>
    <row r="369" spans="1:6" ht="12.75">
      <c r="A369" s="18"/>
      <c r="B369" s="57"/>
      <c r="C369" s="57"/>
      <c r="D369" s="57"/>
      <c r="E369" s="75"/>
      <c r="F369" s="227"/>
    </row>
    <row r="370" spans="1:6" ht="12.75">
      <c r="A370" s="100">
        <v>29</v>
      </c>
      <c r="B370" s="57"/>
      <c r="C370" s="57"/>
      <c r="D370" s="57"/>
      <c r="E370" s="57"/>
      <c r="F370" s="227"/>
    </row>
    <row r="371" spans="1:6" ht="12.75">
      <c r="A371" s="74" t="s">
        <v>148</v>
      </c>
      <c r="B371" s="57"/>
      <c r="C371" s="57"/>
      <c r="D371" s="57"/>
      <c r="E371" s="57"/>
      <c r="F371" s="227"/>
    </row>
    <row r="372" spans="1:6" ht="12.75">
      <c r="A372" s="57" t="s">
        <v>359</v>
      </c>
      <c r="B372" s="62">
        <v>130</v>
      </c>
      <c r="C372" s="62">
        <v>819</v>
      </c>
      <c r="D372" s="62">
        <v>82</v>
      </c>
      <c r="E372" s="62">
        <v>901</v>
      </c>
      <c r="F372" s="227"/>
    </row>
    <row r="373" spans="1:6" ht="12.75">
      <c r="A373" s="20" t="s">
        <v>21</v>
      </c>
      <c r="B373" s="57">
        <v>290</v>
      </c>
      <c r="C373" s="64">
        <v>1885</v>
      </c>
      <c r="D373" s="57">
        <v>168</v>
      </c>
      <c r="E373" s="64">
        <v>2053</v>
      </c>
      <c r="F373" s="227"/>
    </row>
    <row r="374" spans="1:6" ht="12.75">
      <c r="A374" s="20" t="s">
        <v>360</v>
      </c>
      <c r="B374" s="57">
        <v>97</v>
      </c>
      <c r="C374" s="57">
        <v>456</v>
      </c>
      <c r="D374" s="57">
        <v>970</v>
      </c>
      <c r="E374" s="64">
        <v>1426</v>
      </c>
      <c r="F374" s="227"/>
    </row>
    <row r="375" spans="1:6" ht="12.75">
      <c r="A375" s="55" t="s">
        <v>361</v>
      </c>
      <c r="B375" s="55"/>
      <c r="C375" s="55"/>
      <c r="D375" s="232">
        <v>2830</v>
      </c>
      <c r="E375" s="232">
        <v>2830</v>
      </c>
      <c r="F375" s="262" t="s">
        <v>581</v>
      </c>
    </row>
    <row r="376" spans="1:6" ht="12.75">
      <c r="A376" s="55" t="s">
        <v>361</v>
      </c>
      <c r="B376" s="232">
        <v>504</v>
      </c>
      <c r="C376" s="232">
        <v>4284</v>
      </c>
      <c r="D376" s="232">
        <v>808</v>
      </c>
      <c r="E376" s="232">
        <f>C376+D376</f>
        <v>5092</v>
      </c>
      <c r="F376" s="262" t="s">
        <v>582</v>
      </c>
    </row>
    <row r="377" spans="1:6" ht="12.75">
      <c r="A377" s="55" t="s">
        <v>146</v>
      </c>
      <c r="B377" s="232">
        <v>718</v>
      </c>
      <c r="C377" s="232"/>
      <c r="D377" s="232">
        <v>2872</v>
      </c>
      <c r="E377" s="232">
        <v>2872</v>
      </c>
      <c r="F377" s="111" t="s">
        <v>400</v>
      </c>
    </row>
    <row r="378" spans="1:6" ht="12.75">
      <c r="A378" s="1" t="s">
        <v>147</v>
      </c>
      <c r="B378" s="60">
        <v>1398</v>
      </c>
      <c r="C378" s="68">
        <v>9786</v>
      </c>
      <c r="D378" s="60"/>
      <c r="E378" s="62">
        <v>9786</v>
      </c>
      <c r="F378" s="239"/>
    </row>
    <row r="379" spans="1:6" ht="12.75">
      <c r="A379" s="18" t="s">
        <v>123</v>
      </c>
      <c r="B379" s="57"/>
      <c r="C379" s="57"/>
      <c r="D379" s="57"/>
      <c r="E379" s="75">
        <v>24960</v>
      </c>
      <c r="F379" s="227"/>
    </row>
    <row r="380" spans="1:6" ht="12.75">
      <c r="A380" s="18" t="s">
        <v>161</v>
      </c>
      <c r="B380" s="57"/>
      <c r="C380" s="57"/>
      <c r="D380" s="57"/>
      <c r="E380" s="75">
        <v>49920</v>
      </c>
      <c r="F380" s="227"/>
    </row>
    <row r="381" spans="1:6" ht="12.75">
      <c r="A381" s="18"/>
      <c r="B381" s="57"/>
      <c r="C381" s="57"/>
      <c r="D381" s="57"/>
      <c r="E381" s="75"/>
      <c r="F381" s="227"/>
    </row>
    <row r="382" spans="1:6" ht="12.75">
      <c r="A382" s="18"/>
      <c r="B382" s="57"/>
      <c r="C382" s="57"/>
      <c r="D382" s="57"/>
      <c r="E382" s="75"/>
      <c r="F382" s="227"/>
    </row>
    <row r="383" spans="1:6" ht="12.75">
      <c r="A383" s="100">
        <v>30</v>
      </c>
      <c r="B383" s="57"/>
      <c r="C383" s="57"/>
      <c r="D383" s="57"/>
      <c r="E383" s="57"/>
      <c r="F383" s="227"/>
    </row>
    <row r="384" spans="1:6" ht="12.75">
      <c r="A384" s="74" t="s">
        <v>464</v>
      </c>
      <c r="B384" s="57"/>
      <c r="C384" s="57"/>
      <c r="D384" s="57"/>
      <c r="E384" s="57"/>
      <c r="F384" s="227"/>
    </row>
    <row r="385" spans="1:6" ht="12.75">
      <c r="A385" s="20" t="s">
        <v>22</v>
      </c>
      <c r="B385" s="57">
        <v>173</v>
      </c>
      <c r="C385" s="64">
        <v>2241</v>
      </c>
      <c r="D385" s="57">
        <v>520</v>
      </c>
      <c r="E385" s="64">
        <v>2761</v>
      </c>
      <c r="F385" s="227"/>
    </row>
    <row r="386" spans="1:6" ht="12.75">
      <c r="A386" s="20" t="s">
        <v>362</v>
      </c>
      <c r="B386" s="57">
        <v>283</v>
      </c>
      <c r="C386" s="64">
        <v>8139</v>
      </c>
      <c r="D386" s="57">
        <v>995</v>
      </c>
      <c r="E386" s="64">
        <v>9134</v>
      </c>
      <c r="F386" s="227"/>
    </row>
    <row r="387" spans="1:6" ht="12.75">
      <c r="A387" s="20" t="s">
        <v>363</v>
      </c>
      <c r="B387" s="57">
        <v>253</v>
      </c>
      <c r="C387" s="64">
        <v>1822</v>
      </c>
      <c r="D387" s="57">
        <v>628</v>
      </c>
      <c r="E387" s="64">
        <v>2450</v>
      </c>
      <c r="F387" s="227"/>
    </row>
    <row r="388" spans="1:6" ht="12.75">
      <c r="A388" s="20" t="s">
        <v>364</v>
      </c>
      <c r="B388" s="57">
        <v>190</v>
      </c>
      <c r="C388" s="64">
        <v>1288</v>
      </c>
      <c r="D388" s="57">
        <v>721</v>
      </c>
      <c r="E388" s="64">
        <v>2009</v>
      </c>
      <c r="F388" s="227"/>
    </row>
    <row r="389" spans="1:6" ht="12.75">
      <c r="A389" s="20" t="s">
        <v>365</v>
      </c>
      <c r="B389" s="57">
        <v>70</v>
      </c>
      <c r="C389" s="57">
        <v>322</v>
      </c>
      <c r="D389" s="57">
        <v>163</v>
      </c>
      <c r="E389" s="57">
        <v>485</v>
      </c>
      <c r="F389" s="227"/>
    </row>
    <row r="390" spans="1:6" ht="12.75">
      <c r="A390" s="20" t="s">
        <v>366</v>
      </c>
      <c r="B390" s="57">
        <v>154</v>
      </c>
      <c r="C390" s="64">
        <v>1598</v>
      </c>
      <c r="D390" s="57">
        <v>608</v>
      </c>
      <c r="E390" s="64">
        <v>2206</v>
      </c>
      <c r="F390" s="227"/>
    </row>
    <row r="391" spans="1:6" ht="12.75">
      <c r="A391" s="18" t="s">
        <v>123</v>
      </c>
      <c r="B391" s="57"/>
      <c r="C391" s="57"/>
      <c r="D391" s="57"/>
      <c r="E391" s="75">
        <f>SUM(E385:E390)</f>
        <v>19045</v>
      </c>
      <c r="F391" s="227"/>
    </row>
    <row r="392" spans="1:6" ht="12.75">
      <c r="A392" s="18" t="s">
        <v>161</v>
      </c>
      <c r="B392" s="57"/>
      <c r="C392" s="57"/>
      <c r="D392" s="57"/>
      <c r="E392" s="75">
        <v>57135</v>
      </c>
      <c r="F392" s="227"/>
    </row>
    <row r="393" spans="1:6" ht="12.75">
      <c r="A393" s="18"/>
      <c r="B393" s="57"/>
      <c r="C393" s="57"/>
      <c r="D393" s="57"/>
      <c r="E393" s="75"/>
      <c r="F393" s="227"/>
    </row>
    <row r="394" spans="1:6" ht="12.75">
      <c r="A394" s="18"/>
      <c r="B394" s="57"/>
      <c r="C394" s="57"/>
      <c r="D394" s="57"/>
      <c r="E394" s="75"/>
      <c r="F394" s="227"/>
    </row>
    <row r="395" spans="1:6" ht="12.75">
      <c r="A395" s="100">
        <v>31</v>
      </c>
      <c r="B395" s="57"/>
      <c r="C395" s="57"/>
      <c r="D395" s="57"/>
      <c r="E395" s="57"/>
      <c r="F395" s="227"/>
    </row>
    <row r="396" spans="1:6" ht="12.75">
      <c r="A396" s="74" t="s">
        <v>464</v>
      </c>
      <c r="B396" s="57"/>
      <c r="C396" s="57"/>
      <c r="D396" s="57"/>
      <c r="E396" s="57"/>
      <c r="F396" s="227"/>
    </row>
    <row r="397" spans="1:6" ht="12.75">
      <c r="A397" s="20" t="s">
        <v>367</v>
      </c>
      <c r="B397" s="57">
        <v>357</v>
      </c>
      <c r="C397" s="64">
        <v>1785</v>
      </c>
      <c r="D397" s="57"/>
      <c r="E397" s="64">
        <v>1785</v>
      </c>
      <c r="F397" s="227" t="s">
        <v>236</v>
      </c>
    </row>
    <row r="398" spans="1:6" ht="12.75">
      <c r="A398" s="20" t="s">
        <v>368</v>
      </c>
      <c r="B398" s="57">
        <v>97</v>
      </c>
      <c r="C398" s="57">
        <v>437</v>
      </c>
      <c r="D398" s="57">
        <v>324</v>
      </c>
      <c r="E398" s="57">
        <v>761</v>
      </c>
      <c r="F398" s="227"/>
    </row>
    <row r="399" spans="1:6" ht="12.75">
      <c r="A399" s="20" t="s">
        <v>369</v>
      </c>
      <c r="B399" s="57">
        <v>146</v>
      </c>
      <c r="C399" s="64">
        <v>1314</v>
      </c>
      <c r="D399" s="57">
        <v>324</v>
      </c>
      <c r="E399" s="64">
        <v>1638</v>
      </c>
      <c r="F399" s="227"/>
    </row>
    <row r="400" spans="1:6" ht="12.75">
      <c r="A400" s="20" t="s">
        <v>370</v>
      </c>
      <c r="B400" s="57">
        <v>119</v>
      </c>
      <c r="C400" s="57">
        <v>774</v>
      </c>
      <c r="D400" s="57">
        <v>324</v>
      </c>
      <c r="E400" s="64">
        <v>1098</v>
      </c>
      <c r="F400" s="227"/>
    </row>
    <row r="401" spans="1:6" ht="12.75">
      <c r="A401" s="20" t="s">
        <v>371</v>
      </c>
      <c r="B401" s="57">
        <v>226</v>
      </c>
      <c r="C401" s="64">
        <v>1808</v>
      </c>
      <c r="D401" s="57">
        <v>620</v>
      </c>
      <c r="E401" s="64">
        <v>2428</v>
      </c>
      <c r="F401" s="227"/>
    </row>
    <row r="402" spans="1:6" ht="12.75">
      <c r="A402" s="20" t="s">
        <v>372</v>
      </c>
      <c r="B402" s="57">
        <v>297</v>
      </c>
      <c r="C402" s="64">
        <v>2376</v>
      </c>
      <c r="D402" s="57">
        <v>862</v>
      </c>
      <c r="E402" s="64">
        <v>3238</v>
      </c>
      <c r="F402" s="227" t="s">
        <v>236</v>
      </c>
    </row>
    <row r="403" spans="1:6" ht="12.75">
      <c r="A403" s="20" t="s">
        <v>373</v>
      </c>
      <c r="B403" s="57">
        <v>716</v>
      </c>
      <c r="C403" s="64">
        <v>7160</v>
      </c>
      <c r="D403" s="64">
        <v>4632</v>
      </c>
      <c r="E403" s="64">
        <v>11792</v>
      </c>
      <c r="F403" s="227" t="s">
        <v>236</v>
      </c>
    </row>
    <row r="404" spans="1:6" ht="12.75">
      <c r="A404" s="18" t="s">
        <v>123</v>
      </c>
      <c r="B404" s="57"/>
      <c r="C404" s="57"/>
      <c r="D404" s="57"/>
      <c r="E404" s="75">
        <f>SUM(E397:E403)</f>
        <v>22740</v>
      </c>
      <c r="F404" s="227"/>
    </row>
    <row r="405" spans="1:6" ht="12.75">
      <c r="A405" s="18" t="s">
        <v>161</v>
      </c>
      <c r="B405" s="57"/>
      <c r="C405" s="57"/>
      <c r="D405" s="57"/>
      <c r="E405" s="75">
        <v>68220</v>
      </c>
      <c r="F405" s="227"/>
    </row>
    <row r="406" spans="1:6" ht="12.75">
      <c r="A406" s="18"/>
      <c r="B406" s="57"/>
      <c r="C406" s="57"/>
      <c r="D406" s="57"/>
      <c r="E406" s="75"/>
      <c r="F406" s="227"/>
    </row>
    <row r="407" spans="1:6" ht="12.75">
      <c r="A407" s="18"/>
      <c r="B407" s="57"/>
      <c r="C407" s="57"/>
      <c r="D407" s="57"/>
      <c r="E407" s="75"/>
      <c r="F407" s="227"/>
    </row>
    <row r="408" spans="1:6" ht="12.75">
      <c r="A408" s="100">
        <v>32</v>
      </c>
      <c r="B408" s="57"/>
      <c r="C408" s="57"/>
      <c r="D408" s="57"/>
      <c r="E408" s="57"/>
      <c r="F408" s="227"/>
    </row>
    <row r="409" spans="1:6" ht="12.75">
      <c r="A409" s="74" t="s">
        <v>464</v>
      </c>
      <c r="B409" s="57"/>
      <c r="C409" s="57"/>
      <c r="D409" s="57"/>
      <c r="E409" s="57"/>
      <c r="F409" s="227"/>
    </row>
    <row r="410" spans="1:6" ht="12.75">
      <c r="A410" s="20" t="s">
        <v>367</v>
      </c>
      <c r="B410" s="57">
        <v>232</v>
      </c>
      <c r="C410" s="64">
        <v>1160</v>
      </c>
      <c r="D410" s="57">
        <v>708</v>
      </c>
      <c r="E410" s="64">
        <v>1868</v>
      </c>
      <c r="F410" s="227" t="s">
        <v>236</v>
      </c>
    </row>
    <row r="411" spans="1:6" ht="12.75">
      <c r="A411" s="20" t="s">
        <v>374</v>
      </c>
      <c r="B411" s="57">
        <v>345</v>
      </c>
      <c r="C411" s="64">
        <v>1725</v>
      </c>
      <c r="D411" s="57">
        <v>784</v>
      </c>
      <c r="E411" s="64">
        <v>2509</v>
      </c>
      <c r="F411" s="227"/>
    </row>
    <row r="412" spans="1:6" ht="12.75">
      <c r="A412" s="20" t="s">
        <v>375</v>
      </c>
      <c r="B412" s="57">
        <v>143</v>
      </c>
      <c r="C412" s="64">
        <v>1073</v>
      </c>
      <c r="D412" s="64">
        <v>2146</v>
      </c>
      <c r="E412" s="64">
        <v>3219</v>
      </c>
      <c r="F412" s="227"/>
    </row>
    <row r="413" spans="1:6" ht="12.75">
      <c r="A413" s="20" t="s">
        <v>373</v>
      </c>
      <c r="B413" s="57">
        <v>508</v>
      </c>
      <c r="C413" s="64">
        <v>5824</v>
      </c>
      <c r="D413" s="64">
        <v>3378</v>
      </c>
      <c r="E413" s="64">
        <v>9202</v>
      </c>
      <c r="F413" s="227" t="s">
        <v>236</v>
      </c>
    </row>
    <row r="414" spans="1:6" ht="12.75">
      <c r="A414" s="20" t="s">
        <v>376</v>
      </c>
      <c r="B414" s="57">
        <v>69</v>
      </c>
      <c r="C414" s="57">
        <v>621</v>
      </c>
      <c r="D414" s="57">
        <v>262</v>
      </c>
      <c r="E414" s="57">
        <v>883</v>
      </c>
      <c r="F414" s="227"/>
    </row>
    <row r="415" spans="1:6" ht="12.75">
      <c r="A415" s="20" t="s">
        <v>377</v>
      </c>
      <c r="B415" s="57">
        <v>216</v>
      </c>
      <c r="C415" s="64">
        <v>1944</v>
      </c>
      <c r="D415" s="57">
        <v>125</v>
      </c>
      <c r="E415" s="64">
        <v>2069</v>
      </c>
      <c r="F415" s="227"/>
    </row>
    <row r="416" spans="1:6" ht="12.75">
      <c r="A416" s="20" t="s">
        <v>378</v>
      </c>
      <c r="B416" s="57">
        <v>510</v>
      </c>
      <c r="C416" s="64">
        <v>2567</v>
      </c>
      <c r="D416" s="64">
        <v>1550</v>
      </c>
      <c r="E416" s="64">
        <v>4117</v>
      </c>
      <c r="F416" s="240" t="s">
        <v>467</v>
      </c>
    </row>
    <row r="417" spans="1:6" ht="12.75">
      <c r="A417" s="18" t="s">
        <v>123</v>
      </c>
      <c r="B417" s="57"/>
      <c r="C417" s="57"/>
      <c r="D417" s="57"/>
      <c r="E417" s="75">
        <f>SUM(E410:E416)</f>
        <v>23867</v>
      </c>
      <c r="F417" s="227"/>
    </row>
    <row r="418" spans="1:6" ht="12.75">
      <c r="A418" s="18" t="s">
        <v>161</v>
      </c>
      <c r="B418" s="57"/>
      <c r="C418" s="57"/>
      <c r="D418" s="57"/>
      <c r="E418" s="75">
        <v>71601</v>
      </c>
      <c r="F418" s="227"/>
    </row>
    <row r="419" spans="1:6" ht="12.75">
      <c r="A419" s="18"/>
      <c r="B419" s="57"/>
      <c r="C419" s="57"/>
      <c r="D419" s="57"/>
      <c r="E419" s="75"/>
      <c r="F419" s="227"/>
    </row>
    <row r="420" spans="1:6" ht="12.75">
      <c r="A420" s="18"/>
      <c r="B420" s="57"/>
      <c r="C420" s="57"/>
      <c r="D420" s="57"/>
      <c r="E420" s="75"/>
      <c r="F420" s="227"/>
    </row>
    <row r="421" spans="1:6" ht="12.75">
      <c r="A421" s="100">
        <v>33</v>
      </c>
      <c r="B421" s="57"/>
      <c r="C421" s="57"/>
      <c r="D421" s="57"/>
      <c r="E421" s="57"/>
      <c r="F421" s="227"/>
    </row>
    <row r="422" spans="1:6" ht="12.75">
      <c r="A422" s="74" t="s">
        <v>464</v>
      </c>
      <c r="B422" s="57"/>
      <c r="C422" s="57"/>
      <c r="D422" s="57"/>
      <c r="E422" s="57"/>
      <c r="F422" s="227"/>
    </row>
    <row r="423" spans="1:6" ht="12.75">
      <c r="A423" s="20" t="s">
        <v>379</v>
      </c>
      <c r="B423" s="57">
        <v>174</v>
      </c>
      <c r="C423" s="57">
        <v>609</v>
      </c>
      <c r="D423" s="64">
        <v>1370</v>
      </c>
      <c r="E423" s="64">
        <v>1979</v>
      </c>
      <c r="F423" s="227"/>
    </row>
    <row r="424" spans="1:6" ht="12.75">
      <c r="A424" s="20" t="s">
        <v>23</v>
      </c>
      <c r="B424" s="57">
        <v>375</v>
      </c>
      <c r="C424" s="64">
        <v>1326</v>
      </c>
      <c r="D424" s="57">
        <v>125</v>
      </c>
      <c r="E424" s="64">
        <v>1451</v>
      </c>
      <c r="F424" s="227"/>
    </row>
    <row r="425" spans="1:6" ht="12.75">
      <c r="A425" s="20" t="s">
        <v>372</v>
      </c>
      <c r="B425" s="57">
        <v>208</v>
      </c>
      <c r="C425" s="64">
        <v>1872</v>
      </c>
      <c r="D425" s="64">
        <v>1048</v>
      </c>
      <c r="E425" s="64">
        <v>2920</v>
      </c>
      <c r="F425" s="227" t="s">
        <v>236</v>
      </c>
    </row>
    <row r="426" spans="1:6" ht="12.75">
      <c r="A426" s="20" t="s">
        <v>380</v>
      </c>
      <c r="B426" s="57">
        <v>62</v>
      </c>
      <c r="C426" s="57">
        <v>434</v>
      </c>
      <c r="D426" s="57">
        <v>125</v>
      </c>
      <c r="E426" s="57">
        <v>559</v>
      </c>
      <c r="F426" s="227"/>
    </row>
    <row r="427" spans="1:6" ht="12.75">
      <c r="A427" s="20" t="s">
        <v>381</v>
      </c>
      <c r="B427" s="57">
        <v>62</v>
      </c>
      <c r="C427" s="57">
        <v>248</v>
      </c>
      <c r="D427" s="57"/>
      <c r="E427" s="57">
        <v>248</v>
      </c>
      <c r="F427" s="227"/>
    </row>
    <row r="428" spans="1:6" ht="12.75">
      <c r="A428" s="20" t="s">
        <v>382</v>
      </c>
      <c r="B428" s="57">
        <v>200</v>
      </c>
      <c r="C428" s="64">
        <v>2688</v>
      </c>
      <c r="D428" s="57">
        <v>152</v>
      </c>
      <c r="E428" s="64">
        <v>2840</v>
      </c>
      <c r="F428" s="227"/>
    </row>
    <row r="429" spans="1:6" ht="12.75">
      <c r="A429" s="20" t="s">
        <v>383</v>
      </c>
      <c r="B429" s="57">
        <v>146</v>
      </c>
      <c r="C429" s="64">
        <v>1314</v>
      </c>
      <c r="D429" s="57">
        <v>296</v>
      </c>
      <c r="E429" s="64">
        <v>1610</v>
      </c>
      <c r="F429" s="227"/>
    </row>
    <row r="430" spans="1:6" ht="12.75">
      <c r="A430" s="20" t="s">
        <v>384</v>
      </c>
      <c r="B430" s="57">
        <v>184</v>
      </c>
      <c r="C430" s="64">
        <v>2377</v>
      </c>
      <c r="D430" s="57">
        <v>160</v>
      </c>
      <c r="E430" s="64">
        <v>2537</v>
      </c>
      <c r="F430" s="227"/>
    </row>
    <row r="431" spans="1:6" ht="12.75">
      <c r="A431" s="18" t="s">
        <v>123</v>
      </c>
      <c r="B431" s="57"/>
      <c r="C431" s="57"/>
      <c r="D431" s="57"/>
      <c r="E431" s="75">
        <f>SUM(E423:E430)</f>
        <v>14144</v>
      </c>
      <c r="F431" s="227"/>
    </row>
    <row r="432" spans="1:6" ht="12.75">
      <c r="A432" s="18" t="s">
        <v>161</v>
      </c>
      <c r="B432" s="57"/>
      <c r="C432" s="57"/>
      <c r="D432" s="57"/>
      <c r="E432" s="75">
        <v>42432</v>
      </c>
      <c r="F432" s="227"/>
    </row>
    <row r="433" spans="1:6" ht="12.75">
      <c r="A433" s="18"/>
      <c r="B433" s="57"/>
      <c r="C433" s="57"/>
      <c r="D433" s="57"/>
      <c r="E433" s="75"/>
      <c r="F433" s="227"/>
    </row>
    <row r="434" spans="1:6" ht="12.75">
      <c r="A434" s="18"/>
      <c r="B434" s="57"/>
      <c r="C434" s="57"/>
      <c r="D434" s="57"/>
      <c r="E434" s="75"/>
      <c r="F434" s="227"/>
    </row>
    <row r="435" spans="1:6" ht="12.75">
      <c r="A435" s="100">
        <v>34</v>
      </c>
      <c r="B435" s="57"/>
      <c r="C435" s="57"/>
      <c r="D435" s="57"/>
      <c r="E435" s="57"/>
      <c r="F435" s="227"/>
    </row>
    <row r="436" spans="1:6" ht="12.75">
      <c r="A436" s="74" t="s">
        <v>465</v>
      </c>
      <c r="B436" s="57"/>
      <c r="C436" s="57"/>
      <c r="D436" s="57"/>
      <c r="E436" s="57"/>
      <c r="F436" s="227"/>
    </row>
    <row r="437" spans="1:6" ht="12.75">
      <c r="A437" s="20" t="s">
        <v>385</v>
      </c>
      <c r="B437" s="57">
        <v>828</v>
      </c>
      <c r="C437" s="64">
        <v>7293</v>
      </c>
      <c r="D437" s="64">
        <v>5647</v>
      </c>
      <c r="E437" s="64">
        <v>12940</v>
      </c>
      <c r="F437" s="227"/>
    </row>
    <row r="438" spans="1:6" ht="12.75">
      <c r="A438" s="20" t="s">
        <v>386</v>
      </c>
      <c r="B438" s="57">
        <v>228</v>
      </c>
      <c r="C438" s="64">
        <v>1482</v>
      </c>
      <c r="D438" s="57">
        <v>506</v>
      </c>
      <c r="E438" s="64">
        <v>1988</v>
      </c>
      <c r="F438" s="227"/>
    </row>
    <row r="439" spans="1:6" ht="12.75">
      <c r="A439" s="20" t="s">
        <v>387</v>
      </c>
      <c r="B439" s="57">
        <v>495</v>
      </c>
      <c r="C439" s="64">
        <v>3564</v>
      </c>
      <c r="D439" s="64">
        <v>1206</v>
      </c>
      <c r="E439" s="64">
        <v>4770</v>
      </c>
      <c r="F439" s="227"/>
    </row>
    <row r="440" spans="1:6" ht="12.75">
      <c r="A440" s="20" t="s">
        <v>388</v>
      </c>
      <c r="B440" s="57">
        <v>321</v>
      </c>
      <c r="C440" s="64">
        <v>2087</v>
      </c>
      <c r="D440" s="57">
        <v>567</v>
      </c>
      <c r="E440" s="64">
        <v>2654</v>
      </c>
      <c r="F440" s="227"/>
    </row>
    <row r="441" spans="1:6" ht="12.75">
      <c r="A441" s="247" t="s">
        <v>561</v>
      </c>
      <c r="B441" s="57">
        <v>536</v>
      </c>
      <c r="C441" s="64">
        <v>2616</v>
      </c>
      <c r="D441" s="233">
        <v>0</v>
      </c>
      <c r="E441" s="64">
        <v>2616</v>
      </c>
      <c r="F441" s="227"/>
    </row>
    <row r="442" spans="1:6" ht="12.75">
      <c r="A442" s="20" t="s">
        <v>389</v>
      </c>
      <c r="B442" s="57">
        <v>629</v>
      </c>
      <c r="C442" s="64">
        <v>4045</v>
      </c>
      <c r="D442" s="64">
        <v>1464</v>
      </c>
      <c r="E442" s="64">
        <v>5509</v>
      </c>
      <c r="F442" s="227" t="s">
        <v>143</v>
      </c>
    </row>
    <row r="443" spans="1:6" ht="12.75">
      <c r="A443" s="18" t="s">
        <v>123</v>
      </c>
      <c r="B443" s="57"/>
      <c r="C443" s="57"/>
      <c r="D443" s="57"/>
      <c r="E443" s="75">
        <f>SUM(E437:E442)</f>
        <v>30477</v>
      </c>
      <c r="F443" s="227"/>
    </row>
    <row r="444" spans="1:6" ht="12.75">
      <c r="A444" s="18" t="s">
        <v>161</v>
      </c>
      <c r="B444" s="57"/>
      <c r="C444" s="57"/>
      <c r="D444" s="57"/>
      <c r="E444" s="75">
        <v>274293</v>
      </c>
      <c r="F444" s="227"/>
    </row>
    <row r="445" spans="1:6" ht="12.75">
      <c r="A445" s="18"/>
      <c r="B445" s="57"/>
      <c r="C445" s="57"/>
      <c r="D445" s="57"/>
      <c r="E445" s="75"/>
      <c r="F445" s="227"/>
    </row>
    <row r="446" spans="1:6" ht="12.75">
      <c r="A446" s="18"/>
      <c r="B446" s="57"/>
      <c r="C446" s="57"/>
      <c r="D446" s="57"/>
      <c r="E446" s="75"/>
      <c r="F446" s="227"/>
    </row>
    <row r="447" spans="1:6" ht="12.75">
      <c r="A447" s="100">
        <v>35</v>
      </c>
      <c r="B447" s="57"/>
      <c r="C447" s="57"/>
      <c r="D447" s="57"/>
      <c r="E447" s="57"/>
      <c r="F447" s="227"/>
    </row>
    <row r="448" spans="1:6" ht="12.75">
      <c r="A448" s="74" t="s">
        <v>465</v>
      </c>
      <c r="B448" s="57"/>
      <c r="C448" s="57"/>
      <c r="D448" s="57"/>
      <c r="E448" s="57"/>
      <c r="F448" s="227"/>
    </row>
    <row r="449" spans="1:6" ht="12.75">
      <c r="A449" s="20" t="s">
        <v>390</v>
      </c>
      <c r="B449" s="57">
        <v>380</v>
      </c>
      <c r="C449" s="64">
        <v>2394</v>
      </c>
      <c r="D449" s="64">
        <v>1002</v>
      </c>
      <c r="E449" s="64">
        <v>3396</v>
      </c>
      <c r="F449" s="227"/>
    </row>
    <row r="450" spans="1:6" ht="12.75">
      <c r="A450" s="20" t="s">
        <v>373</v>
      </c>
      <c r="B450" s="57">
        <v>508</v>
      </c>
      <c r="C450" s="64">
        <v>5824</v>
      </c>
      <c r="D450" s="64">
        <v>3378</v>
      </c>
      <c r="E450" s="64">
        <v>9202</v>
      </c>
      <c r="F450" s="227" t="s">
        <v>236</v>
      </c>
    </row>
    <row r="451" spans="1:6" ht="12.75">
      <c r="A451" s="20" t="s">
        <v>86</v>
      </c>
      <c r="B451" s="57">
        <v>117</v>
      </c>
      <c r="C451" s="57">
        <v>948</v>
      </c>
      <c r="D451" s="57">
        <v>666</v>
      </c>
      <c r="E451" s="64">
        <v>1614</v>
      </c>
      <c r="F451" s="227"/>
    </row>
    <row r="452" spans="1:6" ht="12.75">
      <c r="A452" s="20" t="s">
        <v>85</v>
      </c>
      <c r="B452" s="57">
        <v>125</v>
      </c>
      <c r="C452" s="64">
        <v>1125</v>
      </c>
      <c r="D452" s="57">
        <v>577</v>
      </c>
      <c r="E452" s="64">
        <v>1702</v>
      </c>
      <c r="F452" s="227"/>
    </row>
    <row r="453" spans="1:6" ht="12.75">
      <c r="A453" s="20" t="s">
        <v>391</v>
      </c>
      <c r="B453" s="57">
        <v>129</v>
      </c>
      <c r="C453" s="64">
        <v>1251</v>
      </c>
      <c r="D453" s="57">
        <v>498</v>
      </c>
      <c r="E453" s="64">
        <v>1749</v>
      </c>
      <c r="F453" s="227"/>
    </row>
    <row r="454" spans="1:6" ht="12.75">
      <c r="A454" s="20" t="s">
        <v>392</v>
      </c>
      <c r="B454" s="57">
        <v>192</v>
      </c>
      <c r="C454" s="64">
        <v>1920</v>
      </c>
      <c r="D454" s="57">
        <v>792</v>
      </c>
      <c r="E454" s="64">
        <v>2712</v>
      </c>
      <c r="F454" s="227"/>
    </row>
    <row r="455" spans="1:6" ht="12.75">
      <c r="A455" s="20" t="s">
        <v>144</v>
      </c>
      <c r="B455" s="57">
        <v>126</v>
      </c>
      <c r="C455" s="64">
        <v>1348</v>
      </c>
      <c r="D455" s="57">
        <v>265</v>
      </c>
      <c r="E455" s="64">
        <v>1613</v>
      </c>
      <c r="F455" s="227"/>
    </row>
    <row r="456" spans="1:6" ht="12.75">
      <c r="A456" s="18" t="s">
        <v>123</v>
      </c>
      <c r="B456" s="5"/>
      <c r="C456" s="57"/>
      <c r="D456" s="57"/>
      <c r="E456" s="75">
        <f>SUM(E449:E455)</f>
        <v>21988</v>
      </c>
      <c r="F456" s="227"/>
    </row>
    <row r="457" spans="1:6" ht="12.75">
      <c r="A457" s="18" t="s">
        <v>161</v>
      </c>
      <c r="B457" s="5"/>
      <c r="C457" s="57"/>
      <c r="D457" s="57"/>
      <c r="E457" s="75">
        <v>197892</v>
      </c>
      <c r="F457" s="227"/>
    </row>
    <row r="458" spans="1:6" ht="12.75">
      <c r="A458" s="18"/>
      <c r="B458" s="5"/>
      <c r="C458" s="57"/>
      <c r="D458" s="57"/>
      <c r="E458" s="75"/>
      <c r="F458" s="227"/>
    </row>
    <row r="459" spans="1:6" ht="12.75">
      <c r="A459" s="18"/>
      <c r="B459" s="5"/>
      <c r="C459" s="57"/>
      <c r="D459" s="57"/>
      <c r="E459" s="57"/>
      <c r="F459" s="227"/>
    </row>
    <row r="460" spans="1:6" ht="12.75">
      <c r="A460" s="100">
        <v>36</v>
      </c>
      <c r="B460" s="57"/>
      <c r="C460" s="57"/>
      <c r="D460" s="57"/>
      <c r="E460" s="57"/>
      <c r="F460" s="227"/>
    </row>
    <row r="461" spans="1:6" ht="12.75">
      <c r="A461" s="74" t="s">
        <v>465</v>
      </c>
      <c r="B461" s="57"/>
      <c r="C461" s="57"/>
      <c r="D461" s="57"/>
      <c r="E461" s="57"/>
      <c r="F461" s="227"/>
    </row>
    <row r="462" spans="1:6" ht="12.75">
      <c r="A462" s="20" t="s">
        <v>393</v>
      </c>
      <c r="B462" s="57">
        <v>142</v>
      </c>
      <c r="C462" s="64">
        <v>1008</v>
      </c>
      <c r="D462" s="57">
        <v>492</v>
      </c>
      <c r="E462" s="64">
        <v>1500</v>
      </c>
      <c r="F462" s="227"/>
    </row>
    <row r="463" spans="1:6" ht="12.75">
      <c r="A463" s="20" t="s">
        <v>394</v>
      </c>
      <c r="B463" s="57">
        <v>331</v>
      </c>
      <c r="C463" s="64">
        <v>2407</v>
      </c>
      <c r="D463" s="57">
        <v>531</v>
      </c>
      <c r="E463" s="64">
        <v>2938</v>
      </c>
      <c r="F463" s="227"/>
    </row>
    <row r="464" spans="1:6" ht="12.75">
      <c r="A464" s="20" t="s">
        <v>395</v>
      </c>
      <c r="B464" s="57">
        <v>524</v>
      </c>
      <c r="C464" s="64">
        <v>8384</v>
      </c>
      <c r="D464" s="64">
        <v>2380</v>
      </c>
      <c r="E464" s="64">
        <v>10764</v>
      </c>
      <c r="F464" s="227" t="s">
        <v>145</v>
      </c>
    </row>
    <row r="465" spans="1:6" ht="12.75">
      <c r="A465" s="20" t="s">
        <v>397</v>
      </c>
      <c r="B465" s="64">
        <v>1293</v>
      </c>
      <c r="C465" s="64">
        <v>22705</v>
      </c>
      <c r="D465" s="64">
        <v>16414</v>
      </c>
      <c r="E465" s="64">
        <v>39119</v>
      </c>
      <c r="F465" s="227" t="s">
        <v>398</v>
      </c>
    </row>
    <row r="466" spans="1:6" ht="12.75">
      <c r="A466" s="18" t="s">
        <v>123</v>
      </c>
      <c r="B466" s="57"/>
      <c r="C466" s="57"/>
      <c r="D466" s="57"/>
      <c r="E466" s="75">
        <f>SUM(E462:E465)</f>
        <v>54321</v>
      </c>
      <c r="F466" s="227"/>
    </row>
    <row r="467" spans="1:6" ht="12.75">
      <c r="A467" s="54" t="s">
        <v>161</v>
      </c>
      <c r="B467" s="101"/>
      <c r="C467" s="57"/>
      <c r="D467" s="57"/>
      <c r="E467" s="102">
        <v>488889</v>
      </c>
      <c r="F467" s="227"/>
    </row>
    <row r="468" spans="1:6" ht="12.75">
      <c r="A468" s="18"/>
      <c r="B468" s="104"/>
      <c r="C468" s="57"/>
      <c r="D468" s="57"/>
      <c r="E468" s="105"/>
      <c r="F468" s="227"/>
    </row>
    <row r="469" spans="1:6" ht="12.75">
      <c r="A469" s="18"/>
      <c r="B469" s="104"/>
      <c r="C469" s="57"/>
      <c r="D469" s="57"/>
      <c r="E469" s="105"/>
      <c r="F469" s="227"/>
    </row>
    <row r="470" spans="1:6" ht="12.75">
      <c r="A470" s="100">
        <v>37</v>
      </c>
      <c r="B470" s="104"/>
      <c r="C470" s="57"/>
      <c r="D470" s="57"/>
      <c r="E470" s="105"/>
      <c r="F470" s="241"/>
    </row>
    <row r="471" spans="1:6" ht="12.75">
      <c r="A471" s="78" t="s">
        <v>464</v>
      </c>
      <c r="B471" s="62"/>
      <c r="C471" s="62"/>
      <c r="D471" s="79"/>
      <c r="E471" s="62"/>
      <c r="F471" s="242"/>
    </row>
    <row r="472" spans="1:6" ht="12.75">
      <c r="A472" s="20" t="s">
        <v>453</v>
      </c>
      <c r="B472" s="62">
        <v>828</v>
      </c>
      <c r="C472" s="62">
        <v>6210</v>
      </c>
      <c r="D472" s="62">
        <v>2706</v>
      </c>
      <c r="E472" s="62">
        <v>8916</v>
      </c>
      <c r="F472" s="242"/>
    </row>
    <row r="473" spans="1:6" ht="12.75">
      <c r="A473" s="20" t="s">
        <v>454</v>
      </c>
      <c r="B473" s="55">
        <v>443</v>
      </c>
      <c r="C473" s="55">
        <v>3987</v>
      </c>
      <c r="D473" s="55">
        <v>4619</v>
      </c>
      <c r="E473" s="62">
        <v>8606</v>
      </c>
      <c r="F473" s="242"/>
    </row>
    <row r="474" spans="1:6" ht="12.75">
      <c r="A474" s="20" t="s">
        <v>455</v>
      </c>
      <c r="B474" s="55">
        <v>294</v>
      </c>
      <c r="C474" s="55">
        <v>2646</v>
      </c>
      <c r="D474" s="55">
        <v>588</v>
      </c>
      <c r="E474" s="62">
        <v>3234</v>
      </c>
      <c r="F474" s="227"/>
    </row>
    <row r="475" spans="1:6" ht="12.75">
      <c r="A475" s="20" t="s">
        <v>456</v>
      </c>
      <c r="B475" s="55">
        <v>666</v>
      </c>
      <c r="C475" s="55">
        <v>6660</v>
      </c>
      <c r="D475" s="55">
        <v>3144</v>
      </c>
      <c r="E475" s="62">
        <v>9804</v>
      </c>
      <c r="F475" s="227" t="s">
        <v>159</v>
      </c>
    </row>
    <row r="476" spans="1:6" ht="12.75">
      <c r="A476" s="18" t="s">
        <v>123</v>
      </c>
      <c r="B476" s="81">
        <f>SUM(B472:B475)</f>
        <v>2231</v>
      </c>
      <c r="C476" s="64">
        <f>SUM(C472:C475)</f>
        <v>19503</v>
      </c>
      <c r="D476" s="64">
        <f>SUM(D472:D475)</f>
        <v>11057</v>
      </c>
      <c r="E476" s="75">
        <f>SUM(E472:E475)</f>
        <v>30560</v>
      </c>
      <c r="F476" s="242"/>
    </row>
    <row r="477" spans="1:6" ht="12.75">
      <c r="A477" s="54" t="s">
        <v>161</v>
      </c>
      <c r="B477" s="101"/>
      <c r="C477" s="101"/>
      <c r="D477" s="101"/>
      <c r="E477" s="102">
        <v>91680</v>
      </c>
      <c r="F477" s="242"/>
    </row>
    <row r="478" spans="1:6" ht="12.75">
      <c r="A478" s="54"/>
      <c r="B478" s="104"/>
      <c r="C478" s="104"/>
      <c r="D478" s="104"/>
      <c r="E478" s="105"/>
      <c r="F478" s="242"/>
    </row>
    <row r="479" spans="1:6" ht="12.75">
      <c r="A479" s="54"/>
      <c r="B479" s="104"/>
      <c r="C479" s="104"/>
      <c r="D479" s="104"/>
      <c r="E479" s="105"/>
      <c r="F479" s="242"/>
    </row>
    <row r="480" spans="1:6" ht="12.75">
      <c r="A480" s="106">
        <v>38</v>
      </c>
      <c r="B480" s="104"/>
      <c r="C480" s="104"/>
      <c r="D480" s="104"/>
      <c r="E480" s="105"/>
      <c r="F480" s="242"/>
    </row>
    <row r="481" spans="1:6" ht="12.75">
      <c r="A481" s="5" t="s">
        <v>148</v>
      </c>
      <c r="B481" s="104"/>
      <c r="C481" s="104"/>
      <c r="D481" s="104"/>
      <c r="E481" s="105"/>
      <c r="F481" s="243"/>
    </row>
    <row r="482" spans="1:6" ht="12.75">
      <c r="A482" s="11" t="s">
        <v>476</v>
      </c>
      <c r="B482" s="68">
        <v>1754</v>
      </c>
      <c r="C482" s="68">
        <v>14032</v>
      </c>
      <c r="D482" s="68">
        <v>1954</v>
      </c>
      <c r="E482" s="232">
        <v>15986</v>
      </c>
      <c r="F482" s="228" t="s">
        <v>607</v>
      </c>
    </row>
    <row r="483" spans="1:6" ht="12.75">
      <c r="A483" s="11" t="s">
        <v>407</v>
      </c>
      <c r="B483" s="68">
        <v>1137</v>
      </c>
      <c r="C483" s="68">
        <v>13644</v>
      </c>
      <c r="D483" s="68"/>
      <c r="E483" s="232">
        <v>13644</v>
      </c>
      <c r="F483" s="228"/>
    </row>
    <row r="484" spans="1:6" ht="12.75">
      <c r="A484" s="18" t="s">
        <v>123</v>
      </c>
      <c r="B484" s="61"/>
      <c r="C484" s="61"/>
      <c r="D484" s="61"/>
      <c r="E484" s="61">
        <f>SUM(E482:E483)</f>
        <v>29630</v>
      </c>
      <c r="F484" s="239"/>
    </row>
    <row r="485" spans="1:6" ht="12.75">
      <c r="A485" s="54" t="s">
        <v>161</v>
      </c>
      <c r="B485" s="61"/>
      <c r="C485" s="61"/>
      <c r="D485" s="61"/>
      <c r="E485" s="61">
        <v>59260</v>
      </c>
      <c r="F485" s="239"/>
    </row>
    <row r="486" spans="1:6" ht="12.75">
      <c r="A486" s="5"/>
      <c r="B486" s="61"/>
      <c r="C486" s="61"/>
      <c r="D486" s="61"/>
      <c r="E486" s="61"/>
      <c r="F486" s="239"/>
    </row>
    <row r="487" spans="1:6" ht="12.75">
      <c r="A487" s="5"/>
      <c r="B487" s="61"/>
      <c r="C487" s="61"/>
      <c r="D487" s="61"/>
      <c r="E487" s="61"/>
      <c r="F487" s="243"/>
    </row>
    <row r="488" spans="1:6" ht="12.75">
      <c r="A488" s="107">
        <v>39</v>
      </c>
      <c r="B488" s="62"/>
      <c r="C488" s="62"/>
      <c r="D488" s="62"/>
      <c r="E488" s="62"/>
      <c r="F488" s="243"/>
    </row>
    <row r="489" spans="1:6" ht="12.75">
      <c r="A489" s="5" t="s">
        <v>148</v>
      </c>
      <c r="B489" s="62"/>
      <c r="C489" s="62"/>
      <c r="D489" s="62"/>
      <c r="E489" s="62"/>
      <c r="F489" s="243"/>
    </row>
    <row r="490" spans="1:6" ht="12.75">
      <c r="A490" s="57" t="s">
        <v>401</v>
      </c>
      <c r="B490" s="60">
        <v>305</v>
      </c>
      <c r="C490" s="60">
        <v>1434</v>
      </c>
      <c r="D490" s="60"/>
      <c r="E490" s="62">
        <v>1434</v>
      </c>
      <c r="F490" s="243"/>
    </row>
    <row r="491" spans="1:6" ht="12.75">
      <c r="A491" s="55" t="s">
        <v>402</v>
      </c>
      <c r="B491" s="60">
        <v>245</v>
      </c>
      <c r="C491" s="60">
        <v>931</v>
      </c>
      <c r="D491" s="60"/>
      <c r="E491" s="62">
        <v>931</v>
      </c>
      <c r="F491" s="227"/>
    </row>
    <row r="492" spans="1:6" ht="12.75">
      <c r="A492" s="55" t="s">
        <v>403</v>
      </c>
      <c r="B492" s="60">
        <v>328</v>
      </c>
      <c r="C492" s="60">
        <v>2066</v>
      </c>
      <c r="D492" s="60"/>
      <c r="E492" s="62">
        <v>2066</v>
      </c>
      <c r="F492" s="227" t="s">
        <v>406</v>
      </c>
    </row>
    <row r="493" spans="1:6" ht="12.75">
      <c r="A493" s="55" t="s">
        <v>404</v>
      </c>
      <c r="B493" s="68">
        <v>153</v>
      </c>
      <c r="C493" s="60">
        <v>673</v>
      </c>
      <c r="D493" s="60"/>
      <c r="E493" s="62">
        <v>673</v>
      </c>
      <c r="F493" s="227"/>
    </row>
    <row r="494" spans="1:6" ht="12.75">
      <c r="A494" s="55" t="s">
        <v>405</v>
      </c>
      <c r="B494" s="68">
        <v>860</v>
      </c>
      <c r="C494" s="60">
        <v>3440</v>
      </c>
      <c r="D494" s="60"/>
      <c r="E494" s="62">
        <v>3440</v>
      </c>
      <c r="F494" s="227"/>
    </row>
    <row r="495" spans="1:6" ht="12.75">
      <c r="A495" s="5" t="s">
        <v>123</v>
      </c>
      <c r="B495" s="61"/>
      <c r="C495" s="61"/>
      <c r="D495" s="61"/>
      <c r="E495" s="61">
        <f>SUM(E490:E494)</f>
        <v>8544</v>
      </c>
      <c r="F495" s="227"/>
    </row>
    <row r="496" spans="1:6" ht="12.75">
      <c r="A496" s="54" t="s">
        <v>161</v>
      </c>
      <c r="B496" s="61"/>
      <c r="C496" s="61"/>
      <c r="D496" s="61"/>
      <c r="E496" s="61">
        <v>17088</v>
      </c>
      <c r="F496" s="227"/>
    </row>
    <row r="497" spans="1:6" ht="12.75">
      <c r="A497" s="5"/>
      <c r="B497" s="61"/>
      <c r="C497" s="61"/>
      <c r="D497" s="61"/>
      <c r="E497" s="61"/>
      <c r="F497" s="227"/>
    </row>
    <row r="498" spans="1:6" ht="12.75">
      <c r="A498" s="5"/>
      <c r="B498" s="61"/>
      <c r="C498" s="61"/>
      <c r="D498" s="61"/>
      <c r="E498" s="61"/>
      <c r="F498" s="227"/>
    </row>
    <row r="499" spans="1:6" ht="12.75">
      <c r="A499" s="107">
        <v>40</v>
      </c>
      <c r="B499" s="60"/>
      <c r="C499" s="60"/>
      <c r="D499" s="60"/>
      <c r="E499" s="62"/>
      <c r="F499" s="227"/>
    </row>
    <row r="500" spans="1:6" ht="12.75">
      <c r="A500" s="5" t="s">
        <v>148</v>
      </c>
      <c r="B500" s="60"/>
      <c r="C500" s="60"/>
      <c r="D500" s="60"/>
      <c r="E500" s="62"/>
      <c r="F500" s="227"/>
    </row>
    <row r="501" spans="1:6" ht="12.75">
      <c r="A501" s="1" t="s">
        <v>149</v>
      </c>
      <c r="B501" s="60">
        <v>340</v>
      </c>
      <c r="C501" s="60">
        <v>2380</v>
      </c>
      <c r="D501" s="60"/>
      <c r="E501" s="62">
        <v>2380</v>
      </c>
      <c r="F501" s="227"/>
    </row>
    <row r="502" spans="1:6" ht="12.75">
      <c r="A502" s="1" t="s">
        <v>408</v>
      </c>
      <c r="B502" s="60">
        <v>185</v>
      </c>
      <c r="C502" s="60">
        <v>716</v>
      </c>
      <c r="D502" s="60"/>
      <c r="E502" s="62">
        <v>716</v>
      </c>
      <c r="F502" s="227"/>
    </row>
    <row r="503" spans="1:6" ht="12.75">
      <c r="A503" s="1" t="s">
        <v>409</v>
      </c>
      <c r="B503" s="60">
        <v>223</v>
      </c>
      <c r="C503" s="60">
        <v>892</v>
      </c>
      <c r="D503" s="60"/>
      <c r="E503" s="62">
        <v>892</v>
      </c>
      <c r="F503" s="227"/>
    </row>
    <row r="504" spans="1:6" ht="12.75">
      <c r="A504" s="1" t="s">
        <v>79</v>
      </c>
      <c r="B504" s="60">
        <v>330</v>
      </c>
      <c r="C504" s="60">
        <v>1485</v>
      </c>
      <c r="D504" s="60"/>
      <c r="E504" s="62">
        <v>1485</v>
      </c>
      <c r="F504" s="227"/>
    </row>
    <row r="505" spans="1:6" ht="12.75">
      <c r="A505" s="55" t="s">
        <v>551</v>
      </c>
      <c r="B505" s="68">
        <v>421</v>
      </c>
      <c r="C505" s="60">
        <v>2105</v>
      </c>
      <c r="D505" s="236">
        <v>0</v>
      </c>
      <c r="E505" s="278">
        <v>2105</v>
      </c>
      <c r="F505" s="227"/>
    </row>
    <row r="506" spans="1:6" ht="12.75">
      <c r="A506" s="57" t="s">
        <v>151</v>
      </c>
      <c r="B506" s="62">
        <v>110</v>
      </c>
      <c r="C506" s="62">
        <f>B506*4</f>
        <v>440</v>
      </c>
      <c r="D506" s="62"/>
      <c r="E506" s="62">
        <f>C506</f>
        <v>440</v>
      </c>
      <c r="F506" s="227"/>
    </row>
    <row r="507" spans="1:6" ht="12.75">
      <c r="A507" s="5" t="s">
        <v>123</v>
      </c>
      <c r="B507" s="61"/>
      <c r="C507" s="61"/>
      <c r="D507" s="61"/>
      <c r="E507" s="61">
        <f>SUM(E501:E506)</f>
        <v>8018</v>
      </c>
      <c r="F507" s="227"/>
    </row>
    <row r="508" spans="1:6" ht="12.75">
      <c r="A508" s="54" t="s">
        <v>161</v>
      </c>
      <c r="B508" s="61"/>
      <c r="C508" s="61"/>
      <c r="D508" s="61"/>
      <c r="E508" s="61">
        <f>E507*2</f>
        <v>16036</v>
      </c>
      <c r="F508" s="227"/>
    </row>
    <row r="509" spans="1:6" ht="12.75">
      <c r="A509" s="108"/>
      <c r="B509" s="61"/>
      <c r="C509" s="61"/>
      <c r="D509" s="61"/>
      <c r="E509" s="61"/>
      <c r="F509" s="227"/>
    </row>
    <row r="510" spans="1:6" ht="12.75">
      <c r="A510" s="108"/>
      <c r="B510" s="61"/>
      <c r="C510" s="61"/>
      <c r="D510" s="61"/>
      <c r="E510" s="61"/>
      <c r="F510" s="227"/>
    </row>
    <row r="511" spans="1:6" ht="12.75">
      <c r="A511" s="107">
        <v>41</v>
      </c>
      <c r="B511" s="60"/>
      <c r="C511" s="60"/>
      <c r="D511" s="60"/>
      <c r="E511" s="62"/>
      <c r="F511" s="227"/>
    </row>
    <row r="512" spans="1:6" ht="12.75">
      <c r="A512" s="5" t="s">
        <v>148</v>
      </c>
      <c r="B512" s="60"/>
      <c r="C512" s="60"/>
      <c r="D512" s="60"/>
      <c r="E512" s="62"/>
      <c r="F512" s="227"/>
    </row>
    <row r="513" spans="1:6" ht="12.75">
      <c r="A513" s="1" t="s">
        <v>410</v>
      </c>
      <c r="B513" s="60">
        <v>145</v>
      </c>
      <c r="C513" s="60">
        <v>827</v>
      </c>
      <c r="D513" s="60"/>
      <c r="E513" s="62">
        <v>827</v>
      </c>
      <c r="F513" s="227"/>
    </row>
    <row r="514" spans="1:6" ht="12.75">
      <c r="A514" s="1" t="s">
        <v>411</v>
      </c>
      <c r="B514" s="60">
        <v>460</v>
      </c>
      <c r="C514" s="60">
        <v>1898</v>
      </c>
      <c r="D514" s="60">
        <v>198</v>
      </c>
      <c r="E514" s="62">
        <v>2096</v>
      </c>
      <c r="F514" s="227"/>
    </row>
    <row r="515" spans="1:6" ht="12.75">
      <c r="A515" s="1" t="s">
        <v>412</v>
      </c>
      <c r="B515" s="60">
        <v>560</v>
      </c>
      <c r="C515" s="60">
        <v>3360</v>
      </c>
      <c r="D515" s="60">
        <v>1196</v>
      </c>
      <c r="E515" s="62">
        <v>4556</v>
      </c>
      <c r="F515" s="227"/>
    </row>
    <row r="516" spans="1:6" ht="12.75">
      <c r="A516" s="1" t="s">
        <v>413</v>
      </c>
      <c r="B516" s="60">
        <v>113</v>
      </c>
      <c r="C516" s="60">
        <v>667</v>
      </c>
      <c r="D516" s="60">
        <v>104</v>
      </c>
      <c r="E516" s="62">
        <v>771</v>
      </c>
      <c r="F516" s="227"/>
    </row>
    <row r="517" spans="1:6" ht="12.75">
      <c r="A517" s="11" t="s">
        <v>568</v>
      </c>
      <c r="B517" s="60">
        <v>453</v>
      </c>
      <c r="C517" s="60">
        <v>2265</v>
      </c>
      <c r="D517" s="236">
        <v>0</v>
      </c>
      <c r="E517" s="278">
        <v>2265</v>
      </c>
      <c r="F517" s="227"/>
    </row>
    <row r="518" spans="1:6" ht="12.75">
      <c r="A518" s="11" t="s">
        <v>569</v>
      </c>
      <c r="B518" s="60">
        <v>393</v>
      </c>
      <c r="C518" s="60">
        <v>1965</v>
      </c>
      <c r="D518" s="236">
        <v>0</v>
      </c>
      <c r="E518" s="278">
        <v>1965</v>
      </c>
      <c r="F518" s="227"/>
    </row>
    <row r="519" spans="1:6" ht="12.75">
      <c r="A519" s="11" t="s">
        <v>570</v>
      </c>
      <c r="B519" s="60"/>
      <c r="C519" s="60"/>
      <c r="D519" s="236"/>
      <c r="E519" s="278"/>
      <c r="F519" s="227" t="s">
        <v>577</v>
      </c>
    </row>
    <row r="520" spans="1:6" ht="12.75">
      <c r="A520" s="1" t="s">
        <v>419</v>
      </c>
      <c r="B520" s="60">
        <v>860</v>
      </c>
      <c r="C520" s="60">
        <v>5504</v>
      </c>
      <c r="D520" s="60">
        <v>628</v>
      </c>
      <c r="E520" s="62">
        <v>6132</v>
      </c>
      <c r="F520" s="227" t="s">
        <v>99</v>
      </c>
    </row>
    <row r="521" spans="1:6" ht="12.75">
      <c r="A521" s="1" t="s">
        <v>417</v>
      </c>
      <c r="B521" s="60">
        <v>278</v>
      </c>
      <c r="C521" s="60">
        <v>1724</v>
      </c>
      <c r="D521" s="60">
        <v>340</v>
      </c>
      <c r="E521" s="62">
        <v>2064</v>
      </c>
      <c r="F521" s="227"/>
    </row>
    <row r="522" spans="1:6" ht="12.75">
      <c r="A522" s="1" t="s">
        <v>418</v>
      </c>
      <c r="B522" s="60">
        <v>620</v>
      </c>
      <c r="C522" s="60">
        <v>3720</v>
      </c>
      <c r="D522" s="60">
        <v>932</v>
      </c>
      <c r="E522" s="62">
        <v>4652</v>
      </c>
      <c r="F522" s="227"/>
    </row>
    <row r="523" spans="1:6" ht="12.75">
      <c r="A523" s="65" t="s">
        <v>418</v>
      </c>
      <c r="B523" s="57"/>
      <c r="C523" s="66">
        <v>60</v>
      </c>
      <c r="D523" s="65"/>
      <c r="E523" s="67">
        <v>60</v>
      </c>
      <c r="F523" s="244" t="s">
        <v>152</v>
      </c>
    </row>
    <row r="524" spans="1:6" ht="12.75">
      <c r="A524" s="57" t="s">
        <v>78</v>
      </c>
      <c r="B524" s="57">
        <v>325</v>
      </c>
      <c r="C524" s="62">
        <v>1138</v>
      </c>
      <c r="D524" s="62">
        <v>254</v>
      </c>
      <c r="E524" s="62">
        <v>1392</v>
      </c>
      <c r="F524" s="227"/>
    </row>
    <row r="525" spans="1:6" ht="12.75">
      <c r="A525" s="5" t="s">
        <v>123</v>
      </c>
      <c r="B525" s="61"/>
      <c r="C525" s="61"/>
      <c r="D525" s="61"/>
      <c r="E525" s="61">
        <f>SUM(E513:E524)</f>
        <v>26780</v>
      </c>
      <c r="F525" s="227"/>
    </row>
    <row r="526" spans="1:6" ht="12.75">
      <c r="A526" s="54" t="s">
        <v>161</v>
      </c>
      <c r="B526" s="61"/>
      <c r="C526" s="61"/>
      <c r="D526" s="61"/>
      <c r="E526" s="61">
        <v>53560</v>
      </c>
      <c r="F526" s="227"/>
    </row>
    <row r="527" spans="1:6" ht="12.75">
      <c r="A527" s="108"/>
      <c r="B527" s="61"/>
      <c r="C527" s="61"/>
      <c r="D527" s="61"/>
      <c r="E527" s="61"/>
      <c r="F527" s="227"/>
    </row>
    <row r="528" spans="1:6" ht="12.75">
      <c r="A528" s="108"/>
      <c r="B528" s="61"/>
      <c r="C528" s="61"/>
      <c r="D528" s="61"/>
      <c r="E528" s="61"/>
      <c r="F528" s="227"/>
    </row>
    <row r="529" spans="1:6" ht="12.75">
      <c r="A529" s="107">
        <v>42</v>
      </c>
      <c r="B529" s="60"/>
      <c r="C529" s="60"/>
      <c r="D529" s="60"/>
      <c r="E529" s="62"/>
      <c r="F529" s="227"/>
    </row>
    <row r="530" spans="1:6" ht="12.75">
      <c r="A530" s="5" t="s">
        <v>148</v>
      </c>
      <c r="B530" s="60"/>
      <c r="C530" s="60"/>
      <c r="D530" s="60"/>
      <c r="E530" s="62"/>
      <c r="F530" s="227"/>
    </row>
    <row r="531" spans="1:6" ht="12.75">
      <c r="A531" s="1" t="s">
        <v>415</v>
      </c>
      <c r="B531" s="60">
        <v>1602</v>
      </c>
      <c r="C531" s="60">
        <v>9851</v>
      </c>
      <c r="D531" s="60"/>
      <c r="E531" s="62">
        <v>9851</v>
      </c>
      <c r="F531" s="227"/>
    </row>
    <row r="532" spans="1:6" ht="12.75">
      <c r="A532" s="1" t="s">
        <v>416</v>
      </c>
      <c r="B532" s="60">
        <v>2236</v>
      </c>
      <c r="C532" s="60">
        <v>5847</v>
      </c>
      <c r="D532" s="60"/>
      <c r="E532" s="62">
        <v>5847</v>
      </c>
      <c r="F532" s="227"/>
    </row>
    <row r="533" spans="1:6" ht="12.75">
      <c r="A533" s="1" t="s">
        <v>414</v>
      </c>
      <c r="B533" s="60">
        <v>1170</v>
      </c>
      <c r="C533" s="60">
        <v>6620</v>
      </c>
      <c r="D533" s="60"/>
      <c r="E533" s="62">
        <v>6620</v>
      </c>
      <c r="F533" s="227"/>
    </row>
    <row r="534" spans="1:6" ht="12.75">
      <c r="A534" s="11" t="s">
        <v>560</v>
      </c>
      <c r="B534" s="60">
        <v>186</v>
      </c>
      <c r="C534" s="60">
        <v>800</v>
      </c>
      <c r="D534" s="236">
        <v>209</v>
      </c>
      <c r="E534" s="278">
        <v>1009</v>
      </c>
      <c r="F534" s="227"/>
    </row>
    <row r="535" spans="1:6" ht="12.75">
      <c r="A535" s="5" t="s">
        <v>123</v>
      </c>
      <c r="B535" s="61"/>
      <c r="C535" s="61"/>
      <c r="D535" s="61"/>
      <c r="E535" s="61">
        <f>SUM(E531:E534)</f>
        <v>23327</v>
      </c>
      <c r="F535" s="227"/>
    </row>
    <row r="536" spans="1:6" ht="12.75">
      <c r="A536" s="54" t="s">
        <v>161</v>
      </c>
      <c r="B536" s="61"/>
      <c r="C536" s="61"/>
      <c r="D536" s="61"/>
      <c r="E536" s="61">
        <f>E535*2</f>
        <v>46654</v>
      </c>
      <c r="F536" s="227"/>
    </row>
    <row r="537" spans="1:6" ht="12.75">
      <c r="A537" s="5"/>
      <c r="B537" s="61"/>
      <c r="C537" s="61"/>
      <c r="D537" s="61"/>
      <c r="E537" s="61"/>
      <c r="F537" s="227"/>
    </row>
    <row r="538" spans="1:6" ht="12.75">
      <c r="A538" s="5"/>
      <c r="B538" s="61"/>
      <c r="C538" s="61"/>
      <c r="D538" s="61"/>
      <c r="E538" s="61"/>
      <c r="F538" s="227"/>
    </row>
    <row r="539" spans="1:6" ht="12.75">
      <c r="A539" s="107">
        <v>43</v>
      </c>
      <c r="B539" s="62"/>
      <c r="C539" s="62"/>
      <c r="D539" s="62"/>
      <c r="E539" s="62"/>
      <c r="F539" s="227"/>
    </row>
    <row r="540" spans="1:6" ht="12.75">
      <c r="A540" s="5" t="s">
        <v>148</v>
      </c>
      <c r="B540" s="62"/>
      <c r="C540" s="62"/>
      <c r="D540" s="62"/>
      <c r="E540" s="62"/>
      <c r="F540" s="227"/>
    </row>
    <row r="541" spans="1:6" ht="12.75">
      <c r="A541" s="57" t="s">
        <v>420</v>
      </c>
      <c r="B541" s="62">
        <v>197</v>
      </c>
      <c r="C541" s="62">
        <v>630</v>
      </c>
      <c r="D541" s="62">
        <v>205</v>
      </c>
      <c r="E541" s="62">
        <v>835</v>
      </c>
      <c r="F541" s="227"/>
    </row>
    <row r="542" spans="1:6" ht="12.75">
      <c r="A542" s="57" t="s">
        <v>421</v>
      </c>
      <c r="B542" s="62">
        <v>295</v>
      </c>
      <c r="C542" s="62">
        <v>885</v>
      </c>
      <c r="D542" s="62">
        <v>154</v>
      </c>
      <c r="E542" s="62">
        <v>1039</v>
      </c>
      <c r="F542" s="227"/>
    </row>
    <row r="543" spans="1:6" ht="12.75">
      <c r="A543" s="57" t="s">
        <v>422</v>
      </c>
      <c r="B543" s="62">
        <v>150</v>
      </c>
      <c r="C543" s="62">
        <v>600</v>
      </c>
      <c r="D543" s="62">
        <v>148</v>
      </c>
      <c r="E543" s="62">
        <v>748</v>
      </c>
      <c r="F543" s="227"/>
    </row>
    <row r="544" spans="1:6" ht="12.75">
      <c r="A544" s="57" t="s">
        <v>423</v>
      </c>
      <c r="B544" s="62">
        <v>267</v>
      </c>
      <c r="C544" s="62">
        <v>1335</v>
      </c>
      <c r="D544" s="62"/>
      <c r="E544" s="62">
        <v>1335</v>
      </c>
      <c r="F544" s="227"/>
    </row>
    <row r="545" spans="1:6" ht="12.75">
      <c r="A545" s="57" t="s">
        <v>424</v>
      </c>
      <c r="B545" s="62">
        <v>128</v>
      </c>
      <c r="C545" s="62">
        <v>691</v>
      </c>
      <c r="D545" s="62">
        <v>436</v>
      </c>
      <c r="E545" s="62">
        <v>1127</v>
      </c>
      <c r="F545" s="238" t="s">
        <v>150</v>
      </c>
    </row>
    <row r="546" spans="1:6" ht="12.75">
      <c r="A546" s="1" t="s">
        <v>425</v>
      </c>
      <c r="B546" s="60">
        <v>267</v>
      </c>
      <c r="C546" s="60">
        <v>1335</v>
      </c>
      <c r="D546" s="60">
        <v>427</v>
      </c>
      <c r="E546" s="62">
        <v>1762</v>
      </c>
      <c r="F546" s="227"/>
    </row>
    <row r="547" spans="1:6" ht="12.75">
      <c r="A547" s="1" t="s">
        <v>426</v>
      </c>
      <c r="B547" s="60">
        <v>237</v>
      </c>
      <c r="C547" s="60">
        <v>1090</v>
      </c>
      <c r="D547" s="60">
        <v>573</v>
      </c>
      <c r="E547" s="62">
        <v>1663</v>
      </c>
      <c r="F547" s="227"/>
    </row>
    <row r="548" spans="1:6" ht="12.75">
      <c r="A548" s="1" t="s">
        <v>427</v>
      </c>
      <c r="B548" s="60">
        <v>203</v>
      </c>
      <c r="C548" s="60">
        <v>309</v>
      </c>
      <c r="D548" s="60">
        <v>550</v>
      </c>
      <c r="E548" s="62">
        <v>859</v>
      </c>
      <c r="F548" s="227"/>
    </row>
    <row r="549" spans="1:6" ht="12.75">
      <c r="A549" s="1" t="s">
        <v>428</v>
      </c>
      <c r="B549" s="60">
        <v>86</v>
      </c>
      <c r="C549" s="60">
        <v>499</v>
      </c>
      <c r="D549" s="60">
        <v>101</v>
      </c>
      <c r="E549" s="62">
        <v>600</v>
      </c>
      <c r="F549" s="227"/>
    </row>
    <row r="550" spans="1:6" ht="15.75" customHeight="1">
      <c r="A550" s="1" t="s">
        <v>429</v>
      </c>
      <c r="B550" s="60">
        <v>556</v>
      </c>
      <c r="C550" s="60">
        <v>1668</v>
      </c>
      <c r="D550" s="60"/>
      <c r="E550" s="62">
        <v>1668</v>
      </c>
      <c r="F550" s="227"/>
    </row>
    <row r="551" spans="1:6" ht="15.75" customHeight="1">
      <c r="A551" s="1" t="s">
        <v>72</v>
      </c>
      <c r="B551" s="60">
        <v>48</v>
      </c>
      <c r="C551" s="60">
        <v>144</v>
      </c>
      <c r="D551" s="60"/>
      <c r="E551" s="62">
        <v>144</v>
      </c>
      <c r="F551" s="227"/>
    </row>
    <row r="552" spans="1:6" ht="12.75">
      <c r="A552" s="57" t="s">
        <v>153</v>
      </c>
      <c r="B552" s="62">
        <v>105</v>
      </c>
      <c r="C552" s="62">
        <v>523</v>
      </c>
      <c r="D552" s="62">
        <v>73</v>
      </c>
      <c r="E552" s="62">
        <v>596</v>
      </c>
      <c r="F552" s="227"/>
    </row>
    <row r="553" spans="1:6" ht="12.75">
      <c r="A553" s="1" t="s">
        <v>430</v>
      </c>
      <c r="B553" s="60">
        <v>44</v>
      </c>
      <c r="C553" s="60">
        <v>233</v>
      </c>
      <c r="D553" s="60">
        <v>119</v>
      </c>
      <c r="E553" s="62">
        <v>352</v>
      </c>
      <c r="F553" s="227"/>
    </row>
    <row r="554" spans="1:6" ht="12.75">
      <c r="A554" s="5" t="s">
        <v>123</v>
      </c>
      <c r="B554" s="61"/>
      <c r="C554" s="61"/>
      <c r="D554" s="61"/>
      <c r="E554" s="61">
        <f>SUM(E541:E553)</f>
        <v>12728</v>
      </c>
      <c r="F554" s="227"/>
    </row>
    <row r="555" spans="1:6" ht="12.75">
      <c r="A555" s="54" t="s">
        <v>161</v>
      </c>
      <c r="B555" s="61"/>
      <c r="C555" s="61"/>
      <c r="D555" s="61"/>
      <c r="E555" s="61">
        <f>E554*2</f>
        <v>25456</v>
      </c>
      <c r="F555" s="227"/>
    </row>
    <row r="556" spans="1:6" ht="12.75">
      <c r="A556" s="108"/>
      <c r="B556" s="61"/>
      <c r="C556" s="61"/>
      <c r="D556" s="61"/>
      <c r="E556" s="61"/>
      <c r="F556" s="227"/>
    </row>
    <row r="557" spans="1:6" ht="12.75">
      <c r="A557" s="5"/>
      <c r="B557" s="61"/>
      <c r="C557" s="61"/>
      <c r="D557" s="61"/>
      <c r="E557" s="61"/>
      <c r="F557" s="227"/>
    </row>
    <row r="558" spans="1:6" ht="12.75">
      <c r="A558" s="107">
        <v>44</v>
      </c>
      <c r="B558" s="60"/>
      <c r="C558" s="60"/>
      <c r="D558" s="60"/>
      <c r="E558" s="62"/>
      <c r="F558" s="227"/>
    </row>
    <row r="559" spans="1:6" ht="12.75">
      <c r="A559" s="5" t="s">
        <v>148</v>
      </c>
      <c r="B559" s="60"/>
      <c r="C559" s="60"/>
      <c r="D559" s="60"/>
      <c r="E559" s="62"/>
      <c r="F559" s="227"/>
    </row>
    <row r="560" spans="1:6" ht="12.75">
      <c r="A560" s="1" t="s">
        <v>601</v>
      </c>
      <c r="B560" s="60">
        <v>351</v>
      </c>
      <c r="C560" s="60">
        <v>1966</v>
      </c>
      <c r="D560" s="60">
        <v>681</v>
      </c>
      <c r="E560" s="62">
        <v>2647</v>
      </c>
      <c r="F560" s="238" t="s">
        <v>603</v>
      </c>
    </row>
    <row r="561" spans="1:6" ht="12.75">
      <c r="A561" s="1" t="s">
        <v>602</v>
      </c>
      <c r="B561" s="60">
        <v>148</v>
      </c>
      <c r="C561" s="60">
        <v>755</v>
      </c>
      <c r="D561" s="60">
        <v>100</v>
      </c>
      <c r="E561" s="62">
        <v>855</v>
      </c>
      <c r="F561" s="238" t="s">
        <v>603</v>
      </c>
    </row>
    <row r="562" spans="1:6" ht="12.75">
      <c r="A562" s="5" t="s">
        <v>123</v>
      </c>
      <c r="B562" s="61"/>
      <c r="C562" s="61"/>
      <c r="D562" s="61"/>
      <c r="E562" s="61">
        <f>SUM(E560:E561)</f>
        <v>3502</v>
      </c>
      <c r="F562" s="227"/>
    </row>
    <row r="563" spans="1:6" ht="12.75">
      <c r="A563" s="54" t="s">
        <v>161</v>
      </c>
      <c r="B563" s="61"/>
      <c r="C563" s="61"/>
      <c r="D563" s="61"/>
      <c r="E563" s="61">
        <f>E562*2</f>
        <v>7004</v>
      </c>
      <c r="F563" s="227"/>
    </row>
    <row r="564" spans="1:6" ht="12.75">
      <c r="A564" s="108"/>
      <c r="B564" s="61"/>
      <c r="C564" s="61"/>
      <c r="D564" s="61"/>
      <c r="E564" s="61"/>
      <c r="F564" s="227"/>
    </row>
    <row r="565" spans="1:6" ht="12.75">
      <c r="A565" s="108"/>
      <c r="B565" s="61"/>
      <c r="C565" s="61"/>
      <c r="D565" s="61"/>
      <c r="E565" s="61"/>
      <c r="F565" s="227"/>
    </row>
    <row r="566" spans="1:6" ht="12.75">
      <c r="A566" s="107">
        <v>45</v>
      </c>
      <c r="B566" s="60"/>
      <c r="C566" s="60"/>
      <c r="D566" s="60"/>
      <c r="E566" s="62"/>
      <c r="F566" s="227"/>
    </row>
    <row r="567" spans="1:6" ht="12.75">
      <c r="A567" s="5" t="s">
        <v>148</v>
      </c>
      <c r="B567" s="62"/>
      <c r="C567" s="62"/>
      <c r="D567" s="62"/>
      <c r="E567" s="62"/>
      <c r="F567" s="227"/>
    </row>
    <row r="568" spans="1:6" ht="12.75">
      <c r="A568" s="57" t="s">
        <v>432</v>
      </c>
      <c r="B568" s="62">
        <v>275</v>
      </c>
      <c r="C568" s="62">
        <v>1760</v>
      </c>
      <c r="D568" s="62">
        <v>440</v>
      </c>
      <c r="E568" s="62">
        <v>2200</v>
      </c>
      <c r="F568" s="227"/>
    </row>
    <row r="569" spans="1:6" ht="12.75">
      <c r="A569" s="57" t="s">
        <v>434</v>
      </c>
      <c r="B569" s="62">
        <v>394</v>
      </c>
      <c r="C569" s="62">
        <v>1773</v>
      </c>
      <c r="D569" s="62">
        <v>400</v>
      </c>
      <c r="E569" s="62">
        <v>2173</v>
      </c>
      <c r="F569" s="227"/>
    </row>
    <row r="570" spans="1:6" ht="12.75">
      <c r="A570" s="57" t="s">
        <v>433</v>
      </c>
      <c r="B570" s="62">
        <v>250</v>
      </c>
      <c r="C570" s="62">
        <v>1025</v>
      </c>
      <c r="D570" s="62"/>
      <c r="E570" s="62">
        <v>1025</v>
      </c>
      <c r="F570" s="227"/>
    </row>
    <row r="571" spans="1:6" ht="12.75">
      <c r="A571" s="57" t="s">
        <v>435</v>
      </c>
      <c r="B571" s="62">
        <v>368</v>
      </c>
      <c r="C571" s="62">
        <v>1987</v>
      </c>
      <c r="D571" s="62">
        <v>806</v>
      </c>
      <c r="E571" s="62">
        <v>2793</v>
      </c>
      <c r="F571" s="227"/>
    </row>
    <row r="572" spans="1:6" ht="12.75" customHeight="1">
      <c r="A572" s="57" t="s">
        <v>436</v>
      </c>
      <c r="B572" s="62">
        <v>352</v>
      </c>
      <c r="C572" s="62">
        <v>2515</v>
      </c>
      <c r="D572" s="62">
        <v>624</v>
      </c>
      <c r="E572" s="62">
        <v>3139</v>
      </c>
      <c r="F572" s="244" t="s">
        <v>154</v>
      </c>
    </row>
    <row r="573" spans="1:6" ht="12.75">
      <c r="A573" s="57" t="s">
        <v>437</v>
      </c>
      <c r="B573" s="62">
        <v>320</v>
      </c>
      <c r="C573" s="62">
        <v>1920</v>
      </c>
      <c r="D573" s="62">
        <v>612</v>
      </c>
      <c r="E573" s="62">
        <v>2532</v>
      </c>
      <c r="F573" s="227"/>
    </row>
    <row r="574" spans="1:6" ht="12.75">
      <c r="A574" s="57" t="s">
        <v>438</v>
      </c>
      <c r="B574" s="62">
        <v>400</v>
      </c>
      <c r="C574" s="62">
        <v>2520</v>
      </c>
      <c r="D574" s="62">
        <v>627</v>
      </c>
      <c r="E574" s="62">
        <v>3147</v>
      </c>
      <c r="F574" s="227"/>
    </row>
    <row r="575" spans="1:6" ht="12.75">
      <c r="A575" s="57" t="s">
        <v>439</v>
      </c>
      <c r="B575" s="62">
        <v>182</v>
      </c>
      <c r="C575" s="62">
        <v>1307</v>
      </c>
      <c r="D575" s="62"/>
      <c r="E575" s="62">
        <v>1307</v>
      </c>
      <c r="F575" s="227"/>
    </row>
    <row r="576" spans="1:6" ht="12.75">
      <c r="A576" s="57" t="s">
        <v>440</v>
      </c>
      <c r="B576" s="62">
        <v>156</v>
      </c>
      <c r="C576" s="62">
        <v>827</v>
      </c>
      <c r="D576" s="62"/>
      <c r="E576" s="62">
        <v>827</v>
      </c>
      <c r="F576" s="227"/>
    </row>
    <row r="577" spans="1:6" ht="12.75">
      <c r="A577" s="57" t="s">
        <v>155</v>
      </c>
      <c r="B577" s="62">
        <v>276</v>
      </c>
      <c r="C577" s="62">
        <v>2318</v>
      </c>
      <c r="D577" s="62">
        <v>150</v>
      </c>
      <c r="E577" s="62">
        <v>2468</v>
      </c>
      <c r="F577" s="227"/>
    </row>
    <row r="578" spans="1:6" ht="12.75">
      <c r="A578" s="57" t="s">
        <v>156</v>
      </c>
      <c r="B578" s="62">
        <v>296</v>
      </c>
      <c r="C578" s="62">
        <f>B578*5</f>
        <v>1480</v>
      </c>
      <c r="D578" s="62"/>
      <c r="E578" s="62">
        <f>C578</f>
        <v>1480</v>
      </c>
      <c r="F578" s="227"/>
    </row>
    <row r="579" spans="1:6" ht="12.75">
      <c r="A579" s="5" t="s">
        <v>123</v>
      </c>
      <c r="B579" s="61"/>
      <c r="C579" s="61"/>
      <c r="D579" s="61"/>
      <c r="E579" s="61">
        <f>SUM(E568:E578)</f>
        <v>23091</v>
      </c>
      <c r="F579" s="227"/>
    </row>
    <row r="580" spans="1:6" ht="12.75">
      <c r="A580" s="54" t="s">
        <v>161</v>
      </c>
      <c r="B580" s="61"/>
      <c r="C580" s="61"/>
      <c r="D580" s="61"/>
      <c r="E580" s="61">
        <f>E579*2</f>
        <v>46182</v>
      </c>
      <c r="F580" s="227"/>
    </row>
    <row r="581" spans="1:6" ht="12.75">
      <c r="A581" s="108"/>
      <c r="B581" s="61"/>
      <c r="C581" s="61"/>
      <c r="D581" s="61"/>
      <c r="E581" s="61"/>
      <c r="F581" s="227"/>
    </row>
    <row r="582" spans="1:6" ht="12.75">
      <c r="A582" s="108"/>
      <c r="B582" s="61"/>
      <c r="C582" s="61"/>
      <c r="D582" s="61"/>
      <c r="E582" s="61"/>
      <c r="F582" s="227"/>
    </row>
    <row r="583" spans="1:6" ht="12.75">
      <c r="A583" s="107">
        <v>46</v>
      </c>
      <c r="B583" s="60"/>
      <c r="C583" s="60"/>
      <c r="D583" s="60"/>
      <c r="E583" s="62"/>
      <c r="F583" s="227"/>
    </row>
    <row r="584" spans="1:6" ht="12.75">
      <c r="A584" s="5" t="s">
        <v>148</v>
      </c>
      <c r="B584" s="60"/>
      <c r="C584" s="60"/>
      <c r="D584" s="60"/>
      <c r="E584" s="62"/>
      <c r="F584" s="227"/>
    </row>
    <row r="585" spans="1:6" ht="12.75">
      <c r="A585" s="1" t="s">
        <v>441</v>
      </c>
      <c r="B585" s="60">
        <v>250</v>
      </c>
      <c r="C585" s="60">
        <v>1000</v>
      </c>
      <c r="D585" s="60"/>
      <c r="E585" s="62">
        <v>1000</v>
      </c>
      <c r="F585" s="227"/>
    </row>
    <row r="586" spans="1:6" ht="12.75">
      <c r="A586" s="1" t="s">
        <v>442</v>
      </c>
      <c r="B586" s="60">
        <v>344</v>
      </c>
      <c r="C586" s="60">
        <v>2064</v>
      </c>
      <c r="D586" s="60">
        <v>120</v>
      </c>
      <c r="E586" s="62">
        <v>2184</v>
      </c>
      <c r="F586" s="227"/>
    </row>
    <row r="587" spans="1:6" ht="12.75">
      <c r="A587" s="1" t="s">
        <v>443</v>
      </c>
      <c r="B587" s="60">
        <v>323</v>
      </c>
      <c r="C587" s="60">
        <v>1813</v>
      </c>
      <c r="D587" s="60">
        <v>124</v>
      </c>
      <c r="E587" s="62">
        <v>1937</v>
      </c>
      <c r="F587" s="227"/>
    </row>
    <row r="588" spans="1:6" ht="12.75">
      <c r="A588" s="57" t="s">
        <v>76</v>
      </c>
      <c r="B588" s="62">
        <v>160</v>
      </c>
      <c r="C588" s="62">
        <f>B588*4.2</f>
        <v>672</v>
      </c>
      <c r="D588" s="62"/>
      <c r="E588" s="62">
        <v>672</v>
      </c>
      <c r="F588" s="227"/>
    </row>
    <row r="589" spans="1:6" ht="12.75">
      <c r="A589" s="57" t="s">
        <v>77</v>
      </c>
      <c r="B589" s="62">
        <v>600</v>
      </c>
      <c r="C589" s="62">
        <f>600*4</f>
        <v>2400</v>
      </c>
      <c r="D589" s="62"/>
      <c r="E589" s="62">
        <f>C589</f>
        <v>2400</v>
      </c>
      <c r="F589" s="227"/>
    </row>
    <row r="590" spans="1:6" ht="12.75">
      <c r="A590" s="57" t="s">
        <v>444</v>
      </c>
      <c r="B590" s="62">
        <v>450</v>
      </c>
      <c r="C590" s="62">
        <v>2698</v>
      </c>
      <c r="D590" s="62"/>
      <c r="E590" s="62">
        <v>2698</v>
      </c>
      <c r="F590" s="227"/>
    </row>
    <row r="591" spans="1:6" ht="12.75">
      <c r="A591" s="1" t="s">
        <v>445</v>
      </c>
      <c r="B591" s="60">
        <v>100</v>
      </c>
      <c r="C591" s="60">
        <v>652</v>
      </c>
      <c r="D591" s="60"/>
      <c r="E591" s="62">
        <v>652</v>
      </c>
      <c r="F591" s="227"/>
    </row>
    <row r="592" spans="1:6" ht="12.75">
      <c r="A592" s="1" t="s">
        <v>446</v>
      </c>
      <c r="B592" s="60">
        <v>392</v>
      </c>
      <c r="C592" s="60">
        <v>1568</v>
      </c>
      <c r="D592" s="60"/>
      <c r="E592" s="62">
        <v>1568</v>
      </c>
      <c r="F592" s="227"/>
    </row>
    <row r="593" spans="1:6" ht="12.75">
      <c r="A593" s="1" t="s">
        <v>447</v>
      </c>
      <c r="B593" s="60">
        <v>305</v>
      </c>
      <c r="C593" s="60">
        <v>1220</v>
      </c>
      <c r="D593" s="60"/>
      <c r="E593" s="62">
        <v>1220</v>
      </c>
      <c r="F593" s="227"/>
    </row>
    <row r="594" spans="1:6" ht="12.75">
      <c r="A594" s="11" t="s">
        <v>556</v>
      </c>
      <c r="B594" s="60">
        <v>62</v>
      </c>
      <c r="C594" s="60">
        <v>575</v>
      </c>
      <c r="D594" s="236">
        <v>0</v>
      </c>
      <c r="E594" s="62">
        <v>575</v>
      </c>
      <c r="F594" s="227"/>
    </row>
    <row r="595" spans="1:6" ht="12.75">
      <c r="A595" s="11" t="s">
        <v>557</v>
      </c>
      <c r="B595" s="60">
        <v>77</v>
      </c>
      <c r="C595" s="60">
        <v>310</v>
      </c>
      <c r="D595" s="236">
        <v>0</v>
      </c>
      <c r="E595" s="278">
        <v>310</v>
      </c>
      <c r="F595" s="227"/>
    </row>
    <row r="596" spans="1:6" ht="12.75">
      <c r="A596" s="11" t="s">
        <v>558</v>
      </c>
      <c r="B596" s="60"/>
      <c r="C596" s="60"/>
      <c r="D596" s="236"/>
      <c r="E596" s="278"/>
      <c r="F596" s="227" t="s">
        <v>577</v>
      </c>
    </row>
    <row r="597" spans="1:6" ht="12.75">
      <c r="A597" s="1" t="s">
        <v>448</v>
      </c>
      <c r="B597" s="60">
        <v>2059</v>
      </c>
      <c r="C597" s="60">
        <v>8628</v>
      </c>
      <c r="D597" s="60"/>
      <c r="E597" s="62">
        <v>8628</v>
      </c>
      <c r="F597" s="227"/>
    </row>
    <row r="598" spans="1:6" ht="12.75">
      <c r="A598" s="5" t="s">
        <v>122</v>
      </c>
      <c r="B598" s="61"/>
      <c r="C598" s="61"/>
      <c r="D598" s="61"/>
      <c r="E598" s="61">
        <f>SUM(E585:E597)</f>
        <v>23844</v>
      </c>
      <c r="F598" s="227"/>
    </row>
    <row r="599" spans="1:6" ht="12.75">
      <c r="A599" s="54" t="s">
        <v>161</v>
      </c>
      <c r="B599" s="61"/>
      <c r="C599" s="61"/>
      <c r="D599" s="61"/>
      <c r="E599" s="61">
        <v>47688</v>
      </c>
      <c r="F599" s="227"/>
    </row>
    <row r="600" spans="1:6" ht="12.75">
      <c r="A600" s="5"/>
      <c r="B600" s="61"/>
      <c r="C600" s="61"/>
      <c r="D600" s="61"/>
      <c r="E600" s="61"/>
      <c r="F600" s="227"/>
    </row>
    <row r="601" spans="1:6" ht="12.75">
      <c r="A601" s="5"/>
      <c r="B601" s="61"/>
      <c r="C601" s="61"/>
      <c r="D601" s="61"/>
      <c r="E601" s="61"/>
      <c r="F601" s="227"/>
    </row>
    <row r="602" spans="1:6" ht="12.75">
      <c r="A602" s="107">
        <v>47</v>
      </c>
      <c r="B602" s="60"/>
      <c r="C602" s="60"/>
      <c r="D602" s="60"/>
      <c r="E602" s="62"/>
      <c r="F602" s="227"/>
    </row>
    <row r="603" spans="1:6" ht="12.75">
      <c r="A603" s="5" t="s">
        <v>148</v>
      </c>
      <c r="B603" s="60"/>
      <c r="C603" s="60"/>
      <c r="D603" s="60"/>
      <c r="E603" s="62"/>
      <c r="F603" s="227"/>
    </row>
    <row r="604" spans="1:6" ht="12.75">
      <c r="A604" s="1" t="s">
        <v>449</v>
      </c>
      <c r="B604" s="60">
        <v>1521</v>
      </c>
      <c r="C604" s="60">
        <v>24356</v>
      </c>
      <c r="D604" s="60"/>
      <c r="E604" s="62">
        <v>24356</v>
      </c>
      <c r="F604" s="227"/>
    </row>
    <row r="605" spans="1:6" ht="12.75">
      <c r="A605" s="5" t="s">
        <v>123</v>
      </c>
      <c r="B605" s="61"/>
      <c r="C605" s="61"/>
      <c r="D605" s="61"/>
      <c r="E605" s="61">
        <v>24356</v>
      </c>
      <c r="F605" s="227"/>
    </row>
    <row r="606" spans="1:6" ht="12.75">
      <c r="A606" s="54" t="s">
        <v>161</v>
      </c>
      <c r="B606" s="61"/>
      <c r="C606" s="61"/>
      <c r="D606" s="61"/>
      <c r="E606" s="61">
        <f>E605*2</f>
        <v>48712</v>
      </c>
      <c r="F606" s="227"/>
    </row>
    <row r="607" spans="1:6" ht="12.75">
      <c r="A607" s="108"/>
      <c r="B607" s="61"/>
      <c r="C607" s="61"/>
      <c r="D607" s="61"/>
      <c r="E607" s="61"/>
      <c r="F607" s="227"/>
    </row>
    <row r="608" spans="1:6" ht="12.75">
      <c r="A608" s="108"/>
      <c r="B608" s="61"/>
      <c r="C608" s="61"/>
      <c r="D608" s="61"/>
      <c r="E608" s="61"/>
      <c r="F608" s="227"/>
    </row>
    <row r="609" spans="1:6" ht="12.75">
      <c r="A609" s="107">
        <v>48</v>
      </c>
      <c r="B609" s="61"/>
      <c r="C609" s="61"/>
      <c r="D609" s="61"/>
      <c r="E609" s="61"/>
      <c r="F609" s="227"/>
    </row>
    <row r="610" spans="1:6" ht="12.75">
      <c r="A610" s="5" t="s">
        <v>148</v>
      </c>
      <c r="B610" s="61"/>
      <c r="C610" s="61"/>
      <c r="D610" s="61"/>
      <c r="E610" s="61"/>
      <c r="F610" s="227"/>
    </row>
    <row r="611" spans="1:6" ht="12.75">
      <c r="A611" s="109" t="s">
        <v>450</v>
      </c>
      <c r="B611" s="97">
        <f>311+306</f>
        <v>617</v>
      </c>
      <c r="C611" s="97">
        <f>1399+1224</f>
        <v>2623</v>
      </c>
      <c r="D611" s="97">
        <v>262</v>
      </c>
      <c r="E611" s="97">
        <f>C611+D611</f>
        <v>2885</v>
      </c>
      <c r="F611" s="245"/>
    </row>
    <row r="612" spans="1:6" ht="12.75">
      <c r="A612" s="55" t="s">
        <v>451</v>
      </c>
      <c r="B612" s="97">
        <v>256</v>
      </c>
      <c r="C612" s="97">
        <v>1126</v>
      </c>
      <c r="D612" s="97">
        <v>460</v>
      </c>
      <c r="E612" s="97">
        <v>1586</v>
      </c>
      <c r="F612" s="245"/>
    </row>
    <row r="613" spans="1:6" ht="12.75">
      <c r="A613" s="55" t="s">
        <v>452</v>
      </c>
      <c r="B613" s="97">
        <v>286</v>
      </c>
      <c r="C613" s="97">
        <v>1401</v>
      </c>
      <c r="D613" s="97">
        <v>95</v>
      </c>
      <c r="E613" s="97">
        <v>1496</v>
      </c>
      <c r="F613" s="245"/>
    </row>
    <row r="614" spans="1:6" ht="12.75">
      <c r="A614" s="55" t="s">
        <v>566</v>
      </c>
      <c r="B614" s="97">
        <v>100</v>
      </c>
      <c r="C614" s="97">
        <v>600</v>
      </c>
      <c r="D614" s="235">
        <v>0</v>
      </c>
      <c r="E614" s="97">
        <v>600</v>
      </c>
      <c r="F614" s="245"/>
    </row>
    <row r="615" spans="1:6" ht="12.75">
      <c r="A615" s="55" t="s">
        <v>157</v>
      </c>
      <c r="B615" s="97">
        <v>129</v>
      </c>
      <c r="C615" s="97">
        <v>516</v>
      </c>
      <c r="D615" s="97"/>
      <c r="E615" s="97">
        <f>C615</f>
        <v>516</v>
      </c>
      <c r="F615" s="245"/>
    </row>
    <row r="616" spans="1:6" ht="12.75">
      <c r="A616" s="110" t="s">
        <v>158</v>
      </c>
      <c r="B616" s="97">
        <v>100</v>
      </c>
      <c r="C616" s="97">
        <v>813</v>
      </c>
      <c r="D616" s="97">
        <v>150</v>
      </c>
      <c r="E616" s="97">
        <v>963</v>
      </c>
      <c r="F616" s="245"/>
    </row>
    <row r="617" spans="1:6" ht="12.75">
      <c r="A617" s="55" t="s">
        <v>567</v>
      </c>
      <c r="B617" s="97"/>
      <c r="C617" s="97"/>
      <c r="D617" s="97"/>
      <c r="E617" s="97"/>
      <c r="F617" s="259" t="s">
        <v>577</v>
      </c>
    </row>
    <row r="618" spans="1:6" ht="12.75">
      <c r="A618" s="12" t="s">
        <v>123</v>
      </c>
      <c r="B618" s="97"/>
      <c r="C618" s="97"/>
      <c r="D618" s="97"/>
      <c r="E618" s="71">
        <f>SUM(E611:E616)</f>
        <v>8046</v>
      </c>
      <c r="F618" s="227"/>
    </row>
    <row r="619" spans="1:6" ht="12.75">
      <c r="A619" s="54" t="s">
        <v>161</v>
      </c>
      <c r="B619" s="97"/>
      <c r="C619" s="97"/>
      <c r="D619" s="97"/>
      <c r="E619" s="71">
        <v>16092</v>
      </c>
      <c r="F619" s="227"/>
    </row>
    <row r="620" spans="1:6" ht="12.75">
      <c r="A620" s="108"/>
      <c r="B620" s="69"/>
      <c r="C620" s="69"/>
      <c r="D620" s="69"/>
      <c r="E620" s="70"/>
      <c r="F620" s="227"/>
    </row>
    <row r="621" spans="1:6" ht="12.75">
      <c r="A621" s="276"/>
      <c r="B621" s="273"/>
      <c r="C621" s="273"/>
      <c r="D621" s="273"/>
      <c r="E621" s="274"/>
      <c r="F621" s="275"/>
    </row>
    <row r="622" spans="1:6" ht="19.5" customHeight="1">
      <c r="A622" s="267" t="s">
        <v>122</v>
      </c>
      <c r="B622" s="268">
        <v>122724</v>
      </c>
      <c r="C622" s="268">
        <v>914767</v>
      </c>
      <c r="D622" s="268">
        <v>295095</v>
      </c>
      <c r="E622" s="269"/>
      <c r="F622" s="270"/>
    </row>
    <row r="623" spans="1:6" ht="13.5" thickBot="1">
      <c r="A623" s="108"/>
      <c r="B623" s="61"/>
      <c r="C623" s="61"/>
      <c r="D623" s="61"/>
      <c r="E623" s="61"/>
      <c r="F623" s="227"/>
    </row>
    <row r="624" spans="1:6" ht="15" customHeight="1">
      <c r="A624" s="296" t="s">
        <v>66</v>
      </c>
      <c r="B624" s="263" t="s">
        <v>118</v>
      </c>
      <c r="C624" s="264" t="s">
        <v>118</v>
      </c>
      <c r="D624" s="264" t="s">
        <v>119</v>
      </c>
      <c r="E624" s="264" t="s">
        <v>210</v>
      </c>
      <c r="F624" s="298" t="s">
        <v>120</v>
      </c>
    </row>
    <row r="625" spans="1:6" ht="15" customHeight="1" thickBot="1">
      <c r="A625" s="297"/>
      <c r="B625" s="265" t="s">
        <v>199</v>
      </c>
      <c r="C625" s="266" t="s">
        <v>121</v>
      </c>
      <c r="D625" s="266" t="s">
        <v>121</v>
      </c>
      <c r="E625" s="266" t="s">
        <v>121</v>
      </c>
      <c r="F625" s="299"/>
    </row>
    <row r="626" spans="1:6" ht="15" customHeight="1">
      <c r="A626" s="200" t="s">
        <v>526</v>
      </c>
      <c r="B626" s="201">
        <v>122724</v>
      </c>
      <c r="C626" s="202"/>
      <c r="D626" s="202"/>
      <c r="E626" s="201"/>
      <c r="F626" s="203"/>
    </row>
    <row r="627" spans="1:6" ht="15" customHeight="1">
      <c r="A627" s="18" t="s">
        <v>527</v>
      </c>
      <c r="B627" s="57"/>
      <c r="C627" s="75">
        <v>914767</v>
      </c>
      <c r="D627" s="75">
        <v>295095</v>
      </c>
      <c r="E627" s="75"/>
      <c r="F627" s="80"/>
    </row>
    <row r="628" spans="1:6" ht="19.5" customHeight="1" thickBot="1">
      <c r="A628" s="9" t="s">
        <v>528</v>
      </c>
      <c r="B628" s="204"/>
      <c r="C628" s="204"/>
      <c r="D628" s="204"/>
      <c r="E628" s="279">
        <v>3931145</v>
      </c>
      <c r="F628" s="205"/>
    </row>
    <row r="629" spans="1:6" ht="12.75">
      <c r="A629"/>
      <c r="B629"/>
      <c r="C629"/>
      <c r="D629"/>
      <c r="E629"/>
      <c r="F629"/>
    </row>
    <row r="630" spans="1:6" ht="12.75">
      <c r="A630" t="s">
        <v>502</v>
      </c>
      <c r="B630" s="138"/>
      <c r="C630" s="138"/>
      <c r="D630" s="138"/>
      <c r="E630" s="138"/>
      <c r="F630" s="138"/>
    </row>
    <row r="631" spans="1:6" ht="12.75">
      <c r="A631" s="139" t="s">
        <v>501</v>
      </c>
      <c r="B631" s="138"/>
      <c r="C631" s="138"/>
      <c r="D631" s="138"/>
      <c r="E631" s="138"/>
      <c r="F631" s="138"/>
    </row>
    <row r="632" spans="1:6" ht="12.75">
      <c r="A632" s="139"/>
      <c r="B632" s="138"/>
      <c r="C632" s="138"/>
      <c r="D632" s="138"/>
      <c r="E632" s="138"/>
      <c r="F632" s="138"/>
    </row>
    <row r="633" spans="1:6" ht="12.75">
      <c r="A633" s="139"/>
      <c r="B633" s="138"/>
      <c r="C633" s="138"/>
      <c r="D633" s="138"/>
      <c r="E633" s="138"/>
      <c r="F633" s="138"/>
    </row>
    <row r="634" spans="1:6" ht="12.75">
      <c r="A634" s="139"/>
      <c r="B634" s="138"/>
      <c r="C634" s="138"/>
      <c r="D634" s="138"/>
      <c r="E634" s="138"/>
      <c r="F634" s="138"/>
    </row>
    <row r="635" spans="1:6" ht="12.75">
      <c r="A635" s="139"/>
      <c r="B635" s="138"/>
      <c r="C635" s="138"/>
      <c r="D635" s="138"/>
      <c r="E635" s="138"/>
      <c r="F635" s="138"/>
    </row>
    <row r="636" spans="1:6" ht="12.75">
      <c r="A636" s="139"/>
      <c r="B636" s="138"/>
      <c r="C636" s="138"/>
      <c r="D636" s="138"/>
      <c r="E636" s="138"/>
      <c r="F636" s="138"/>
    </row>
  </sheetData>
  <sheetProtection/>
  <mergeCells count="5">
    <mergeCell ref="A3:F4"/>
    <mergeCell ref="A5:A6"/>
    <mergeCell ref="F5:F6"/>
    <mergeCell ref="A624:A625"/>
    <mergeCell ref="F624:F6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PageLayoutView="0" workbookViewId="0" topLeftCell="A25">
      <selection activeCell="H67" sqref="H67"/>
    </sheetView>
  </sheetViews>
  <sheetFormatPr defaultColWidth="9.00390625" defaultRowHeight="12.75"/>
  <cols>
    <col min="1" max="1" width="18.375" style="58" customWidth="1"/>
    <col min="2" max="2" width="40.75390625" style="58" bestFit="1" customWidth="1"/>
    <col min="3" max="3" width="7.625" style="58" bestFit="1" customWidth="1"/>
    <col min="4" max="4" width="27.625" style="58" bestFit="1" customWidth="1"/>
    <col min="5" max="16384" width="9.125" style="58" customWidth="1"/>
  </cols>
  <sheetData>
    <row r="1" spans="1:4" ht="15.75">
      <c r="A1" s="300" t="s">
        <v>484</v>
      </c>
      <c r="B1" s="300"/>
      <c r="C1" s="300"/>
      <c r="D1" s="300"/>
    </row>
    <row r="2" spans="1:4" ht="18">
      <c r="A2" s="82"/>
      <c r="B2" s="83"/>
      <c r="C2" s="83"/>
      <c r="D2" s="84" t="s">
        <v>469</v>
      </c>
    </row>
    <row r="3" spans="1:4" ht="15.75">
      <c r="A3" s="85" t="s">
        <v>45</v>
      </c>
      <c r="B3" s="86" t="s">
        <v>169</v>
      </c>
      <c r="C3" s="86" t="s">
        <v>200</v>
      </c>
      <c r="D3" s="86" t="s">
        <v>202</v>
      </c>
    </row>
    <row r="4" spans="1:4" ht="15.75">
      <c r="A4" s="112" t="s">
        <v>95</v>
      </c>
      <c r="B4" s="87"/>
      <c r="C4" s="88"/>
      <c r="D4" s="89"/>
    </row>
    <row r="5" spans="1:4" ht="12.75">
      <c r="A5" s="65" t="s">
        <v>96</v>
      </c>
      <c r="B5" s="65" t="s">
        <v>97</v>
      </c>
      <c r="C5" s="90">
        <v>810</v>
      </c>
      <c r="D5" s="91" t="s">
        <v>98</v>
      </c>
    </row>
    <row r="6" spans="1:4" ht="12.75">
      <c r="A6" s="223" t="s">
        <v>519</v>
      </c>
      <c r="B6" s="223" t="s">
        <v>520</v>
      </c>
      <c r="C6" s="224">
        <v>256</v>
      </c>
      <c r="D6" s="225"/>
    </row>
    <row r="7" spans="1:4" ht="12.75" customHeight="1">
      <c r="A7" s="95"/>
      <c r="B7" s="95"/>
      <c r="C7" s="88"/>
      <c r="D7" s="89"/>
    </row>
    <row r="8" spans="1:4" ht="15.75">
      <c r="A8" s="112" t="s">
        <v>80</v>
      </c>
      <c r="B8" s="87"/>
      <c r="C8" s="88"/>
      <c r="D8" s="92"/>
    </row>
    <row r="9" spans="1:4" ht="12.75">
      <c r="A9" s="65" t="s">
        <v>99</v>
      </c>
      <c r="B9" s="65" t="s">
        <v>100</v>
      </c>
      <c r="C9" s="90">
        <v>4448</v>
      </c>
      <c r="D9" s="91" t="s">
        <v>170</v>
      </c>
    </row>
    <row r="10" spans="1:4" ht="12.75">
      <c r="A10" s="95"/>
      <c r="B10" s="95"/>
      <c r="C10" s="88"/>
      <c r="D10" s="89"/>
    </row>
    <row r="11" spans="1:4" ht="15.75">
      <c r="A11" s="112" t="s">
        <v>81</v>
      </c>
      <c r="B11" s="87"/>
      <c r="C11" s="88"/>
      <c r="D11" s="89"/>
    </row>
    <row r="12" spans="1:4" ht="12.75">
      <c r="A12" s="65" t="s">
        <v>99</v>
      </c>
      <c r="B12" s="65" t="s">
        <v>101</v>
      </c>
      <c r="C12" s="90">
        <v>216</v>
      </c>
      <c r="D12" s="91"/>
    </row>
    <row r="13" spans="1:4" ht="12.75">
      <c r="A13" s="95"/>
      <c r="B13" s="95"/>
      <c r="C13" s="88"/>
      <c r="D13" s="89"/>
    </row>
    <row r="14" spans="1:4" ht="15.75">
      <c r="A14" s="112" t="s">
        <v>457</v>
      </c>
      <c r="B14" s="87"/>
      <c r="C14" s="88"/>
      <c r="D14" s="92"/>
    </row>
    <row r="15" spans="1:4" ht="12.75">
      <c r="A15" s="65" t="s">
        <v>443</v>
      </c>
      <c r="B15" s="65" t="s">
        <v>102</v>
      </c>
      <c r="C15" s="90">
        <v>1810</v>
      </c>
      <c r="D15" s="91"/>
    </row>
    <row r="16" spans="1:4" ht="12.75">
      <c r="A16" s="95"/>
      <c r="B16" s="95"/>
      <c r="C16" s="88"/>
      <c r="D16" s="89"/>
    </row>
    <row r="17" spans="1:4" ht="15.75">
      <c r="A17" s="112" t="s">
        <v>458</v>
      </c>
      <c r="B17" s="87"/>
      <c r="C17" s="88" t="s">
        <v>133</v>
      </c>
      <c r="D17" s="89"/>
    </row>
    <row r="18" spans="1:4" ht="12.75">
      <c r="A18" s="65" t="s">
        <v>239</v>
      </c>
      <c r="B18" s="65" t="s">
        <v>460</v>
      </c>
      <c r="C18" s="90">
        <v>457</v>
      </c>
      <c r="D18" s="91"/>
    </row>
    <row r="19" spans="1:4" ht="12.75">
      <c r="A19" s="65" t="s">
        <v>239</v>
      </c>
      <c r="B19" s="65" t="s">
        <v>171</v>
      </c>
      <c r="C19" s="90">
        <v>117</v>
      </c>
      <c r="D19" s="91"/>
    </row>
    <row r="20" spans="1:4" ht="12.75">
      <c r="A20" s="65" t="s">
        <v>239</v>
      </c>
      <c r="B20" s="65" t="s">
        <v>172</v>
      </c>
      <c r="C20" s="90">
        <v>1141</v>
      </c>
      <c r="D20" s="91"/>
    </row>
    <row r="21" spans="1:4" ht="12.75">
      <c r="A21" s="65" t="s">
        <v>239</v>
      </c>
      <c r="B21" s="65" t="s">
        <v>173</v>
      </c>
      <c r="C21" s="90">
        <v>317</v>
      </c>
      <c r="D21" s="91"/>
    </row>
    <row r="22" spans="1:4" ht="12.75">
      <c r="A22" s="65" t="s">
        <v>240</v>
      </c>
      <c r="B22" s="65" t="s">
        <v>174</v>
      </c>
      <c r="C22" s="90">
        <v>619</v>
      </c>
      <c r="D22" s="3"/>
    </row>
    <row r="23" spans="1:4" ht="12.75">
      <c r="A23" s="65" t="s">
        <v>227</v>
      </c>
      <c r="B23" s="65" t="s">
        <v>175</v>
      </c>
      <c r="C23" s="90">
        <v>927</v>
      </c>
      <c r="D23" s="91" t="s">
        <v>133</v>
      </c>
    </row>
    <row r="24" spans="1:4" ht="12.75">
      <c r="A24" s="65" t="s">
        <v>238</v>
      </c>
      <c r="B24" s="65" t="s">
        <v>176</v>
      </c>
      <c r="C24" s="90">
        <v>235</v>
      </c>
      <c r="D24" s="91"/>
    </row>
    <row r="25" spans="1:4" ht="12.75">
      <c r="A25" s="57" t="s">
        <v>459</v>
      </c>
      <c r="B25" s="57" t="s">
        <v>106</v>
      </c>
      <c r="C25" s="64">
        <v>231</v>
      </c>
      <c r="D25" s="3"/>
    </row>
    <row r="26" spans="1:4" ht="12.75">
      <c r="A26" s="65" t="s">
        <v>238</v>
      </c>
      <c r="B26" s="65" t="s">
        <v>105</v>
      </c>
      <c r="C26" s="90">
        <v>2775</v>
      </c>
      <c r="D26" s="91" t="s">
        <v>107</v>
      </c>
    </row>
    <row r="27" spans="1:4" ht="12.75">
      <c r="A27" s="65" t="s">
        <v>250</v>
      </c>
      <c r="B27" s="65" t="s">
        <v>177</v>
      </c>
      <c r="C27" s="90">
        <v>1540</v>
      </c>
      <c r="D27" s="3"/>
    </row>
    <row r="28" spans="1:4" ht="12.75">
      <c r="A28" s="65" t="s">
        <v>250</v>
      </c>
      <c r="B28" s="65" t="s">
        <v>104</v>
      </c>
      <c r="C28" s="90">
        <v>1841</v>
      </c>
      <c r="D28" s="3"/>
    </row>
    <row r="29" spans="1:4" s="63" customFormat="1" ht="12.75">
      <c r="A29" s="65" t="s">
        <v>251</v>
      </c>
      <c r="B29" s="65" t="s">
        <v>103</v>
      </c>
      <c r="C29" s="90">
        <v>849</v>
      </c>
      <c r="D29" s="91" t="s">
        <v>178</v>
      </c>
    </row>
    <row r="30" spans="1:4" ht="12.75">
      <c r="A30" s="65" t="s">
        <v>251</v>
      </c>
      <c r="B30" s="65" t="s">
        <v>179</v>
      </c>
      <c r="C30" s="90">
        <v>340</v>
      </c>
      <c r="D30" s="91" t="s">
        <v>180</v>
      </c>
    </row>
    <row r="31" spans="1:4" ht="12.75">
      <c r="A31" s="65" t="s">
        <v>251</v>
      </c>
      <c r="B31" s="65" t="s">
        <v>181</v>
      </c>
      <c r="C31" s="90">
        <v>360</v>
      </c>
      <c r="D31" s="91"/>
    </row>
    <row r="32" spans="1:4" ht="12.75">
      <c r="A32" s="65" t="s">
        <v>251</v>
      </c>
      <c r="B32" s="65" t="s">
        <v>182</v>
      </c>
      <c r="C32" s="90">
        <v>396</v>
      </c>
      <c r="D32" s="91"/>
    </row>
    <row r="33" spans="1:4" ht="12.75">
      <c r="A33" s="95"/>
      <c r="B33" s="95"/>
      <c r="C33" s="88"/>
      <c r="D33" s="89"/>
    </row>
    <row r="34" spans="1:4" ht="15.75">
      <c r="A34" s="112" t="s">
        <v>2</v>
      </c>
      <c r="B34" s="87"/>
      <c r="C34" s="88"/>
      <c r="D34" s="89"/>
    </row>
    <row r="35" spans="1:4" ht="12.75">
      <c r="A35" s="65" t="s">
        <v>379</v>
      </c>
      <c r="B35" s="65" t="s">
        <v>109</v>
      </c>
      <c r="C35" s="90">
        <v>655</v>
      </c>
      <c r="D35" s="91"/>
    </row>
    <row r="36" spans="1:4" ht="12.75">
      <c r="A36" s="65" t="s">
        <v>379</v>
      </c>
      <c r="B36" s="65" t="s">
        <v>108</v>
      </c>
      <c r="C36" s="90">
        <v>193</v>
      </c>
      <c r="D36" s="91"/>
    </row>
    <row r="37" spans="1:4" ht="12.75">
      <c r="A37" s="223" t="s">
        <v>379</v>
      </c>
      <c r="B37" s="223" t="s">
        <v>114</v>
      </c>
      <c r="C37" s="224">
        <v>371.8</v>
      </c>
      <c r="D37" s="225"/>
    </row>
    <row r="38" spans="1:4" ht="12.75">
      <c r="A38" s="65" t="s">
        <v>378</v>
      </c>
      <c r="B38" s="65" t="s">
        <v>183</v>
      </c>
      <c r="C38" s="90">
        <v>404</v>
      </c>
      <c r="D38" s="91" t="s">
        <v>184</v>
      </c>
    </row>
    <row r="39" spans="1:4" ht="12.75">
      <c r="A39" s="65" t="s">
        <v>373</v>
      </c>
      <c r="B39" s="65" t="s">
        <v>185</v>
      </c>
      <c r="C39" s="90">
        <v>720</v>
      </c>
      <c r="D39" s="91"/>
    </row>
    <row r="40" spans="1:4" ht="12.75">
      <c r="A40" s="65" t="s">
        <v>372</v>
      </c>
      <c r="B40" s="65" t="s">
        <v>186</v>
      </c>
      <c r="C40" s="90">
        <v>735</v>
      </c>
      <c r="D40" s="91"/>
    </row>
    <row r="41" spans="1:4" ht="12.75">
      <c r="A41" s="65" t="s">
        <v>357</v>
      </c>
      <c r="B41" s="65" t="s">
        <v>187</v>
      </c>
      <c r="C41" s="90">
        <v>718</v>
      </c>
      <c r="D41" s="91"/>
    </row>
    <row r="42" spans="1:4" ht="12.75">
      <c r="A42" s="95"/>
      <c r="B42" s="95"/>
      <c r="C42" s="88"/>
      <c r="D42" s="89"/>
    </row>
    <row r="43" spans="1:4" ht="15.75">
      <c r="A43" s="112" t="s">
        <v>1</v>
      </c>
      <c r="B43" s="87"/>
      <c r="C43" s="88"/>
      <c r="D43" s="89"/>
    </row>
    <row r="44" spans="1:4" ht="12.75">
      <c r="A44" s="65" t="s">
        <v>285</v>
      </c>
      <c r="B44" s="65" t="s">
        <v>188</v>
      </c>
      <c r="C44" s="90">
        <v>1944</v>
      </c>
      <c r="D44" s="91"/>
    </row>
    <row r="45" spans="1:4" ht="12.75">
      <c r="A45" s="65" t="s">
        <v>292</v>
      </c>
      <c r="B45" s="65" t="s">
        <v>189</v>
      </c>
      <c r="C45" s="90">
        <v>1056</v>
      </c>
      <c r="D45" s="91"/>
    </row>
    <row r="46" spans="1:4" ht="12.75">
      <c r="A46" s="65" t="s">
        <v>293</v>
      </c>
      <c r="B46" s="65" t="s">
        <v>296</v>
      </c>
      <c r="C46" s="90">
        <v>1301</v>
      </c>
      <c r="D46" s="91"/>
    </row>
    <row r="47" spans="1:4" ht="12.75">
      <c r="A47" s="65" t="s">
        <v>308</v>
      </c>
      <c r="B47" s="65" t="s">
        <v>296</v>
      </c>
      <c r="C47" s="90">
        <v>3200</v>
      </c>
      <c r="D47" s="91" t="s">
        <v>190</v>
      </c>
    </row>
    <row r="48" spans="1:4" ht="12.75">
      <c r="A48" s="65" t="s">
        <v>277</v>
      </c>
      <c r="B48" s="65" t="s">
        <v>112</v>
      </c>
      <c r="C48" s="90">
        <v>650</v>
      </c>
      <c r="D48" s="91"/>
    </row>
    <row r="49" spans="1:4" ht="12.75">
      <c r="A49" s="65" t="s">
        <v>295</v>
      </c>
      <c r="B49" s="65" t="s">
        <v>111</v>
      </c>
      <c r="C49" s="90">
        <v>3771</v>
      </c>
      <c r="D49" s="91" t="s">
        <v>113</v>
      </c>
    </row>
    <row r="50" spans="1:4" ht="12.75">
      <c r="A50" s="65" t="s">
        <v>294</v>
      </c>
      <c r="B50" s="65" t="s">
        <v>460</v>
      </c>
      <c r="C50" s="90">
        <v>945</v>
      </c>
      <c r="D50" s="91"/>
    </row>
    <row r="51" spans="1:4" ht="12.75">
      <c r="A51" s="65" t="s">
        <v>315</v>
      </c>
      <c r="B51" s="65" t="s">
        <v>110</v>
      </c>
      <c r="C51" s="90">
        <v>660</v>
      </c>
      <c r="D51" s="91"/>
    </row>
    <row r="52" spans="1:4" ht="12.75">
      <c r="A52" s="223" t="s">
        <v>518</v>
      </c>
      <c r="B52" s="223" t="s">
        <v>503</v>
      </c>
      <c r="C52" s="224">
        <v>3100</v>
      </c>
      <c r="D52" s="225"/>
    </row>
    <row r="53" spans="1:4" ht="12.75">
      <c r="A53" s="65" t="s">
        <v>289</v>
      </c>
      <c r="B53" s="65" t="s">
        <v>191</v>
      </c>
      <c r="C53" s="90">
        <v>9212</v>
      </c>
      <c r="D53" s="91"/>
    </row>
    <row r="54" spans="1:4" ht="12.75">
      <c r="A54" s="95"/>
      <c r="B54" s="95"/>
      <c r="C54" s="88"/>
      <c r="D54" s="89"/>
    </row>
    <row r="55" spans="1:4" ht="15.75">
      <c r="A55" s="112" t="s">
        <v>75</v>
      </c>
      <c r="B55" s="87"/>
      <c r="C55" s="88"/>
      <c r="D55" s="89"/>
    </row>
    <row r="56" spans="1:4" ht="12.75">
      <c r="A56" s="65" t="s">
        <v>431</v>
      </c>
      <c r="B56" s="65" t="s">
        <v>504</v>
      </c>
      <c r="C56" s="90">
        <v>215</v>
      </c>
      <c r="D56" s="91"/>
    </row>
    <row r="57" spans="1:4" ht="12.75">
      <c r="A57" s="65" t="s">
        <v>319</v>
      </c>
      <c r="B57" s="65" t="s">
        <v>114</v>
      </c>
      <c r="C57" s="90">
        <v>992</v>
      </c>
      <c r="D57" s="91"/>
    </row>
    <row r="58" spans="1:4" ht="12.75">
      <c r="A58" s="65" t="s">
        <v>339</v>
      </c>
      <c r="B58" s="65" t="s">
        <v>296</v>
      </c>
      <c r="C58" s="90">
        <v>674</v>
      </c>
      <c r="D58" s="91" t="s">
        <v>192</v>
      </c>
    </row>
    <row r="59" spans="1:4" ht="12.75">
      <c r="A59" s="223" t="s">
        <v>468</v>
      </c>
      <c r="B59" s="223" t="s">
        <v>296</v>
      </c>
      <c r="C59" s="224">
        <v>1281</v>
      </c>
      <c r="D59" s="225"/>
    </row>
    <row r="60" spans="1:4" ht="12.75">
      <c r="A60" s="65" t="s">
        <v>323</v>
      </c>
      <c r="B60" s="65" t="s">
        <v>193</v>
      </c>
      <c r="C60" s="90">
        <v>1105</v>
      </c>
      <c r="D60" s="91"/>
    </row>
    <row r="61" spans="1:4" ht="12.75">
      <c r="A61" s="65" t="s">
        <v>342</v>
      </c>
      <c r="B61" s="65" t="s">
        <v>194</v>
      </c>
      <c r="C61" s="90">
        <v>389</v>
      </c>
      <c r="D61" s="91"/>
    </row>
    <row r="62" spans="1:4" ht="12.75">
      <c r="A62" s="95"/>
      <c r="B62" s="95"/>
      <c r="C62" s="88"/>
      <c r="D62" s="89"/>
    </row>
    <row r="63" spans="1:4" ht="15.75">
      <c r="A63" s="112" t="s">
        <v>82</v>
      </c>
      <c r="B63" s="87"/>
      <c r="C63" s="93"/>
      <c r="D63" s="94"/>
    </row>
    <row r="64" spans="1:4" ht="12.75">
      <c r="A64" s="65" t="s">
        <v>419</v>
      </c>
      <c r="B64" s="65" t="s">
        <v>115</v>
      </c>
      <c r="C64" s="90">
        <v>1626</v>
      </c>
      <c r="D64" s="91" t="s">
        <v>195</v>
      </c>
    </row>
    <row r="65" spans="1:4" ht="12.75">
      <c r="A65" s="95"/>
      <c r="B65" s="95"/>
      <c r="C65" s="88"/>
      <c r="D65" s="89"/>
    </row>
    <row r="66" spans="1:4" ht="12.75">
      <c r="A66" s="12" t="s">
        <v>196</v>
      </c>
      <c r="B66" s="55"/>
      <c r="C66" s="173">
        <f>SUM(C4:C65)</f>
        <v>55602.8</v>
      </c>
      <c r="D66" s="96"/>
    </row>
    <row r="67" spans="1:6" ht="12.75">
      <c r="A67" s="280" t="s">
        <v>531</v>
      </c>
      <c r="B67" s="280"/>
      <c r="C67" s="180">
        <v>166809</v>
      </c>
      <c r="D67" s="174"/>
      <c r="E67" s="103"/>
      <c r="F67" s="103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scaleWithDoc="0"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V31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22.875" style="0" customWidth="1"/>
    <col min="2" max="2" width="10.125" style="0" customWidth="1"/>
    <col min="3" max="3" width="8.625" style="0" customWidth="1"/>
    <col min="4" max="4" width="13.00390625" style="72" customWidth="1"/>
    <col min="5" max="5" width="10.75390625" style="0" customWidth="1"/>
    <col min="6" max="6" width="9.25390625" style="0" customWidth="1"/>
    <col min="7" max="7" width="13.00390625" style="0" customWidth="1"/>
    <col min="8" max="8" width="14.00390625" style="0" customWidth="1"/>
    <col min="9" max="9" width="8.875" style="0" customWidth="1"/>
    <col min="10" max="10" width="28.625" style="0" customWidth="1"/>
  </cols>
  <sheetData>
    <row r="2" spans="1:4" ht="18">
      <c r="A2" s="197" t="s">
        <v>485</v>
      </c>
      <c r="B2" s="198"/>
      <c r="C2" s="198"/>
      <c r="D2" s="199"/>
    </row>
    <row r="3" spans="1:10" ht="13.5" thickBot="1">
      <c r="A3" s="4"/>
      <c r="I3" s="131" t="s">
        <v>492</v>
      </c>
      <c r="J3" s="131"/>
    </row>
    <row r="4" spans="1:10" ht="15" customHeight="1" thickBot="1">
      <c r="A4" s="22" t="s">
        <v>24</v>
      </c>
      <c r="B4" s="26"/>
      <c r="C4" s="26"/>
      <c r="D4" s="186"/>
      <c r="E4" s="26"/>
      <c r="F4" s="26"/>
      <c r="G4" s="26"/>
      <c r="H4" s="26"/>
      <c r="I4" s="23"/>
      <c r="J4" s="24"/>
    </row>
    <row r="5" spans="1:10" ht="15" customHeight="1">
      <c r="A5" s="25"/>
      <c r="B5" s="301" t="s">
        <v>25</v>
      </c>
      <c r="C5" s="302"/>
      <c r="D5" s="303"/>
      <c r="E5" s="304" t="s">
        <v>28</v>
      </c>
      <c r="F5" s="305"/>
      <c r="G5" s="306"/>
      <c r="H5" s="28" t="s">
        <v>31</v>
      </c>
      <c r="I5" s="307" t="s">
        <v>202</v>
      </c>
      <c r="J5" s="308"/>
    </row>
    <row r="6" spans="1:10" ht="15" customHeight="1" thickBot="1">
      <c r="A6" s="29" t="s">
        <v>197</v>
      </c>
      <c r="B6" s="190" t="s">
        <v>26</v>
      </c>
      <c r="C6" s="191" t="s">
        <v>27</v>
      </c>
      <c r="D6" s="187" t="s">
        <v>200</v>
      </c>
      <c r="E6" s="190" t="s">
        <v>26</v>
      </c>
      <c r="F6" s="191" t="s">
        <v>27</v>
      </c>
      <c r="G6" s="187" t="s">
        <v>200</v>
      </c>
      <c r="H6" s="192" t="s">
        <v>200</v>
      </c>
      <c r="I6" s="309"/>
      <c r="J6" s="310"/>
    </row>
    <row r="7" spans="1:10" ht="15" customHeight="1">
      <c r="A7" s="34" t="s">
        <v>29</v>
      </c>
      <c r="B7" s="35">
        <v>320</v>
      </c>
      <c r="C7" s="35">
        <v>4</v>
      </c>
      <c r="D7" s="128">
        <f>B7*C7</f>
        <v>1280</v>
      </c>
      <c r="E7" s="35">
        <v>0</v>
      </c>
      <c r="F7" s="35">
        <v>0</v>
      </c>
      <c r="G7" s="129">
        <f aca="true" t="shared" si="0" ref="G7:G20">E7*F7</f>
        <v>0</v>
      </c>
      <c r="H7" s="129">
        <f>D7+G7</f>
        <v>1280</v>
      </c>
      <c r="I7" s="7" t="s">
        <v>30</v>
      </c>
      <c r="J7" s="7"/>
    </row>
    <row r="8" spans="1:10" ht="15" customHeight="1">
      <c r="A8" s="16" t="s">
        <v>32</v>
      </c>
      <c r="B8" s="32"/>
      <c r="C8" s="32"/>
      <c r="D8" s="130">
        <f aca="true" t="shared" si="1" ref="D8:D20">B8*C8</f>
        <v>0</v>
      </c>
      <c r="E8" s="32">
        <v>135</v>
      </c>
      <c r="F8" s="32">
        <v>11.5</v>
      </c>
      <c r="G8" s="130">
        <f t="shared" si="0"/>
        <v>1552.5</v>
      </c>
      <c r="H8" s="130">
        <f aca="true" t="shared" si="2" ref="H8:H20">D8+G8</f>
        <v>1552.5</v>
      </c>
      <c r="I8" s="1" t="s">
        <v>33</v>
      </c>
      <c r="J8" s="1"/>
    </row>
    <row r="9" spans="1:10" ht="15" customHeight="1">
      <c r="A9" s="16" t="s">
        <v>34</v>
      </c>
      <c r="B9" s="32">
        <v>256</v>
      </c>
      <c r="C9" s="32">
        <v>1.5</v>
      </c>
      <c r="D9" s="130">
        <f t="shared" si="1"/>
        <v>384</v>
      </c>
      <c r="E9" s="32">
        <v>0</v>
      </c>
      <c r="F9" s="32">
        <v>0</v>
      </c>
      <c r="G9" s="130">
        <v>0</v>
      </c>
      <c r="H9" s="130">
        <f t="shared" si="2"/>
        <v>384</v>
      </c>
      <c r="I9" s="1" t="s">
        <v>35</v>
      </c>
      <c r="J9" s="1"/>
    </row>
    <row r="10" spans="1:10" ht="15" customHeight="1">
      <c r="A10" s="16" t="s">
        <v>5</v>
      </c>
      <c r="B10" s="32">
        <v>95</v>
      </c>
      <c r="C10" s="32">
        <v>4</v>
      </c>
      <c r="D10" s="130">
        <f t="shared" si="1"/>
        <v>380</v>
      </c>
      <c r="E10" s="32">
        <v>120</v>
      </c>
      <c r="F10" s="32">
        <v>13</v>
      </c>
      <c r="G10" s="130">
        <f t="shared" si="0"/>
        <v>1560</v>
      </c>
      <c r="H10" s="130">
        <f t="shared" si="2"/>
        <v>1940</v>
      </c>
      <c r="I10" s="1" t="s">
        <v>36</v>
      </c>
      <c r="J10" s="1"/>
    </row>
    <row r="11" spans="1:10" ht="15" customHeight="1">
      <c r="A11" s="16" t="s">
        <v>6</v>
      </c>
      <c r="B11" s="32"/>
      <c r="C11" s="32"/>
      <c r="D11" s="130">
        <f t="shared" si="1"/>
        <v>0</v>
      </c>
      <c r="E11" s="32">
        <v>57</v>
      </c>
      <c r="F11" s="32">
        <v>6.4</v>
      </c>
      <c r="G11" s="130">
        <f t="shared" si="0"/>
        <v>364.8</v>
      </c>
      <c r="H11" s="130">
        <f t="shared" si="2"/>
        <v>364.8</v>
      </c>
      <c r="I11" s="1"/>
      <c r="J11" s="1"/>
    </row>
    <row r="12" spans="1:10" ht="15" customHeight="1">
      <c r="A12" s="16" t="s">
        <v>38</v>
      </c>
      <c r="B12" s="32"/>
      <c r="C12" s="32"/>
      <c r="D12" s="130">
        <f t="shared" si="1"/>
        <v>0</v>
      </c>
      <c r="E12" s="32">
        <v>32</v>
      </c>
      <c r="F12" s="32">
        <v>7</v>
      </c>
      <c r="G12" s="130">
        <f t="shared" si="0"/>
        <v>224</v>
      </c>
      <c r="H12" s="130">
        <f t="shared" si="2"/>
        <v>224</v>
      </c>
      <c r="I12" s="1" t="s">
        <v>37</v>
      </c>
      <c r="J12" s="1"/>
    </row>
    <row r="13" spans="1:10" ht="15" customHeight="1">
      <c r="A13" s="16" t="s">
        <v>7</v>
      </c>
      <c r="B13" s="32"/>
      <c r="C13" s="32"/>
      <c r="D13" s="130">
        <f t="shared" si="1"/>
        <v>0</v>
      </c>
      <c r="E13" s="32">
        <v>315</v>
      </c>
      <c r="F13" s="32">
        <v>11</v>
      </c>
      <c r="G13" s="130">
        <v>3465</v>
      </c>
      <c r="H13" s="130">
        <f t="shared" si="2"/>
        <v>3465</v>
      </c>
      <c r="I13" s="33" t="s">
        <v>39</v>
      </c>
      <c r="J13" s="1"/>
    </row>
    <row r="14" spans="1:10" ht="15" customHeight="1">
      <c r="A14" s="16" t="s">
        <v>40</v>
      </c>
      <c r="B14" s="32"/>
      <c r="C14" s="32"/>
      <c r="D14" s="130">
        <f t="shared" si="1"/>
        <v>0</v>
      </c>
      <c r="E14" s="32">
        <v>377</v>
      </c>
      <c r="F14" s="32">
        <v>10</v>
      </c>
      <c r="G14" s="130">
        <f t="shared" si="0"/>
        <v>3770</v>
      </c>
      <c r="H14" s="130">
        <f t="shared" si="2"/>
        <v>3770</v>
      </c>
      <c r="I14" s="1" t="s">
        <v>41</v>
      </c>
      <c r="J14" s="1"/>
    </row>
    <row r="15" spans="1:10" ht="15" customHeight="1">
      <c r="A15" s="16" t="s">
        <v>42</v>
      </c>
      <c r="B15" s="32"/>
      <c r="C15" s="32"/>
      <c r="D15" s="130"/>
      <c r="E15" s="32">
        <v>817</v>
      </c>
      <c r="F15" s="32"/>
      <c r="G15" s="130">
        <v>11243</v>
      </c>
      <c r="H15" s="130">
        <f t="shared" si="2"/>
        <v>11243</v>
      </c>
      <c r="I15" s="2" t="s">
        <v>43</v>
      </c>
      <c r="J15" s="1"/>
    </row>
    <row r="16" spans="1:11" ht="15" customHeight="1">
      <c r="A16" s="16" t="s">
        <v>9</v>
      </c>
      <c r="B16" s="32"/>
      <c r="C16" s="32"/>
      <c r="D16" s="130">
        <f t="shared" si="1"/>
        <v>0</v>
      </c>
      <c r="E16" s="32">
        <v>366</v>
      </c>
      <c r="F16" s="32">
        <v>15</v>
      </c>
      <c r="G16" s="130">
        <f t="shared" si="0"/>
        <v>5490</v>
      </c>
      <c r="H16" s="130">
        <f t="shared" si="2"/>
        <v>5490</v>
      </c>
      <c r="I16" s="1" t="s">
        <v>491</v>
      </c>
      <c r="J16" s="1"/>
      <c r="K16" s="195"/>
    </row>
    <row r="17" spans="1:10" ht="15" customHeight="1">
      <c r="A17" s="123" t="s">
        <v>14</v>
      </c>
      <c r="B17" s="32">
        <v>425</v>
      </c>
      <c r="C17" s="32">
        <v>2</v>
      </c>
      <c r="D17" s="130">
        <v>850</v>
      </c>
      <c r="E17" s="32">
        <v>0</v>
      </c>
      <c r="F17" s="32">
        <v>0</v>
      </c>
      <c r="G17" s="130">
        <v>0</v>
      </c>
      <c r="H17" s="130">
        <v>850</v>
      </c>
      <c r="I17" s="1" t="s">
        <v>471</v>
      </c>
      <c r="J17" s="1"/>
    </row>
    <row r="18" spans="1:10" ht="15" customHeight="1">
      <c r="A18" s="118" t="s">
        <v>217</v>
      </c>
      <c r="B18" s="32"/>
      <c r="C18" s="32"/>
      <c r="D18" s="130"/>
      <c r="E18" s="32">
        <v>428</v>
      </c>
      <c r="F18" s="32"/>
      <c r="G18" s="130">
        <v>3553</v>
      </c>
      <c r="H18" s="130">
        <v>3553</v>
      </c>
      <c r="I18" s="1"/>
      <c r="J18" s="1"/>
    </row>
    <row r="19" spans="1:10" ht="15" customHeight="1">
      <c r="A19" s="16" t="s">
        <v>11</v>
      </c>
      <c r="B19" s="32">
        <v>111</v>
      </c>
      <c r="C19" s="32">
        <v>1</v>
      </c>
      <c r="D19" s="130">
        <f t="shared" si="1"/>
        <v>111</v>
      </c>
      <c r="E19" s="32">
        <v>136</v>
      </c>
      <c r="F19" s="32">
        <v>15</v>
      </c>
      <c r="G19" s="130">
        <f t="shared" si="0"/>
        <v>2040</v>
      </c>
      <c r="H19" s="130">
        <f t="shared" si="2"/>
        <v>2151</v>
      </c>
      <c r="I19" s="1"/>
      <c r="J19" s="1"/>
    </row>
    <row r="20" spans="1:10" ht="15" customHeight="1" thickBot="1">
      <c r="A20" s="30" t="s">
        <v>13</v>
      </c>
      <c r="B20" s="181">
        <v>548</v>
      </c>
      <c r="C20" s="181">
        <v>3.5</v>
      </c>
      <c r="D20" s="182">
        <f t="shared" si="1"/>
        <v>1918</v>
      </c>
      <c r="E20" s="181">
        <v>548</v>
      </c>
      <c r="F20" s="181">
        <v>8.8</v>
      </c>
      <c r="G20" s="182">
        <f t="shared" si="0"/>
        <v>4822.400000000001</v>
      </c>
      <c r="H20" s="182">
        <f t="shared" si="2"/>
        <v>6740.400000000001</v>
      </c>
      <c r="I20" s="31" t="s">
        <v>44</v>
      </c>
      <c r="J20" s="31"/>
    </row>
    <row r="21" spans="1:22" ht="15" customHeight="1" thickBot="1">
      <c r="A21" s="183" t="s">
        <v>211</v>
      </c>
      <c r="B21" s="184"/>
      <c r="C21" s="184"/>
      <c r="D21" s="250">
        <f>SUM(D7:D20)</f>
        <v>4923</v>
      </c>
      <c r="E21" s="251"/>
      <c r="F21" s="251"/>
      <c r="G21" s="252">
        <f>SUM(G8:G20)</f>
        <v>38084.700000000004</v>
      </c>
      <c r="H21" s="196">
        <v>43007.7</v>
      </c>
      <c r="I21" s="194"/>
      <c r="J21" s="26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8" ht="15" customHeight="1" thickBot="1">
      <c r="A22" s="183" t="s">
        <v>493</v>
      </c>
      <c r="B22" s="185"/>
      <c r="C22" s="185"/>
      <c r="D22" s="253">
        <v>9846</v>
      </c>
      <c r="E22" s="254"/>
      <c r="F22" s="255"/>
      <c r="G22" s="256">
        <v>76169.4</v>
      </c>
      <c r="H22" s="193">
        <v>86015.4</v>
      </c>
    </row>
    <row r="23" spans="1:8" ht="15" customHeight="1" thickBot="1">
      <c r="A23" s="183" t="s">
        <v>524</v>
      </c>
      <c r="B23" s="185"/>
      <c r="C23" s="185"/>
      <c r="D23" s="253">
        <v>2756880</v>
      </c>
      <c r="E23" s="254"/>
      <c r="F23" s="255"/>
      <c r="G23" s="257">
        <v>21327432</v>
      </c>
      <c r="H23" s="281">
        <v>24084312</v>
      </c>
    </row>
    <row r="24" spans="1:8" ht="12.75">
      <c r="A24" s="124"/>
      <c r="B24" s="125"/>
      <c r="C24" s="125"/>
      <c r="D24" s="188"/>
      <c r="E24" s="126"/>
      <c r="F24" s="127"/>
      <c r="G24" s="125"/>
      <c r="H24" s="125"/>
    </row>
    <row r="25" spans="1:8" ht="12.75">
      <c r="A25" s="124"/>
      <c r="B25" s="125"/>
      <c r="C25" s="125"/>
      <c r="D25" s="188"/>
      <c r="E25" s="126"/>
      <c r="F25" s="127"/>
      <c r="G25" s="125"/>
      <c r="H25" s="125"/>
    </row>
    <row r="26" spans="1:8" ht="12.75">
      <c r="A26" s="124"/>
      <c r="B26" s="125"/>
      <c r="C26" s="125"/>
      <c r="D26" s="188"/>
      <c r="E26" s="126"/>
      <c r="F26" s="127"/>
      <c r="G26" s="125"/>
      <c r="H26" s="125"/>
    </row>
    <row r="27" spans="1:8" ht="12.75">
      <c r="A27" s="124"/>
      <c r="B27" s="125"/>
      <c r="C27" s="125"/>
      <c r="D27" s="188"/>
      <c r="E27" s="126"/>
      <c r="F27" s="127"/>
      <c r="G27" s="125"/>
      <c r="H27" s="125"/>
    </row>
    <row r="28" spans="1:8" ht="12.75">
      <c r="A28" s="124"/>
      <c r="B28" s="125"/>
      <c r="C28" s="125"/>
      <c r="D28" s="188"/>
      <c r="E28" s="126"/>
      <c r="F28" s="127"/>
      <c r="G28" s="125"/>
      <c r="H28" s="125"/>
    </row>
    <row r="29" spans="1:8" ht="12.75">
      <c r="A29" s="124"/>
      <c r="B29" s="125"/>
      <c r="C29" s="125"/>
      <c r="D29" s="188"/>
      <c r="E29" s="126"/>
      <c r="F29" s="127"/>
      <c r="G29" s="125"/>
      <c r="H29" s="125"/>
    </row>
    <row r="30" spans="1:8" ht="12.75">
      <c r="A30" s="124"/>
      <c r="B30" s="125"/>
      <c r="C30" s="125"/>
      <c r="D30" s="188"/>
      <c r="E30" s="126"/>
      <c r="F30" s="127"/>
      <c r="G30" s="125"/>
      <c r="H30" s="125"/>
    </row>
    <row r="31" spans="1:8" ht="12.75">
      <c r="A31" s="124"/>
      <c r="B31" s="125"/>
      <c r="C31" s="125"/>
      <c r="D31" s="188"/>
      <c r="E31" s="126"/>
      <c r="F31" s="127"/>
      <c r="G31" s="125"/>
      <c r="H31" s="125"/>
    </row>
  </sheetData>
  <sheetProtection/>
  <mergeCells count="3">
    <mergeCell ref="B5:D5"/>
    <mergeCell ref="E5:G5"/>
    <mergeCell ref="I5:J6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zoomScale="90" zoomScaleNormal="90" zoomScalePageLayoutView="0" workbookViewId="0" topLeftCell="A1">
      <selection activeCell="J30" sqref="J30"/>
    </sheetView>
  </sheetViews>
  <sheetFormatPr defaultColWidth="9.00390625" defaultRowHeight="12.75"/>
  <cols>
    <col min="1" max="1" width="30.75390625" style="0" customWidth="1"/>
    <col min="2" max="2" width="15.875" style="0" customWidth="1"/>
    <col min="3" max="3" width="16.375" style="0" customWidth="1"/>
    <col min="4" max="4" width="17.375" style="0" customWidth="1"/>
    <col min="5" max="5" width="36.625" style="0" customWidth="1"/>
  </cols>
  <sheetData>
    <row r="1" ht="12.75">
      <c r="D1" s="72"/>
    </row>
    <row r="2" spans="1:4" ht="18">
      <c r="A2" s="197" t="s">
        <v>532</v>
      </c>
      <c r="B2" s="198"/>
      <c r="C2" s="198"/>
      <c r="D2" s="199"/>
    </row>
    <row r="3" spans="1:5" ht="18">
      <c r="A3" s="197"/>
      <c r="B3" s="198"/>
      <c r="C3" s="198"/>
      <c r="D3" s="199"/>
      <c r="E3" s="45"/>
    </row>
    <row r="4" spans="1:7" ht="13.5" thickBot="1">
      <c r="A4" s="4"/>
      <c r="D4" s="72"/>
      <c r="E4" s="214" t="s">
        <v>83</v>
      </c>
      <c r="F4" s="45"/>
      <c r="G4" s="140"/>
    </row>
    <row r="5" spans="1:6" ht="13.5" thickBot="1">
      <c r="A5" s="44"/>
      <c r="B5" s="311" t="s">
        <v>25</v>
      </c>
      <c r="C5" s="312"/>
      <c r="D5" s="313"/>
      <c r="E5" s="206" t="s">
        <v>202</v>
      </c>
      <c r="F5" s="140"/>
    </row>
    <row r="6" spans="1:8" ht="13.5" thickBot="1">
      <c r="A6" s="46" t="s">
        <v>197</v>
      </c>
      <c r="B6" s="38" t="s">
        <v>69</v>
      </c>
      <c r="C6" s="47" t="s">
        <v>27</v>
      </c>
      <c r="D6" s="121" t="s">
        <v>200</v>
      </c>
      <c r="E6" s="122" t="s">
        <v>0</v>
      </c>
      <c r="H6" s="119"/>
    </row>
    <row r="7" spans="1:8" ht="12.75">
      <c r="A7" s="34" t="s">
        <v>391</v>
      </c>
      <c r="B7" s="207">
        <v>249</v>
      </c>
      <c r="C7" s="208">
        <v>2</v>
      </c>
      <c r="D7" s="212">
        <f aca="true" t="shared" si="0" ref="D7:D27">B7*C7</f>
        <v>498</v>
      </c>
      <c r="E7" s="120"/>
      <c r="H7" s="119"/>
    </row>
    <row r="8" spans="1:8" ht="12.75">
      <c r="A8" s="16" t="s">
        <v>394</v>
      </c>
      <c r="B8" s="189">
        <v>319</v>
      </c>
      <c r="C8" s="209">
        <v>1.5</v>
      </c>
      <c r="D8" s="154">
        <f t="shared" si="0"/>
        <v>478.5</v>
      </c>
      <c r="E8" s="17" t="s">
        <v>201</v>
      </c>
      <c r="H8" s="119"/>
    </row>
    <row r="9" spans="1:8" ht="12.75">
      <c r="A9" s="16" t="s">
        <v>394</v>
      </c>
      <c r="B9" s="189">
        <v>216</v>
      </c>
      <c r="C9" s="209">
        <v>10</v>
      </c>
      <c r="D9" s="154">
        <f t="shared" si="0"/>
        <v>2160</v>
      </c>
      <c r="E9" s="17" t="s">
        <v>198</v>
      </c>
      <c r="H9" s="119"/>
    </row>
    <row r="10" spans="1:8" ht="12.75">
      <c r="A10" s="16" t="s">
        <v>84</v>
      </c>
      <c r="B10" s="189">
        <v>572</v>
      </c>
      <c r="C10" s="209">
        <v>2</v>
      </c>
      <c r="D10" s="154">
        <f t="shared" si="0"/>
        <v>1144</v>
      </c>
      <c r="E10" s="17"/>
      <c r="H10" s="119"/>
    </row>
    <row r="11" spans="1:8" ht="12.75">
      <c r="A11" s="16" t="s">
        <v>85</v>
      </c>
      <c r="B11" s="189">
        <v>231</v>
      </c>
      <c r="C11" s="209">
        <v>2.5</v>
      </c>
      <c r="D11" s="154">
        <f t="shared" si="0"/>
        <v>577.5</v>
      </c>
      <c r="E11" s="17"/>
      <c r="H11" s="119"/>
    </row>
    <row r="12" spans="1:8" ht="12.75">
      <c r="A12" s="16" t="s">
        <v>86</v>
      </c>
      <c r="B12" s="189">
        <v>266</v>
      </c>
      <c r="C12" s="209">
        <v>2.5</v>
      </c>
      <c r="D12" s="154">
        <f t="shared" si="0"/>
        <v>665</v>
      </c>
      <c r="E12" s="17"/>
      <c r="H12" s="119"/>
    </row>
    <row r="13" spans="1:8" ht="12.75">
      <c r="A13" s="16" t="s">
        <v>32</v>
      </c>
      <c r="B13" s="189">
        <v>693</v>
      </c>
      <c r="C13" s="209">
        <v>3</v>
      </c>
      <c r="D13" s="154">
        <f t="shared" si="0"/>
        <v>2079</v>
      </c>
      <c r="E13" s="17"/>
      <c r="H13" s="119"/>
    </row>
    <row r="14" spans="1:8" ht="12.75">
      <c r="A14" s="16" t="s">
        <v>392</v>
      </c>
      <c r="B14" s="189">
        <v>284</v>
      </c>
      <c r="C14" s="210"/>
      <c r="D14" s="154">
        <v>791</v>
      </c>
      <c r="E14" s="17"/>
      <c r="H14" s="119"/>
    </row>
    <row r="15" spans="1:8" ht="12.75">
      <c r="A15" s="16" t="s">
        <v>393</v>
      </c>
      <c r="B15" s="189">
        <v>268</v>
      </c>
      <c r="C15" s="209">
        <v>1.5</v>
      </c>
      <c r="D15" s="154">
        <f t="shared" si="0"/>
        <v>402</v>
      </c>
      <c r="E15" s="17"/>
      <c r="H15" s="119"/>
    </row>
    <row r="16" spans="1:8" ht="12.75">
      <c r="A16" s="16" t="s">
        <v>54</v>
      </c>
      <c r="B16" s="189">
        <v>661</v>
      </c>
      <c r="C16" s="209">
        <v>2</v>
      </c>
      <c r="D16" s="154">
        <f t="shared" si="0"/>
        <v>1322</v>
      </c>
      <c r="E16" s="17"/>
      <c r="H16" s="119"/>
    </row>
    <row r="17" spans="1:8" ht="12.75">
      <c r="A17" s="16" t="s">
        <v>73</v>
      </c>
      <c r="B17" s="189">
        <v>896</v>
      </c>
      <c r="C17" s="209">
        <v>4</v>
      </c>
      <c r="D17" s="154">
        <f t="shared" si="0"/>
        <v>3584</v>
      </c>
      <c r="E17" s="17"/>
      <c r="H17" s="119"/>
    </row>
    <row r="18" spans="1:8" ht="12.75">
      <c r="A18" s="16" t="s">
        <v>87</v>
      </c>
      <c r="B18" s="189">
        <v>436</v>
      </c>
      <c r="C18" s="209">
        <v>2.5</v>
      </c>
      <c r="D18" s="154">
        <f t="shared" si="0"/>
        <v>1090</v>
      </c>
      <c r="E18" s="17" t="s">
        <v>90</v>
      </c>
      <c r="H18" s="119"/>
    </row>
    <row r="19" spans="1:8" ht="12.75">
      <c r="A19" s="16" t="s">
        <v>88</v>
      </c>
      <c r="B19" s="189">
        <v>387</v>
      </c>
      <c r="C19" s="209">
        <v>2.5</v>
      </c>
      <c r="D19" s="154">
        <f t="shared" si="0"/>
        <v>967.5</v>
      </c>
      <c r="E19" s="50" t="s">
        <v>91</v>
      </c>
      <c r="H19" s="119"/>
    </row>
    <row r="20" spans="1:8" ht="12.75">
      <c r="A20" s="16" t="s">
        <v>89</v>
      </c>
      <c r="B20" s="189">
        <v>176</v>
      </c>
      <c r="C20" s="209">
        <v>1.5</v>
      </c>
      <c r="D20" s="154">
        <f t="shared" si="0"/>
        <v>264</v>
      </c>
      <c r="E20" s="17"/>
      <c r="H20" s="119"/>
    </row>
    <row r="21" spans="1:8" ht="12.75">
      <c r="A21" s="16" t="s">
        <v>93</v>
      </c>
      <c r="B21" s="189"/>
      <c r="C21" s="209"/>
      <c r="D21" s="154">
        <v>633</v>
      </c>
      <c r="E21" s="56" t="s">
        <v>94</v>
      </c>
      <c r="H21" s="119"/>
    </row>
    <row r="22" spans="1:8" ht="12.75">
      <c r="A22" s="16" t="s">
        <v>8</v>
      </c>
      <c r="B22" s="189">
        <v>217</v>
      </c>
      <c r="C22" s="209">
        <v>4.6</v>
      </c>
      <c r="D22" s="154">
        <f t="shared" si="0"/>
        <v>998.1999999999999</v>
      </c>
      <c r="E22" s="17"/>
      <c r="H22" s="119"/>
    </row>
    <row r="23" spans="1:8" ht="12.75">
      <c r="A23" s="16" t="s">
        <v>4</v>
      </c>
      <c r="B23" s="189">
        <v>296</v>
      </c>
      <c r="C23" s="209">
        <v>3</v>
      </c>
      <c r="D23" s="154">
        <f t="shared" si="0"/>
        <v>888</v>
      </c>
      <c r="E23" s="17"/>
      <c r="H23" s="119"/>
    </row>
    <row r="24" spans="1:8" ht="12.75">
      <c r="A24" s="16" t="s">
        <v>389</v>
      </c>
      <c r="B24" s="189">
        <v>586</v>
      </c>
      <c r="C24" s="209">
        <v>2.5</v>
      </c>
      <c r="D24" s="154">
        <f t="shared" si="0"/>
        <v>1465</v>
      </c>
      <c r="E24" s="17"/>
      <c r="H24" s="119"/>
    </row>
    <row r="25" spans="1:8" ht="12.75">
      <c r="A25" s="16" t="s">
        <v>12</v>
      </c>
      <c r="B25" s="189">
        <v>627</v>
      </c>
      <c r="C25" s="209">
        <v>2</v>
      </c>
      <c r="D25" s="154">
        <f t="shared" si="0"/>
        <v>1254</v>
      </c>
      <c r="E25" s="17"/>
      <c r="H25" s="119"/>
    </row>
    <row r="26" spans="1:8" ht="12.75">
      <c r="A26" s="16" t="s">
        <v>74</v>
      </c>
      <c r="B26" s="189">
        <v>770</v>
      </c>
      <c r="C26" s="209">
        <v>1.5</v>
      </c>
      <c r="D26" s="154">
        <f t="shared" si="0"/>
        <v>1155</v>
      </c>
      <c r="E26" s="17"/>
      <c r="H26" s="119"/>
    </row>
    <row r="27" spans="1:8" ht="12.75">
      <c r="A27" s="16" t="s">
        <v>357</v>
      </c>
      <c r="B27" s="189">
        <v>519</v>
      </c>
      <c r="C27" s="209">
        <v>3</v>
      </c>
      <c r="D27" s="154">
        <f t="shared" si="0"/>
        <v>1557</v>
      </c>
      <c r="E27" s="17"/>
      <c r="H27" s="13"/>
    </row>
    <row r="28" spans="1:5" ht="13.5" thickBot="1">
      <c r="A28" s="9" t="s">
        <v>211</v>
      </c>
      <c r="B28" s="248">
        <f>SUM(B7:B27)</f>
        <v>8669</v>
      </c>
      <c r="C28" s="211"/>
      <c r="D28" s="213">
        <f>SUM(D7:D27)</f>
        <v>23972.7</v>
      </c>
      <c r="E28" s="99" t="s">
        <v>0</v>
      </c>
    </row>
    <row r="29" spans="1:5" ht="13.5" thickBot="1">
      <c r="A29" s="51" t="s">
        <v>92</v>
      </c>
      <c r="B29" s="249">
        <f>B28*140</f>
        <v>1213660</v>
      </c>
      <c r="C29" s="52"/>
      <c r="D29" s="282">
        <v>3356220</v>
      </c>
      <c r="E29" s="53"/>
    </row>
    <row r="30" ht="12.75">
      <c r="D30" s="72"/>
    </row>
    <row r="31" ht="12.75">
      <c r="D31" s="72"/>
    </row>
    <row r="32" ht="12.75">
      <c r="D32" s="72"/>
    </row>
    <row r="33" ht="12.75">
      <c r="D33" s="72"/>
    </row>
    <row r="34" ht="12.75">
      <c r="D34" s="72"/>
    </row>
    <row r="35" ht="12.75">
      <c r="D35" s="72"/>
    </row>
    <row r="36" ht="12.75">
      <c r="D36" s="72"/>
    </row>
  </sheetData>
  <sheetProtection/>
  <mergeCells count="1">
    <mergeCell ref="B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9"/>
  <sheetViews>
    <sheetView zoomScale="90" zoomScaleNormal="90" zoomScalePageLayoutView="0" workbookViewId="0" topLeftCell="A1">
      <selection activeCell="I66" sqref="I66"/>
    </sheetView>
  </sheetViews>
  <sheetFormatPr defaultColWidth="9.00390625" defaultRowHeight="12.75"/>
  <cols>
    <col min="1" max="1" width="27.00390625" style="0" customWidth="1"/>
    <col min="2" max="3" width="11.75390625" style="0" customWidth="1"/>
    <col min="4" max="4" width="10.125" style="0" customWidth="1"/>
    <col min="5" max="5" width="9.875" style="0" customWidth="1"/>
    <col min="6" max="6" width="12.25390625" style="0" customWidth="1"/>
    <col min="7" max="7" width="31.00390625" style="0" customWidth="1"/>
    <col min="9" max="9" width="15.375" style="0" customWidth="1"/>
  </cols>
  <sheetData>
    <row r="1" ht="13.5" thickBot="1">
      <c r="A1" s="4" t="s">
        <v>486</v>
      </c>
    </row>
    <row r="2" ht="13.5" thickBot="1">
      <c r="G2" s="176" t="s">
        <v>50</v>
      </c>
    </row>
    <row r="3" spans="1:7" ht="12.75">
      <c r="A3" s="15" t="s">
        <v>45</v>
      </c>
      <c r="B3" s="6" t="s">
        <v>198</v>
      </c>
      <c r="C3" s="6" t="s">
        <v>198</v>
      </c>
      <c r="D3" s="6" t="s">
        <v>201</v>
      </c>
      <c r="E3" s="6" t="s">
        <v>201</v>
      </c>
      <c r="F3" s="6" t="s">
        <v>210</v>
      </c>
      <c r="G3" s="36" t="s">
        <v>202</v>
      </c>
    </row>
    <row r="4" spans="1:7" ht="13.5" thickBot="1">
      <c r="A4" s="177">
        <v>1</v>
      </c>
      <c r="B4" s="27" t="s">
        <v>199</v>
      </c>
      <c r="C4" s="27" t="s">
        <v>200</v>
      </c>
      <c r="D4" s="27" t="s">
        <v>199</v>
      </c>
      <c r="E4" s="27" t="s">
        <v>200</v>
      </c>
      <c r="F4" s="27" t="s">
        <v>200</v>
      </c>
      <c r="G4" s="37" t="s">
        <v>51</v>
      </c>
    </row>
    <row r="5" spans="1:7" ht="12.75">
      <c r="A5" s="34" t="s">
        <v>46</v>
      </c>
      <c r="B5" s="40">
        <v>249</v>
      </c>
      <c r="C5" s="40">
        <v>5686</v>
      </c>
      <c r="D5" s="40">
        <v>693</v>
      </c>
      <c r="E5" s="40">
        <v>2081</v>
      </c>
      <c r="F5" s="40">
        <f aca="true" t="shared" si="0" ref="F5:F10">C5+E5</f>
        <v>7767</v>
      </c>
      <c r="G5" s="8"/>
    </row>
    <row r="6" spans="1:7" ht="12.75">
      <c r="A6" s="16" t="s">
        <v>47</v>
      </c>
      <c r="B6" s="14">
        <v>128</v>
      </c>
      <c r="C6" s="14">
        <v>1075</v>
      </c>
      <c r="D6" s="14">
        <v>256</v>
      </c>
      <c r="E6" s="14">
        <v>384</v>
      </c>
      <c r="F6" s="14">
        <f t="shared" si="0"/>
        <v>1459</v>
      </c>
      <c r="G6" s="17"/>
    </row>
    <row r="7" spans="1:7" ht="12.75">
      <c r="A7" s="16" t="s">
        <v>14</v>
      </c>
      <c r="B7" s="14">
        <v>425</v>
      </c>
      <c r="C7" s="14">
        <v>2550</v>
      </c>
      <c r="D7" s="14"/>
      <c r="E7" s="14"/>
      <c r="F7" s="14">
        <f t="shared" si="0"/>
        <v>2550</v>
      </c>
      <c r="G7" s="17" t="s">
        <v>494</v>
      </c>
    </row>
    <row r="8" spans="1:7" ht="12.75">
      <c r="A8" s="16" t="s">
        <v>49</v>
      </c>
      <c r="B8" s="14">
        <v>386</v>
      </c>
      <c r="C8" s="14">
        <v>2174</v>
      </c>
      <c r="D8" s="14">
        <v>286</v>
      </c>
      <c r="E8" s="14">
        <v>916</v>
      </c>
      <c r="F8" s="14">
        <f t="shared" si="0"/>
        <v>3090</v>
      </c>
      <c r="G8" s="17" t="s">
        <v>18</v>
      </c>
    </row>
    <row r="9" spans="1:7" ht="12.75">
      <c r="A9" s="16" t="s">
        <v>48</v>
      </c>
      <c r="B9" s="14">
        <v>377</v>
      </c>
      <c r="C9" s="14">
        <v>3769</v>
      </c>
      <c r="D9" s="14"/>
      <c r="E9" s="14"/>
      <c r="F9" s="14">
        <f t="shared" si="0"/>
        <v>3769</v>
      </c>
      <c r="G9" s="17" t="s">
        <v>236</v>
      </c>
    </row>
    <row r="10" spans="1:7" ht="13.5" thickBot="1">
      <c r="A10" s="9" t="s">
        <v>211</v>
      </c>
      <c r="B10" s="41">
        <f>SUM(B5:B9)</f>
        <v>1565</v>
      </c>
      <c r="C10" s="41">
        <f>SUM(C5:C9)</f>
        <v>15254</v>
      </c>
      <c r="D10" s="41">
        <f>SUM(D5:D9)</f>
        <v>1235</v>
      </c>
      <c r="E10" s="41">
        <f>SUM(E5:E9)</f>
        <v>3381</v>
      </c>
      <c r="F10" s="41">
        <f t="shared" si="0"/>
        <v>18635</v>
      </c>
      <c r="G10" s="10"/>
    </row>
    <row r="11" spans="2:6" ht="13.5" thickBot="1">
      <c r="B11" s="13"/>
      <c r="C11" s="13"/>
      <c r="D11" s="13"/>
      <c r="E11" s="13"/>
      <c r="F11" s="13"/>
    </row>
    <row r="12" spans="1:7" ht="12.75">
      <c r="A12" s="15" t="s">
        <v>45</v>
      </c>
      <c r="B12" s="6" t="s">
        <v>198</v>
      </c>
      <c r="C12" s="6" t="s">
        <v>198</v>
      </c>
      <c r="D12" s="6" t="s">
        <v>201</v>
      </c>
      <c r="E12" s="6" t="s">
        <v>201</v>
      </c>
      <c r="F12" s="6" t="s">
        <v>210</v>
      </c>
      <c r="G12" s="36" t="s">
        <v>202</v>
      </c>
    </row>
    <row r="13" spans="1:7" ht="13.5" thickBot="1">
      <c r="A13" s="178">
        <v>2</v>
      </c>
      <c r="B13" s="31" t="s">
        <v>199</v>
      </c>
      <c r="C13" s="31" t="s">
        <v>200</v>
      </c>
      <c r="D13" s="31" t="s">
        <v>199</v>
      </c>
      <c r="E13" s="31" t="s">
        <v>200</v>
      </c>
      <c r="F13" s="31" t="s">
        <v>200</v>
      </c>
      <c r="G13" s="39" t="s">
        <v>52</v>
      </c>
    </row>
    <row r="14" spans="1:7" ht="12.75">
      <c r="A14" s="34" t="s">
        <v>53</v>
      </c>
      <c r="B14" s="40">
        <v>200</v>
      </c>
      <c r="C14" s="40">
        <v>2200</v>
      </c>
      <c r="D14" s="40">
        <v>269</v>
      </c>
      <c r="E14" s="40">
        <v>539</v>
      </c>
      <c r="F14" s="40">
        <f aca="true" t="shared" si="1" ref="F14:F21">C14+E14</f>
        <v>2739</v>
      </c>
      <c r="G14" s="8" t="s">
        <v>55</v>
      </c>
    </row>
    <row r="15" spans="1:7" ht="12.75">
      <c r="A15" s="16" t="s">
        <v>54</v>
      </c>
      <c r="B15" s="14">
        <v>658</v>
      </c>
      <c r="C15" s="14">
        <v>5589</v>
      </c>
      <c r="D15" s="14">
        <v>661</v>
      </c>
      <c r="E15" s="14">
        <v>1322</v>
      </c>
      <c r="F15" s="14">
        <f t="shared" si="1"/>
        <v>6911</v>
      </c>
      <c r="G15" s="17" t="s">
        <v>56</v>
      </c>
    </row>
    <row r="16" spans="1:7" ht="12.75">
      <c r="A16" s="16" t="s">
        <v>8</v>
      </c>
      <c r="B16" s="14">
        <v>217</v>
      </c>
      <c r="C16" s="14">
        <v>2734</v>
      </c>
      <c r="D16" s="14">
        <v>217</v>
      </c>
      <c r="E16" s="14">
        <v>990</v>
      </c>
      <c r="F16" s="14">
        <f t="shared" si="1"/>
        <v>3724</v>
      </c>
      <c r="G16" s="17"/>
    </row>
    <row r="17" spans="1:7" ht="12.75">
      <c r="A17" s="16" t="s">
        <v>29</v>
      </c>
      <c r="B17" s="14">
        <v>300</v>
      </c>
      <c r="C17" s="14">
        <v>3600</v>
      </c>
      <c r="D17" s="14">
        <v>320</v>
      </c>
      <c r="E17" s="14">
        <v>1283</v>
      </c>
      <c r="F17" s="14">
        <f t="shared" si="1"/>
        <v>4883</v>
      </c>
      <c r="G17" s="17"/>
    </row>
    <row r="18" spans="1:7" ht="12.75">
      <c r="A18" s="16" t="s">
        <v>38</v>
      </c>
      <c r="B18" s="14">
        <v>32</v>
      </c>
      <c r="C18" s="14">
        <v>224</v>
      </c>
      <c r="D18" s="14"/>
      <c r="E18" s="14">
        <v>171</v>
      </c>
      <c r="F18" s="14">
        <f t="shared" si="1"/>
        <v>395</v>
      </c>
      <c r="G18" s="17" t="s">
        <v>57</v>
      </c>
    </row>
    <row r="19" spans="1:7" ht="12.75">
      <c r="A19" s="16" t="s">
        <v>13</v>
      </c>
      <c r="B19" s="14">
        <v>548</v>
      </c>
      <c r="C19" s="14">
        <v>4822</v>
      </c>
      <c r="D19" s="14">
        <v>548</v>
      </c>
      <c r="E19" s="14">
        <v>1912</v>
      </c>
      <c r="F19" s="14">
        <f t="shared" si="1"/>
        <v>6734</v>
      </c>
      <c r="G19" s="17" t="s">
        <v>58</v>
      </c>
    </row>
    <row r="20" spans="1:7" ht="12.75">
      <c r="A20" s="16" t="s">
        <v>32</v>
      </c>
      <c r="B20" s="14">
        <v>135</v>
      </c>
      <c r="C20" s="14">
        <v>1553</v>
      </c>
      <c r="D20" s="14"/>
      <c r="E20" s="14"/>
      <c r="F20" s="14">
        <f t="shared" si="1"/>
        <v>1553</v>
      </c>
      <c r="G20" s="17" t="s">
        <v>236</v>
      </c>
    </row>
    <row r="21" spans="1:7" ht="13.5" thickBot="1">
      <c r="A21" s="9" t="s">
        <v>211</v>
      </c>
      <c r="B21" s="41">
        <f>SUM(B14:B20)</f>
        <v>2090</v>
      </c>
      <c r="C21" s="41">
        <f>SUM(C14:C20)</f>
        <v>20722</v>
      </c>
      <c r="D21" s="41">
        <f>SUM(D14:D20)</f>
        <v>2015</v>
      </c>
      <c r="E21" s="41">
        <f>SUM(E14:E20)</f>
        <v>6217</v>
      </c>
      <c r="F21" s="41">
        <f t="shared" si="1"/>
        <v>26939</v>
      </c>
      <c r="G21" s="10"/>
    </row>
    <row r="22" spans="2:6" ht="13.5" thickBot="1">
      <c r="B22" s="13"/>
      <c r="C22" s="13"/>
      <c r="D22" s="13"/>
      <c r="E22" s="13"/>
      <c r="F22" s="13"/>
    </row>
    <row r="23" spans="1:7" ht="12.75">
      <c r="A23" s="15" t="s">
        <v>45</v>
      </c>
      <c r="B23" s="6" t="s">
        <v>198</v>
      </c>
      <c r="C23" s="6" t="s">
        <v>198</v>
      </c>
      <c r="D23" s="6" t="s">
        <v>201</v>
      </c>
      <c r="E23" s="6" t="s">
        <v>201</v>
      </c>
      <c r="F23" s="6" t="s">
        <v>210</v>
      </c>
      <c r="G23" s="36" t="s">
        <v>202</v>
      </c>
    </row>
    <row r="24" spans="1:7" ht="13.5" thickBot="1">
      <c r="A24" s="177">
        <v>3</v>
      </c>
      <c r="B24" s="27" t="s">
        <v>199</v>
      </c>
      <c r="C24" s="27" t="s">
        <v>200</v>
      </c>
      <c r="D24" s="27" t="s">
        <v>199</v>
      </c>
      <c r="E24" s="27" t="s">
        <v>200</v>
      </c>
      <c r="F24" s="27" t="s">
        <v>200</v>
      </c>
      <c r="G24" s="37" t="s">
        <v>461</v>
      </c>
    </row>
    <row r="25" spans="1:7" ht="12.75">
      <c r="A25" s="16"/>
      <c r="B25" s="14">
        <v>242</v>
      </c>
      <c r="C25" s="14">
        <v>1936</v>
      </c>
      <c r="D25" s="14">
        <v>180</v>
      </c>
      <c r="E25" s="14">
        <v>360</v>
      </c>
      <c r="F25" s="14">
        <f>C25+E25</f>
        <v>2296</v>
      </c>
      <c r="G25" s="17" t="s">
        <v>60</v>
      </c>
    </row>
    <row r="26" spans="1:7" ht="12.75">
      <c r="A26" s="16"/>
      <c r="B26" s="14">
        <v>160</v>
      </c>
      <c r="C26" s="14">
        <v>860</v>
      </c>
      <c r="D26" s="14">
        <v>51</v>
      </c>
      <c r="E26" s="14">
        <v>76</v>
      </c>
      <c r="F26" s="14">
        <f>C26+E26</f>
        <v>936</v>
      </c>
      <c r="G26" s="17" t="s">
        <v>61</v>
      </c>
    </row>
    <row r="27" spans="1:7" ht="12.75">
      <c r="A27" s="16" t="s">
        <v>396</v>
      </c>
      <c r="B27" s="14"/>
      <c r="C27" s="14">
        <v>1092</v>
      </c>
      <c r="D27" s="14"/>
      <c r="E27" s="14">
        <v>808</v>
      </c>
      <c r="F27" s="14">
        <f>C27+E27</f>
        <v>1900</v>
      </c>
      <c r="G27" s="17"/>
    </row>
    <row r="28" spans="1:7" ht="12.75">
      <c r="A28" s="16" t="s">
        <v>59</v>
      </c>
      <c r="B28" s="14">
        <v>167</v>
      </c>
      <c r="C28" s="14">
        <v>4175</v>
      </c>
      <c r="D28" s="14">
        <v>183</v>
      </c>
      <c r="E28" s="14">
        <v>550</v>
      </c>
      <c r="F28" s="14">
        <f>C28+E28</f>
        <v>4725</v>
      </c>
      <c r="G28" s="17"/>
    </row>
    <row r="29" spans="1:7" ht="13.5" thickBot="1">
      <c r="A29" s="9" t="s">
        <v>211</v>
      </c>
      <c r="B29" s="41">
        <f>SUM(B25:B28)</f>
        <v>569</v>
      </c>
      <c r="C29" s="41">
        <f>SUM(C25:C28)</f>
        <v>8063</v>
      </c>
      <c r="D29" s="41">
        <f>SUM(D25:D28)</f>
        <v>414</v>
      </c>
      <c r="E29" s="41">
        <f>SUM(E25:E28)</f>
        <v>1794</v>
      </c>
      <c r="F29" s="41">
        <f>C29+E29</f>
        <v>9857</v>
      </c>
      <c r="G29" s="10"/>
    </row>
    <row r="30" spans="2:6" ht="13.5" thickBot="1">
      <c r="B30" s="13"/>
      <c r="C30" s="13"/>
      <c r="D30" s="13"/>
      <c r="E30" s="13"/>
      <c r="F30" s="13"/>
    </row>
    <row r="31" spans="1:7" ht="12.75">
      <c r="A31" s="15" t="s">
        <v>45</v>
      </c>
      <c r="B31" s="6" t="s">
        <v>198</v>
      </c>
      <c r="C31" s="6" t="s">
        <v>198</v>
      </c>
      <c r="D31" s="6" t="s">
        <v>201</v>
      </c>
      <c r="E31" s="6" t="s">
        <v>201</v>
      </c>
      <c r="F31" s="6" t="s">
        <v>210</v>
      </c>
      <c r="G31" s="36" t="s">
        <v>202</v>
      </c>
    </row>
    <row r="32" spans="1:7" ht="13.5" thickBot="1">
      <c r="A32" s="178">
        <v>4</v>
      </c>
      <c r="B32" s="31" t="s">
        <v>199</v>
      </c>
      <c r="C32" s="31" t="s">
        <v>200</v>
      </c>
      <c r="D32" s="31" t="s">
        <v>199</v>
      </c>
      <c r="E32" s="31" t="s">
        <v>200</v>
      </c>
      <c r="F32" s="31" t="s">
        <v>200</v>
      </c>
      <c r="G32" s="39" t="s">
        <v>462</v>
      </c>
    </row>
    <row r="33" spans="1:7" ht="12.75">
      <c r="A33" s="34" t="s">
        <v>10</v>
      </c>
      <c r="B33" s="40">
        <v>522</v>
      </c>
      <c r="C33" s="40">
        <v>7570</v>
      </c>
      <c r="D33" s="40"/>
      <c r="E33" s="40"/>
      <c r="F33" s="40">
        <f aca="true" t="shared" si="2" ref="F33:F40">C33+E33</f>
        <v>7570</v>
      </c>
      <c r="G33" s="8" t="s">
        <v>63</v>
      </c>
    </row>
    <row r="34" spans="1:7" ht="12.75">
      <c r="A34" s="16" t="s">
        <v>470</v>
      </c>
      <c r="B34" s="14">
        <v>143</v>
      </c>
      <c r="C34" s="14">
        <v>2145</v>
      </c>
      <c r="D34" s="14"/>
      <c r="E34" s="14"/>
      <c r="F34" s="14">
        <f t="shared" si="2"/>
        <v>2145</v>
      </c>
      <c r="G34" s="17"/>
    </row>
    <row r="35" spans="1:7" ht="12.75">
      <c r="A35" s="16"/>
      <c r="B35" s="14"/>
      <c r="C35" s="14"/>
      <c r="D35" s="14">
        <v>296</v>
      </c>
      <c r="E35" s="14">
        <v>888</v>
      </c>
      <c r="F35" s="14">
        <f t="shared" si="2"/>
        <v>888</v>
      </c>
      <c r="G35" s="17" t="s">
        <v>4</v>
      </c>
    </row>
    <row r="36" spans="1:7" ht="12.75">
      <c r="A36" s="123" t="s">
        <v>62</v>
      </c>
      <c r="B36" s="149">
        <v>95</v>
      </c>
      <c r="C36" s="149">
        <v>1282</v>
      </c>
      <c r="D36" s="149">
        <v>92</v>
      </c>
      <c r="E36" s="149">
        <v>380</v>
      </c>
      <c r="F36" s="149">
        <f t="shared" si="2"/>
        <v>1662</v>
      </c>
      <c r="G36" s="150" t="s">
        <v>511</v>
      </c>
    </row>
    <row r="37" spans="1:7" ht="12.75">
      <c r="A37" s="16" t="s">
        <v>395</v>
      </c>
      <c r="B37" s="14">
        <v>524</v>
      </c>
      <c r="C37" s="14">
        <v>5626</v>
      </c>
      <c r="D37" s="14">
        <v>708</v>
      </c>
      <c r="E37" s="14">
        <v>1771</v>
      </c>
      <c r="F37" s="14">
        <f t="shared" si="2"/>
        <v>7397</v>
      </c>
      <c r="G37" s="17" t="s">
        <v>399</v>
      </c>
    </row>
    <row r="38" spans="1:7" ht="12.75">
      <c r="A38" s="16"/>
      <c r="B38" s="14"/>
      <c r="C38" s="14"/>
      <c r="D38" s="14">
        <v>42</v>
      </c>
      <c r="E38" s="14">
        <v>50</v>
      </c>
      <c r="F38" s="14">
        <v>50</v>
      </c>
      <c r="G38" s="17" t="s">
        <v>64</v>
      </c>
    </row>
    <row r="39" spans="1:7" ht="12.75">
      <c r="A39" s="16"/>
      <c r="B39" s="14">
        <v>94</v>
      </c>
      <c r="C39" s="14">
        <v>752</v>
      </c>
      <c r="D39" s="14">
        <v>94</v>
      </c>
      <c r="E39" s="14">
        <v>235</v>
      </c>
      <c r="F39" s="14">
        <f t="shared" si="2"/>
        <v>987</v>
      </c>
      <c r="G39" s="17" t="s">
        <v>65</v>
      </c>
    </row>
    <row r="40" spans="1:7" ht="13.5" thickBot="1">
      <c r="A40" s="9" t="s">
        <v>211</v>
      </c>
      <c r="B40" s="41">
        <f>SUM(B33:B39)</f>
        <v>1378</v>
      </c>
      <c r="C40" s="41">
        <f>SUM(C33:C39)</f>
        <v>17375</v>
      </c>
      <c r="D40" s="41">
        <f>SUM(D33:D39)</f>
        <v>1232</v>
      </c>
      <c r="E40" s="41">
        <f>SUM(E33:E39)</f>
        <v>3324</v>
      </c>
      <c r="F40" s="41">
        <f t="shared" si="2"/>
        <v>20699</v>
      </c>
      <c r="G40" s="10"/>
    </row>
    <row r="41" spans="1:7" ht="13.5" thickBot="1">
      <c r="A41" s="124"/>
      <c r="B41" s="148"/>
      <c r="C41" s="148"/>
      <c r="D41" s="148"/>
      <c r="E41" s="148"/>
      <c r="F41" s="148"/>
      <c r="G41" s="124"/>
    </row>
    <row r="42" spans="1:7" ht="13.5" thickBot="1">
      <c r="A42" s="124"/>
      <c r="B42" s="148"/>
      <c r="C42" s="148"/>
      <c r="D42" s="148"/>
      <c r="E42" s="148"/>
      <c r="F42" s="148"/>
      <c r="G42" s="168" t="s">
        <v>512</v>
      </c>
    </row>
    <row r="43" spans="1:7" ht="12.75">
      <c r="A43" s="15" t="s">
        <v>45</v>
      </c>
      <c r="B43" s="6" t="s">
        <v>198</v>
      </c>
      <c r="C43" s="6" t="s">
        <v>198</v>
      </c>
      <c r="D43" s="6" t="s">
        <v>201</v>
      </c>
      <c r="E43" s="6" t="s">
        <v>201</v>
      </c>
      <c r="F43" s="6" t="s">
        <v>210</v>
      </c>
      <c r="G43" s="36" t="s">
        <v>202</v>
      </c>
    </row>
    <row r="44" spans="1:7" ht="12.75">
      <c r="A44" s="175">
        <v>5</v>
      </c>
      <c r="B44" s="31" t="s">
        <v>199</v>
      </c>
      <c r="C44" s="31" t="s">
        <v>200</v>
      </c>
      <c r="D44" s="31" t="s">
        <v>199</v>
      </c>
      <c r="E44" s="31" t="s">
        <v>200</v>
      </c>
      <c r="F44" s="31" t="s">
        <v>200</v>
      </c>
      <c r="G44" s="39" t="s">
        <v>510</v>
      </c>
    </row>
    <row r="45" spans="1:7" ht="12.75">
      <c r="A45" s="16" t="s">
        <v>12</v>
      </c>
      <c r="B45" s="14">
        <v>333</v>
      </c>
      <c r="C45" s="14">
        <v>3996</v>
      </c>
      <c r="D45" s="14">
        <v>627</v>
      </c>
      <c r="E45" s="14">
        <v>1254</v>
      </c>
      <c r="F45" s="14">
        <f>C45+E45</f>
        <v>5250</v>
      </c>
      <c r="G45" s="17"/>
    </row>
    <row r="46" spans="1:7" ht="12.75">
      <c r="A46" s="123" t="s">
        <v>62</v>
      </c>
      <c r="B46" s="149">
        <v>313</v>
      </c>
      <c r="C46" s="149">
        <v>4226</v>
      </c>
      <c r="D46" s="149">
        <v>664</v>
      </c>
      <c r="E46" s="149">
        <v>1329</v>
      </c>
      <c r="F46" s="149">
        <f>C46+E46</f>
        <v>5555</v>
      </c>
      <c r="G46" s="150" t="s">
        <v>514</v>
      </c>
    </row>
    <row r="47" spans="1:7" ht="13.5" thickBot="1">
      <c r="A47" s="9" t="s">
        <v>211</v>
      </c>
      <c r="B47" s="41">
        <f>SUM(B45:B46)</f>
        <v>646</v>
      </c>
      <c r="C47" s="41">
        <f>SUM(C45:C46)</f>
        <v>8222</v>
      </c>
      <c r="D47" s="41">
        <f>SUM(D45:D46)</f>
        <v>1291</v>
      </c>
      <c r="E47" s="41">
        <f>SUM(E45:E46)</f>
        <v>2583</v>
      </c>
      <c r="F47" s="41">
        <f>C47+E47</f>
        <v>10805</v>
      </c>
      <c r="G47" s="10"/>
    </row>
    <row r="48" spans="1:7" ht="13.5" thickBot="1">
      <c r="A48" s="124"/>
      <c r="B48" s="148"/>
      <c r="C48" s="148"/>
      <c r="D48" s="148"/>
      <c r="E48" s="148"/>
      <c r="F48" s="148"/>
      <c r="G48" s="124"/>
    </row>
    <row r="49" spans="1:7" ht="13.5" thickBot="1">
      <c r="A49" s="124"/>
      <c r="B49" s="148"/>
      <c r="C49" s="148"/>
      <c r="D49" s="148"/>
      <c r="E49" s="148"/>
      <c r="F49" s="148"/>
      <c r="G49" s="168" t="s">
        <v>513</v>
      </c>
    </row>
    <row r="50" spans="1:7" ht="12.75">
      <c r="A50" s="15" t="s">
        <v>45</v>
      </c>
      <c r="B50" s="6" t="s">
        <v>198</v>
      </c>
      <c r="C50" s="6" t="s">
        <v>198</v>
      </c>
      <c r="D50" s="6" t="s">
        <v>201</v>
      </c>
      <c r="E50" s="6" t="s">
        <v>201</v>
      </c>
      <c r="F50" s="6" t="s">
        <v>210</v>
      </c>
      <c r="G50" s="36" t="s">
        <v>202</v>
      </c>
    </row>
    <row r="51" spans="1:7" ht="12.75">
      <c r="A51" s="175">
        <v>6</v>
      </c>
      <c r="B51" s="31" t="s">
        <v>199</v>
      </c>
      <c r="C51" s="31" t="s">
        <v>200</v>
      </c>
      <c r="D51" s="31" t="s">
        <v>199</v>
      </c>
      <c r="E51" s="31" t="s">
        <v>200</v>
      </c>
      <c r="F51" s="31" t="s">
        <v>200</v>
      </c>
      <c r="G51" s="39" t="s">
        <v>510</v>
      </c>
    </row>
    <row r="52" spans="1:7" ht="12.75">
      <c r="A52" s="151" t="s">
        <v>397</v>
      </c>
      <c r="B52" s="31">
        <v>808</v>
      </c>
      <c r="C52" s="152">
        <v>10504</v>
      </c>
      <c r="D52" s="31">
        <v>1616</v>
      </c>
      <c r="E52" s="31">
        <v>4848</v>
      </c>
      <c r="F52" s="154">
        <v>15352</v>
      </c>
      <c r="G52" s="39"/>
    </row>
    <row r="53" spans="1:7" ht="13.5" thickBot="1">
      <c r="A53" s="9" t="s">
        <v>211</v>
      </c>
      <c r="B53" s="153">
        <v>808</v>
      </c>
      <c r="C53" s="153">
        <v>10504</v>
      </c>
      <c r="D53" s="153">
        <v>1616</v>
      </c>
      <c r="E53" s="153">
        <v>4848</v>
      </c>
      <c r="F53" s="153">
        <v>15352</v>
      </c>
      <c r="G53" s="10"/>
    </row>
    <row r="54" spans="1:7" ht="13.5" thickBot="1">
      <c r="A54" s="124"/>
      <c r="B54" s="148"/>
      <c r="C54" s="148"/>
      <c r="D54" s="148"/>
      <c r="E54" s="148"/>
      <c r="F54" s="148"/>
      <c r="G54" s="124"/>
    </row>
    <row r="55" spans="1:6" ht="12.75">
      <c r="A55" s="170" t="s">
        <v>66</v>
      </c>
      <c r="B55" s="171"/>
      <c r="C55" s="172" t="s">
        <v>67</v>
      </c>
      <c r="D55" s="13"/>
      <c r="E55" s="13"/>
      <c r="F55" s="13"/>
    </row>
    <row r="56" spans="1:11" ht="12.75">
      <c r="A56" s="19">
        <v>1</v>
      </c>
      <c r="B56" s="156"/>
      <c r="C56" s="157">
        <v>18635</v>
      </c>
      <c r="D56" s="13"/>
      <c r="E56" t="s">
        <v>517</v>
      </c>
      <c r="K56" s="13"/>
    </row>
    <row r="57" spans="1:9" ht="15.75">
      <c r="A57" s="19">
        <v>2</v>
      </c>
      <c r="B57" s="156"/>
      <c r="C57" s="157">
        <v>26939</v>
      </c>
      <c r="D57" s="13"/>
      <c r="E57" s="13"/>
      <c r="F57" s="13" t="s">
        <v>523</v>
      </c>
      <c r="G57" s="165"/>
      <c r="H57" s="166"/>
      <c r="I57" s="167"/>
    </row>
    <row r="58" spans="1:6" ht="12.75">
      <c r="A58" s="19">
        <v>3</v>
      </c>
      <c r="B58" s="156"/>
      <c r="C58" s="157">
        <v>9857</v>
      </c>
      <c r="D58" s="13"/>
      <c r="E58" s="13"/>
      <c r="F58" s="13" t="s">
        <v>522</v>
      </c>
    </row>
    <row r="59" spans="1:6" ht="12.75">
      <c r="A59" s="38">
        <v>4</v>
      </c>
      <c r="B59" s="158"/>
      <c r="C59" s="159">
        <v>20699</v>
      </c>
      <c r="D59" s="13"/>
      <c r="E59" s="13"/>
      <c r="F59" s="13"/>
    </row>
    <row r="60" spans="1:6" ht="13.5" thickBot="1">
      <c r="A60" s="155" t="s">
        <v>31</v>
      </c>
      <c r="B60" s="158"/>
      <c r="C60" s="160">
        <f>SUM(C56:C59)</f>
        <v>76130</v>
      </c>
      <c r="D60" s="13"/>
      <c r="E60" s="163"/>
      <c r="F60" s="13"/>
    </row>
    <row r="61" spans="1:6" ht="13.5" thickBot="1">
      <c r="A61" s="179" t="s">
        <v>68</v>
      </c>
      <c r="B61" s="316">
        <f>B60*27+C60*27</f>
        <v>2055510</v>
      </c>
      <c r="C61" s="317"/>
      <c r="D61" s="13"/>
      <c r="E61" s="13"/>
      <c r="F61" s="13"/>
    </row>
    <row r="62" spans="1:6" ht="12.75">
      <c r="A62" s="19">
        <v>5</v>
      </c>
      <c r="B62" s="156"/>
      <c r="C62" s="157">
        <v>10805</v>
      </c>
      <c r="D62" s="13"/>
      <c r="E62" s="13"/>
      <c r="F62" s="13"/>
    </row>
    <row r="63" spans="1:6" ht="12.75">
      <c r="A63" s="19">
        <v>6</v>
      </c>
      <c r="B63" s="156"/>
      <c r="C63" s="157">
        <v>15352</v>
      </c>
      <c r="D63" s="13"/>
      <c r="E63" s="13"/>
      <c r="F63" s="13"/>
    </row>
    <row r="64" spans="1:6" ht="13.5" thickBot="1">
      <c r="A64" s="42" t="s">
        <v>211</v>
      </c>
      <c r="B64" s="161"/>
      <c r="C64" s="162">
        <v>26157</v>
      </c>
      <c r="D64" s="13"/>
      <c r="E64" s="13"/>
      <c r="F64" s="13"/>
    </row>
    <row r="65" spans="1:6" ht="13.5" thickBot="1">
      <c r="A65" s="169" t="s">
        <v>515</v>
      </c>
      <c r="B65" s="314">
        <v>340041</v>
      </c>
      <c r="C65" s="315"/>
      <c r="D65" s="13"/>
      <c r="E65" s="13"/>
      <c r="F65" s="13"/>
    </row>
    <row r="66" spans="1:6" ht="13.5" thickBot="1">
      <c r="A66" s="164" t="s">
        <v>516</v>
      </c>
      <c r="B66" s="318">
        <v>2395551</v>
      </c>
      <c r="C66" s="319"/>
      <c r="D66" s="13"/>
      <c r="E66" s="13"/>
      <c r="F66" s="13"/>
    </row>
    <row r="67" spans="1:6" ht="12.75" hidden="1">
      <c r="A67" t="s">
        <v>116</v>
      </c>
      <c r="B67" s="13">
        <f>C64*0.381</f>
        <v>9965.817000000001</v>
      </c>
      <c r="C67" s="13"/>
      <c r="D67" s="13"/>
      <c r="E67" s="13"/>
      <c r="F67" s="13"/>
    </row>
    <row r="68" ht="12.75">
      <c r="F68" s="13"/>
    </row>
    <row r="69" ht="12.75">
      <c r="G69" s="13"/>
    </row>
  </sheetData>
  <sheetProtection/>
  <mergeCells count="3">
    <mergeCell ref="B65:C65"/>
    <mergeCell ref="B61:C61"/>
    <mergeCell ref="B66:C6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35"/>
  <sheetViews>
    <sheetView zoomScale="110" zoomScaleNormal="110" zoomScalePageLayoutView="0" workbookViewId="0" topLeftCell="A1">
      <selection activeCell="J29" sqref="J29"/>
    </sheetView>
  </sheetViews>
  <sheetFormatPr defaultColWidth="9.00390625" defaultRowHeight="12.75"/>
  <cols>
    <col min="1" max="1" width="20.75390625" style="0" customWidth="1"/>
    <col min="2" max="2" width="12.875" style="0" customWidth="1"/>
    <col min="4" max="4" width="16.00390625" style="0" customWidth="1"/>
    <col min="5" max="5" width="30.00390625" style="0" customWidth="1"/>
  </cols>
  <sheetData>
    <row r="1" spans="1:5" ht="13.5" thickBot="1">
      <c r="A1" s="4" t="s">
        <v>487</v>
      </c>
      <c r="E1" s="45" t="s">
        <v>575</v>
      </c>
    </row>
    <row r="2" spans="1:5" ht="12.75">
      <c r="A2" s="44"/>
      <c r="B2" s="311" t="s">
        <v>28</v>
      </c>
      <c r="C2" s="312"/>
      <c r="D2" s="313"/>
      <c r="E2" s="43"/>
    </row>
    <row r="3" spans="1:5" ht="13.5" thickBot="1">
      <c r="A3" s="46" t="s">
        <v>197</v>
      </c>
      <c r="B3" s="38" t="s">
        <v>69</v>
      </c>
      <c r="C3" s="47" t="s">
        <v>27</v>
      </c>
      <c r="D3" s="48" t="s">
        <v>200</v>
      </c>
      <c r="E3" s="49" t="s">
        <v>202</v>
      </c>
    </row>
    <row r="4" spans="1:7" ht="12.75">
      <c r="A4" s="34" t="s">
        <v>71</v>
      </c>
      <c r="B4" s="134">
        <v>452</v>
      </c>
      <c r="C4" s="134">
        <v>10.2</v>
      </c>
      <c r="D4" s="134">
        <v>4610</v>
      </c>
      <c r="E4" s="220"/>
      <c r="G4" s="140"/>
    </row>
    <row r="5" spans="1:5" ht="12.75">
      <c r="A5" s="16" t="s">
        <v>54</v>
      </c>
      <c r="B5" s="135">
        <v>658</v>
      </c>
      <c r="C5" s="135">
        <v>8.5</v>
      </c>
      <c r="D5" s="135">
        <f>B5*C5</f>
        <v>5593</v>
      </c>
      <c r="E5" s="219"/>
    </row>
    <row r="6" spans="1:5" ht="12.75">
      <c r="A6" s="16" t="s">
        <v>70</v>
      </c>
      <c r="B6" s="135">
        <v>286</v>
      </c>
      <c r="C6" s="135">
        <v>7.6</v>
      </c>
      <c r="D6" s="135">
        <v>2174</v>
      </c>
      <c r="E6" s="218"/>
    </row>
    <row r="7" spans="1:5" ht="12.75">
      <c r="A7" s="16" t="s">
        <v>8</v>
      </c>
      <c r="B7" s="135">
        <v>217</v>
      </c>
      <c r="C7" s="135">
        <v>12.6</v>
      </c>
      <c r="D7" s="135">
        <v>2734</v>
      </c>
      <c r="E7" s="218"/>
    </row>
    <row r="8" spans="1:5" ht="12.75">
      <c r="A8" s="16" t="s">
        <v>12</v>
      </c>
      <c r="B8" s="135">
        <v>333</v>
      </c>
      <c r="C8" s="135">
        <v>12</v>
      </c>
      <c r="D8" s="135">
        <f>B8*C8</f>
        <v>3996</v>
      </c>
      <c r="E8" s="218"/>
    </row>
    <row r="9" spans="1:5" ht="12.75">
      <c r="A9" s="16" t="s">
        <v>14</v>
      </c>
      <c r="B9" s="135">
        <v>425</v>
      </c>
      <c r="C9" s="135">
        <v>6</v>
      </c>
      <c r="D9" s="135">
        <v>2550</v>
      </c>
      <c r="E9" s="218"/>
    </row>
    <row r="10" spans="1:5" ht="12.75">
      <c r="A10" s="16" t="s">
        <v>395</v>
      </c>
      <c r="B10" s="135">
        <v>524</v>
      </c>
      <c r="C10" s="135"/>
      <c r="D10" s="135">
        <v>8384</v>
      </c>
      <c r="E10" s="218" t="s">
        <v>495</v>
      </c>
    </row>
    <row r="11" spans="1:5" ht="12.75">
      <c r="A11" s="123" t="s">
        <v>508</v>
      </c>
      <c r="B11" s="137">
        <v>1293</v>
      </c>
      <c r="C11" s="137">
        <v>9</v>
      </c>
      <c r="D11" s="137">
        <v>11637</v>
      </c>
      <c r="E11" s="221" t="s">
        <v>505</v>
      </c>
    </row>
    <row r="12" spans="1:5" ht="12.75">
      <c r="A12" s="123" t="s">
        <v>509</v>
      </c>
      <c r="B12" s="137">
        <v>658</v>
      </c>
      <c r="C12" s="137">
        <v>11</v>
      </c>
      <c r="D12" s="137">
        <v>7238</v>
      </c>
      <c r="E12" s="218" t="s">
        <v>506</v>
      </c>
    </row>
    <row r="13" spans="1:5" ht="12.75">
      <c r="A13" s="123" t="s">
        <v>473</v>
      </c>
      <c r="B13" s="137">
        <v>2277</v>
      </c>
      <c r="C13" s="137">
        <v>6</v>
      </c>
      <c r="D13" s="137">
        <v>13662</v>
      </c>
      <c r="E13" s="218" t="s">
        <v>507</v>
      </c>
    </row>
    <row r="14" spans="1:10" ht="12.75">
      <c r="A14" s="16" t="s">
        <v>474</v>
      </c>
      <c r="B14" s="135">
        <v>690</v>
      </c>
      <c r="C14" s="135">
        <v>7.5</v>
      </c>
      <c r="D14" s="135">
        <v>5175</v>
      </c>
      <c r="E14" s="218" t="s">
        <v>496</v>
      </c>
      <c r="J14" s="140"/>
    </row>
    <row r="15" spans="1:10" ht="12.75">
      <c r="A15" s="16" t="s">
        <v>385</v>
      </c>
      <c r="B15" s="135">
        <v>828</v>
      </c>
      <c r="C15" s="135">
        <v>8.8</v>
      </c>
      <c r="D15" s="135">
        <v>7293</v>
      </c>
      <c r="E15" s="218"/>
      <c r="J15" s="140"/>
    </row>
    <row r="16" spans="1:5" ht="12.75">
      <c r="A16" s="16" t="s">
        <v>475</v>
      </c>
      <c r="B16" s="135">
        <v>495</v>
      </c>
      <c r="C16" s="135">
        <v>7.2</v>
      </c>
      <c r="D16" s="135">
        <v>3564</v>
      </c>
      <c r="E16" s="218"/>
    </row>
    <row r="17" spans="1:5" ht="12.75">
      <c r="A17" s="16" t="s">
        <v>388</v>
      </c>
      <c r="B17" s="135">
        <v>321</v>
      </c>
      <c r="C17" s="135">
        <v>6.5</v>
      </c>
      <c r="D17" s="135">
        <v>2087</v>
      </c>
      <c r="E17" s="218"/>
    </row>
    <row r="18" spans="1:5" ht="12.75">
      <c r="A18" s="16" t="s">
        <v>74</v>
      </c>
      <c r="B18" s="135">
        <v>293</v>
      </c>
      <c r="C18" s="135">
        <v>7</v>
      </c>
      <c r="D18" s="135">
        <v>2051</v>
      </c>
      <c r="E18" s="218"/>
    </row>
    <row r="19" spans="1:5" ht="12.75">
      <c r="A19" s="16" t="s">
        <v>29</v>
      </c>
      <c r="B19" s="135">
        <v>300</v>
      </c>
      <c r="C19" s="135">
        <v>12</v>
      </c>
      <c r="D19" s="135">
        <v>3600</v>
      </c>
      <c r="E19" s="219"/>
    </row>
    <row r="20" spans="1:5" ht="12.75">
      <c r="A20" s="16" t="s">
        <v>373</v>
      </c>
      <c r="B20" s="135">
        <v>716</v>
      </c>
      <c r="C20" s="135">
        <v>10</v>
      </c>
      <c r="D20" s="135">
        <v>7160</v>
      </c>
      <c r="E20" s="218"/>
    </row>
    <row r="21" spans="1:5" ht="12.75">
      <c r="A21" s="16" t="s">
        <v>215</v>
      </c>
      <c r="B21" s="135">
        <v>1125</v>
      </c>
      <c r="C21" s="135">
        <v>9</v>
      </c>
      <c r="D21" s="135">
        <v>10125</v>
      </c>
      <c r="E21" s="219"/>
    </row>
    <row r="22" spans="1:5" ht="12.75">
      <c r="A22" s="16" t="s">
        <v>477</v>
      </c>
      <c r="B22" s="135">
        <v>167</v>
      </c>
      <c r="C22" s="135">
        <v>25</v>
      </c>
      <c r="D22" s="135">
        <v>4175</v>
      </c>
      <c r="E22" s="219"/>
    </row>
    <row r="23" spans="1:5" ht="12.75">
      <c r="A23" s="16" t="s">
        <v>358</v>
      </c>
      <c r="B23" s="135">
        <v>1230</v>
      </c>
      <c r="C23" s="135">
        <v>8</v>
      </c>
      <c r="D23" s="135">
        <v>9840</v>
      </c>
      <c r="E23" s="218"/>
    </row>
    <row r="24" spans="1:5" ht="12.75">
      <c r="A24" s="16" t="s">
        <v>361</v>
      </c>
      <c r="B24" s="135">
        <v>504</v>
      </c>
      <c r="C24" s="135">
        <v>8.7</v>
      </c>
      <c r="D24" s="135">
        <v>4384.8</v>
      </c>
      <c r="E24" s="219" t="s">
        <v>498</v>
      </c>
    </row>
    <row r="25" spans="1:5" ht="12.75">
      <c r="A25" s="16" t="s">
        <v>455</v>
      </c>
      <c r="B25" s="135">
        <v>294</v>
      </c>
      <c r="C25" s="135">
        <v>9</v>
      </c>
      <c r="D25" s="135">
        <v>2646</v>
      </c>
      <c r="E25" s="218"/>
    </row>
    <row r="26" spans="1:5" ht="12.75">
      <c r="A26" s="16" t="s">
        <v>357</v>
      </c>
      <c r="B26" s="135">
        <v>2187</v>
      </c>
      <c r="C26" s="135">
        <v>9</v>
      </c>
      <c r="D26" s="135">
        <v>18593</v>
      </c>
      <c r="E26" s="218"/>
    </row>
    <row r="27" spans="1:5" ht="13.5" thickBot="1">
      <c r="A27" s="231"/>
      <c r="B27" s="146"/>
      <c r="C27" s="147"/>
      <c r="D27" s="146"/>
      <c r="E27" s="141"/>
    </row>
    <row r="28" spans="1:5" ht="19.5" customHeight="1" thickBot="1">
      <c r="A28" s="142" t="s">
        <v>211</v>
      </c>
      <c r="B28" s="143">
        <v>16273</v>
      </c>
      <c r="C28" s="144"/>
      <c r="D28" s="143">
        <v>143271.8</v>
      </c>
      <c r="E28" s="145"/>
    </row>
    <row r="29" spans="1:4" ht="19.5" customHeight="1" thickBot="1">
      <c r="A29" s="183" t="s">
        <v>529</v>
      </c>
      <c r="B29" s="216">
        <v>2278220</v>
      </c>
      <c r="C29" s="217"/>
      <c r="D29" s="289">
        <v>20058052</v>
      </c>
    </row>
    <row r="30" spans="1:4" ht="12.75">
      <c r="A30" s="124"/>
      <c r="B30" s="215"/>
      <c r="C30" s="140"/>
      <c r="D30" s="215"/>
    </row>
    <row r="31" spans="1:4" ht="12.75">
      <c r="A31" s="124"/>
      <c r="B31" s="215"/>
      <c r="C31" s="140"/>
      <c r="D31" s="215"/>
    </row>
    <row r="32" ht="12.75">
      <c r="A32" t="s">
        <v>500</v>
      </c>
    </row>
    <row r="35" ht="12.75">
      <c r="D35" s="285"/>
    </row>
  </sheetData>
  <sheetProtection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40"/>
  <sheetViews>
    <sheetView zoomScalePageLayoutView="0" workbookViewId="0" topLeftCell="A1">
      <selection activeCell="D30" sqref="D30:D31"/>
    </sheetView>
  </sheetViews>
  <sheetFormatPr defaultColWidth="9.00390625" defaultRowHeight="12.75"/>
  <cols>
    <col min="1" max="1" width="20.75390625" style="0" customWidth="1"/>
    <col min="2" max="4" width="10.875" style="0" customWidth="1"/>
    <col min="5" max="5" width="25.125" style="0" customWidth="1"/>
    <col min="6" max="6" width="7.75390625" style="0" customWidth="1"/>
  </cols>
  <sheetData>
    <row r="1" spans="1:5" ht="13.5" thickBot="1">
      <c r="A1" s="4" t="s">
        <v>487</v>
      </c>
      <c r="E1" s="45" t="s">
        <v>533</v>
      </c>
    </row>
    <row r="2" spans="1:5" ht="13.5" thickBot="1">
      <c r="A2" s="44"/>
      <c r="B2" s="311" t="s">
        <v>28</v>
      </c>
      <c r="C2" s="312"/>
      <c r="D2" s="313"/>
      <c r="E2" s="43"/>
    </row>
    <row r="3" spans="1:5" ht="13.5" thickBot="1">
      <c r="A3" s="46" t="s">
        <v>197</v>
      </c>
      <c r="B3" s="38" t="s">
        <v>69</v>
      </c>
      <c r="C3" s="47" t="s">
        <v>27</v>
      </c>
      <c r="D3" s="48" t="s">
        <v>200</v>
      </c>
      <c r="E3" s="206" t="s">
        <v>608</v>
      </c>
    </row>
    <row r="4" spans="1:5" ht="12.75">
      <c r="A4" s="16" t="s">
        <v>285</v>
      </c>
      <c r="B4" s="135">
        <v>865</v>
      </c>
      <c r="C4" s="135">
        <v>7.6</v>
      </c>
      <c r="D4" s="135">
        <v>6574</v>
      </c>
      <c r="E4" s="218"/>
    </row>
    <row r="5" spans="1:5" ht="12.75">
      <c r="A5" s="16" t="s">
        <v>295</v>
      </c>
      <c r="B5" s="135">
        <v>672</v>
      </c>
      <c r="C5" s="135">
        <v>6</v>
      </c>
      <c r="D5" s="135">
        <v>4032</v>
      </c>
      <c r="E5" s="218"/>
    </row>
    <row r="6" spans="1:5" ht="12.75">
      <c r="A6" s="16" t="s">
        <v>419</v>
      </c>
      <c r="B6" s="135">
        <v>860</v>
      </c>
      <c r="C6" s="135">
        <v>6.4</v>
      </c>
      <c r="D6" s="135">
        <v>5504</v>
      </c>
      <c r="E6" s="218"/>
    </row>
    <row r="7" spans="1:5" ht="12.75">
      <c r="A7" s="16" t="s">
        <v>275</v>
      </c>
      <c r="B7" s="135">
        <v>338</v>
      </c>
      <c r="C7" s="135">
        <v>6</v>
      </c>
      <c r="D7" s="132">
        <f>B7*C7</f>
        <v>2028</v>
      </c>
      <c r="E7" s="218"/>
    </row>
    <row r="8" spans="1:5" ht="12.75">
      <c r="A8" s="16" t="s">
        <v>472</v>
      </c>
      <c r="B8" s="132">
        <v>338</v>
      </c>
      <c r="C8" s="132">
        <v>6</v>
      </c>
      <c r="D8" s="132">
        <f>B8*C8</f>
        <v>2028</v>
      </c>
      <c r="E8" s="218"/>
    </row>
    <row r="9" spans="1:5" ht="12.75">
      <c r="A9" s="16" t="s">
        <v>280</v>
      </c>
      <c r="B9" s="135">
        <v>1327</v>
      </c>
      <c r="C9" s="135">
        <v>7.5</v>
      </c>
      <c r="D9" s="135">
        <v>9952.5</v>
      </c>
      <c r="E9" s="218" t="s">
        <v>236</v>
      </c>
    </row>
    <row r="10" spans="1:5" ht="12.75">
      <c r="A10" s="16" t="s">
        <v>238</v>
      </c>
      <c r="B10" s="135">
        <v>1277</v>
      </c>
      <c r="C10" s="135">
        <v>7</v>
      </c>
      <c r="D10" s="135">
        <v>8939</v>
      </c>
      <c r="E10" s="218"/>
    </row>
    <row r="11" spans="1:5" ht="12.75">
      <c r="A11" s="16" t="s">
        <v>288</v>
      </c>
      <c r="B11" s="135">
        <v>673</v>
      </c>
      <c r="C11" s="135">
        <v>7.4</v>
      </c>
      <c r="D11" s="135">
        <v>4980</v>
      </c>
      <c r="E11" s="219"/>
    </row>
    <row r="12" spans="1:5" ht="12.75">
      <c r="A12" s="16" t="s">
        <v>317</v>
      </c>
      <c r="B12" s="135">
        <v>300</v>
      </c>
      <c r="C12" s="135">
        <v>6</v>
      </c>
      <c r="D12" s="135">
        <v>1800</v>
      </c>
      <c r="E12" s="218"/>
    </row>
    <row r="13" spans="1:5" ht="12.75">
      <c r="A13" s="123" t="s">
        <v>289</v>
      </c>
      <c r="B13" s="135">
        <v>713</v>
      </c>
      <c r="C13" s="135">
        <v>9.7</v>
      </c>
      <c r="D13" s="135">
        <v>6916</v>
      </c>
      <c r="E13" s="218"/>
    </row>
    <row r="14" spans="1:5" ht="12.75">
      <c r="A14" s="123" t="s">
        <v>530</v>
      </c>
      <c r="B14" s="135">
        <v>562</v>
      </c>
      <c r="C14" s="135">
        <v>6</v>
      </c>
      <c r="D14" s="135">
        <v>3372</v>
      </c>
      <c r="E14" s="218"/>
    </row>
    <row r="15" spans="1:5" ht="12.75">
      <c r="A15" s="16" t="s">
        <v>319</v>
      </c>
      <c r="B15" s="135">
        <v>1167</v>
      </c>
      <c r="C15" s="135">
        <v>7.3</v>
      </c>
      <c r="D15" s="135">
        <v>8535</v>
      </c>
      <c r="E15" s="218"/>
    </row>
    <row r="16" spans="1:5" ht="12.75">
      <c r="A16" s="133" t="s">
        <v>327</v>
      </c>
      <c r="B16" s="136">
        <v>2009</v>
      </c>
      <c r="C16" s="136">
        <v>6.5</v>
      </c>
      <c r="D16" s="136">
        <v>13058.5</v>
      </c>
      <c r="E16" s="222" t="s">
        <v>497</v>
      </c>
    </row>
    <row r="17" spans="1:5" ht="12.75">
      <c r="A17" s="16" t="s">
        <v>254</v>
      </c>
      <c r="B17" s="135">
        <v>172</v>
      </c>
      <c r="C17" s="135">
        <v>7</v>
      </c>
      <c r="D17" s="135">
        <v>1204</v>
      </c>
      <c r="E17" s="218"/>
    </row>
    <row r="18" spans="1:5" ht="12.75">
      <c r="A18" s="16" t="s">
        <v>476</v>
      </c>
      <c r="B18" s="135">
        <v>1754</v>
      </c>
      <c r="C18" s="135">
        <v>8</v>
      </c>
      <c r="D18" s="135">
        <v>14032</v>
      </c>
      <c r="E18" s="219"/>
    </row>
    <row r="19" spans="1:5" ht="12.75">
      <c r="A19" s="16" t="s">
        <v>287</v>
      </c>
      <c r="B19" s="135">
        <v>868</v>
      </c>
      <c r="C19" s="135">
        <v>8.5</v>
      </c>
      <c r="D19" s="135">
        <v>7378</v>
      </c>
      <c r="E19" s="218"/>
    </row>
    <row r="20" spans="1:5" ht="12.75">
      <c r="A20" s="16" t="s">
        <v>412</v>
      </c>
      <c r="B20" s="135">
        <v>560</v>
      </c>
      <c r="C20" s="135">
        <v>6</v>
      </c>
      <c r="D20" s="135">
        <v>3360</v>
      </c>
      <c r="E20" s="218"/>
    </row>
    <row r="21" spans="1:5" ht="12.75">
      <c r="A21" s="16" t="s">
        <v>250</v>
      </c>
      <c r="B21" s="136">
        <v>1302</v>
      </c>
      <c r="C21" s="136">
        <v>6</v>
      </c>
      <c r="D21" s="136">
        <v>7812</v>
      </c>
      <c r="E21" s="222"/>
    </row>
    <row r="22" spans="1:5" ht="12.75">
      <c r="A22" s="16" t="s">
        <v>337</v>
      </c>
      <c r="B22" s="135">
        <v>1119</v>
      </c>
      <c r="C22" s="135">
        <v>6.5</v>
      </c>
      <c r="D22" s="135">
        <v>7273</v>
      </c>
      <c r="E22" s="218"/>
    </row>
    <row r="23" spans="1:5" ht="12.75">
      <c r="A23" s="16" t="s">
        <v>271</v>
      </c>
      <c r="B23" s="135">
        <v>1118</v>
      </c>
      <c r="C23" s="135">
        <v>7</v>
      </c>
      <c r="D23" s="135">
        <v>7602</v>
      </c>
      <c r="E23" s="218"/>
    </row>
    <row r="24" spans="1:5" ht="12.75">
      <c r="A24" s="16" t="s">
        <v>616</v>
      </c>
      <c r="B24" s="135">
        <v>494.5</v>
      </c>
      <c r="C24" s="135">
        <v>9</v>
      </c>
      <c r="D24" s="135">
        <v>4450.5</v>
      </c>
      <c r="E24" s="218" t="s">
        <v>618</v>
      </c>
    </row>
    <row r="25" spans="1:5" ht="12.75">
      <c r="A25" s="16" t="s">
        <v>617</v>
      </c>
      <c r="B25" s="135">
        <v>573</v>
      </c>
      <c r="C25" s="135">
        <v>7</v>
      </c>
      <c r="D25" s="135">
        <v>4011</v>
      </c>
      <c r="E25" s="218" t="s">
        <v>619</v>
      </c>
    </row>
    <row r="26" spans="1:5" ht="12.75">
      <c r="A26" s="16" t="s">
        <v>351</v>
      </c>
      <c r="B26" s="135">
        <v>412</v>
      </c>
      <c r="C26" s="135">
        <v>7.3</v>
      </c>
      <c r="D26" s="135">
        <v>3008</v>
      </c>
      <c r="E26" s="218"/>
    </row>
    <row r="27" spans="1:5" ht="12.75">
      <c r="A27" s="16" t="s">
        <v>305</v>
      </c>
      <c r="B27" s="135">
        <v>944</v>
      </c>
      <c r="C27" s="135">
        <v>10</v>
      </c>
      <c r="D27" s="135">
        <v>9440</v>
      </c>
      <c r="E27" s="218"/>
    </row>
    <row r="28" spans="1:5" ht="12.75">
      <c r="A28" s="123"/>
      <c r="B28" s="135"/>
      <c r="C28" s="135"/>
      <c r="D28" s="135"/>
      <c r="E28" s="17"/>
    </row>
    <row r="29" spans="1:5" ht="12.75">
      <c r="A29" s="283"/>
      <c r="B29" s="135"/>
      <c r="C29" s="260"/>
      <c r="D29" s="272"/>
      <c r="E29" s="17"/>
    </row>
    <row r="30" spans="1:5" ht="13.5" thickBot="1">
      <c r="A30" s="142" t="s">
        <v>211</v>
      </c>
      <c r="B30" s="230">
        <v>20417.5</v>
      </c>
      <c r="C30" s="261"/>
      <c r="D30" s="290">
        <v>147289.5</v>
      </c>
      <c r="E30" s="145"/>
    </row>
    <row r="31" spans="1:4" ht="13.5" thickBot="1">
      <c r="A31" s="183" t="s">
        <v>546</v>
      </c>
      <c r="B31" s="216">
        <v>142922.5</v>
      </c>
      <c r="C31" s="217"/>
      <c r="D31" s="289">
        <v>1031026.5</v>
      </c>
    </row>
    <row r="32" spans="1:4" ht="12.75">
      <c r="A32" s="124"/>
      <c r="B32" s="215"/>
      <c r="C32" s="140"/>
      <c r="D32" s="215"/>
    </row>
    <row r="33" spans="1:4" ht="12.75">
      <c r="A33" s="124"/>
      <c r="B33" s="215"/>
      <c r="C33" s="140"/>
      <c r="D33" s="215"/>
    </row>
    <row r="34" spans="1:2" ht="12.75">
      <c r="A34" t="s">
        <v>613</v>
      </c>
      <c r="B34" s="138"/>
    </row>
    <row r="35" spans="1:2" ht="12.75">
      <c r="A35" s="284" t="s">
        <v>614</v>
      </c>
      <c r="B35" s="138"/>
    </row>
    <row r="40" ht="12.75">
      <c r="D40" s="45"/>
    </row>
  </sheetData>
  <sheetProtection/>
  <mergeCells count="1">
    <mergeCell ref="B2:D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35"/>
  <sheetViews>
    <sheetView tabSelected="1" zoomScalePageLayoutView="0" workbookViewId="0" topLeftCell="A1">
      <selection activeCell="D30" sqref="D30:D31"/>
    </sheetView>
  </sheetViews>
  <sheetFormatPr defaultColWidth="9.00390625" defaultRowHeight="12.75"/>
  <cols>
    <col min="1" max="1" width="20.75390625" style="0" customWidth="1"/>
    <col min="2" max="4" width="10.875" style="0" customWidth="1"/>
    <col min="5" max="5" width="25.125" style="0" customWidth="1"/>
    <col min="6" max="6" width="7.75390625" style="0" customWidth="1"/>
    <col min="7" max="7" width="14.125" style="0" customWidth="1"/>
    <col min="8" max="8" width="16.125" style="0" customWidth="1"/>
    <col min="10" max="10" width="23.625" style="0" customWidth="1"/>
    <col min="12" max="12" width="26.125" style="0" customWidth="1"/>
  </cols>
  <sheetData>
    <row r="1" spans="1:5" ht="13.5" thickBot="1">
      <c r="A1" s="4" t="s">
        <v>487</v>
      </c>
      <c r="E1" s="45" t="s">
        <v>620</v>
      </c>
    </row>
    <row r="2" spans="1:5" ht="13.5" thickBot="1">
      <c r="A2" s="44"/>
      <c r="B2" s="311" t="s">
        <v>28</v>
      </c>
      <c r="C2" s="312"/>
      <c r="D2" s="313"/>
      <c r="E2" s="43"/>
    </row>
    <row r="3" spans="1:5" ht="13.5" thickBot="1">
      <c r="A3" s="46" t="s">
        <v>197</v>
      </c>
      <c r="B3" s="38" t="s">
        <v>69</v>
      </c>
      <c r="C3" s="47" t="s">
        <v>27</v>
      </c>
      <c r="D3" s="48" t="s">
        <v>200</v>
      </c>
      <c r="E3" s="206" t="s">
        <v>608</v>
      </c>
    </row>
    <row r="4" spans="1:5" ht="12.75">
      <c r="A4" s="34" t="s">
        <v>534</v>
      </c>
      <c r="B4" s="134">
        <v>597</v>
      </c>
      <c r="C4" s="134">
        <v>4.5</v>
      </c>
      <c r="D4" s="134">
        <v>2687</v>
      </c>
      <c r="E4" s="98" t="s">
        <v>584</v>
      </c>
    </row>
    <row r="5" spans="1:5" ht="12.75">
      <c r="A5" s="16" t="s">
        <v>535</v>
      </c>
      <c r="B5" s="135">
        <v>250</v>
      </c>
      <c r="C5" s="135">
        <v>4.5</v>
      </c>
      <c r="D5" s="135">
        <v>1125</v>
      </c>
      <c r="E5" s="17" t="s">
        <v>584</v>
      </c>
    </row>
    <row r="6" spans="1:5" ht="12.75">
      <c r="A6" s="16" t="s">
        <v>536</v>
      </c>
      <c r="B6" s="135">
        <v>270</v>
      </c>
      <c r="C6" s="135">
        <v>5</v>
      </c>
      <c r="D6" s="135">
        <v>1350</v>
      </c>
      <c r="E6" s="17" t="s">
        <v>584</v>
      </c>
    </row>
    <row r="7" spans="1:5" ht="12.75">
      <c r="A7" s="16" t="s">
        <v>572</v>
      </c>
      <c r="B7" s="135">
        <v>415</v>
      </c>
      <c r="C7" s="135">
        <v>5</v>
      </c>
      <c r="D7" s="135">
        <v>2076</v>
      </c>
      <c r="E7" s="17" t="s">
        <v>457</v>
      </c>
    </row>
    <row r="8" spans="1:5" ht="12.75">
      <c r="A8" s="16" t="s">
        <v>537</v>
      </c>
      <c r="B8" s="135">
        <v>210</v>
      </c>
      <c r="C8" s="226" t="s">
        <v>538</v>
      </c>
      <c r="D8" s="135">
        <v>1029</v>
      </c>
      <c r="E8" s="17" t="s">
        <v>585</v>
      </c>
    </row>
    <row r="9" spans="1:5" ht="12.75">
      <c r="A9" s="16" t="s">
        <v>539</v>
      </c>
      <c r="B9" s="135">
        <v>234</v>
      </c>
      <c r="C9" s="135">
        <v>3</v>
      </c>
      <c r="D9" s="135">
        <v>702</v>
      </c>
      <c r="E9" s="17" t="s">
        <v>585</v>
      </c>
    </row>
    <row r="10" spans="1:5" ht="12.75">
      <c r="A10" s="16" t="s">
        <v>540</v>
      </c>
      <c r="B10" s="135">
        <v>122</v>
      </c>
      <c r="C10" s="135">
        <v>7</v>
      </c>
      <c r="D10" s="135">
        <v>878</v>
      </c>
      <c r="E10" s="17" t="s">
        <v>585</v>
      </c>
    </row>
    <row r="11" spans="1:5" ht="12.75">
      <c r="A11" s="123" t="s">
        <v>573</v>
      </c>
      <c r="B11" s="137">
        <v>577</v>
      </c>
      <c r="C11" s="137">
        <v>4.3</v>
      </c>
      <c r="D11" s="137">
        <v>2481</v>
      </c>
      <c r="E11" s="17" t="s">
        <v>585</v>
      </c>
    </row>
    <row r="12" spans="1:5" ht="12.75">
      <c r="A12" s="123" t="s">
        <v>574</v>
      </c>
      <c r="B12" s="137">
        <v>292</v>
      </c>
      <c r="C12" s="137">
        <v>6</v>
      </c>
      <c r="D12" s="137">
        <v>1752</v>
      </c>
      <c r="E12" s="17" t="s">
        <v>585</v>
      </c>
    </row>
    <row r="13" spans="1:10" ht="12.75">
      <c r="A13" s="16" t="s">
        <v>576</v>
      </c>
      <c r="B13" s="135">
        <v>169</v>
      </c>
      <c r="C13" s="135">
        <v>3.5</v>
      </c>
      <c r="D13" s="135">
        <v>592</v>
      </c>
      <c r="E13" s="17" t="s">
        <v>3</v>
      </c>
      <c r="J13" s="229"/>
    </row>
    <row r="14" spans="1:5" ht="12.75">
      <c r="A14" s="16" t="s">
        <v>541</v>
      </c>
      <c r="B14" s="135">
        <v>62</v>
      </c>
      <c r="C14" s="135">
        <v>4</v>
      </c>
      <c r="D14" s="135">
        <v>248</v>
      </c>
      <c r="E14" s="17" t="s">
        <v>3</v>
      </c>
    </row>
    <row r="15" spans="1:5" ht="12.75">
      <c r="A15" s="16" t="s">
        <v>542</v>
      </c>
      <c r="B15" s="135">
        <v>211</v>
      </c>
      <c r="C15" s="135">
        <v>3.5</v>
      </c>
      <c r="D15" s="135">
        <v>739</v>
      </c>
      <c r="E15" s="17" t="s">
        <v>586</v>
      </c>
    </row>
    <row r="16" spans="1:5" ht="12.75">
      <c r="A16" s="234" t="s">
        <v>552</v>
      </c>
      <c r="B16" s="236">
        <v>111</v>
      </c>
      <c r="C16" s="236">
        <v>5</v>
      </c>
      <c r="D16" s="236">
        <v>555</v>
      </c>
      <c r="E16" s="17" t="s">
        <v>586</v>
      </c>
    </row>
    <row r="17" spans="1:5" ht="12.75">
      <c r="A17" s="234" t="s">
        <v>553</v>
      </c>
      <c r="B17" s="236">
        <v>250</v>
      </c>
      <c r="C17" s="236">
        <v>3.5</v>
      </c>
      <c r="D17" s="236">
        <v>850</v>
      </c>
      <c r="E17" s="17" t="s">
        <v>586</v>
      </c>
    </row>
    <row r="18" spans="1:5" ht="12.75">
      <c r="A18" s="234" t="s">
        <v>209</v>
      </c>
      <c r="B18" s="236">
        <v>412</v>
      </c>
      <c r="C18" s="236">
        <v>3</v>
      </c>
      <c r="D18" s="236">
        <v>1236</v>
      </c>
      <c r="E18" s="98" t="s">
        <v>586</v>
      </c>
    </row>
    <row r="19" spans="1:5" ht="12.75">
      <c r="A19" s="123" t="s">
        <v>604</v>
      </c>
      <c r="B19" s="135">
        <v>11</v>
      </c>
      <c r="C19" s="135">
        <v>5</v>
      </c>
      <c r="D19" s="135">
        <v>55</v>
      </c>
      <c r="E19" s="17" t="s">
        <v>586</v>
      </c>
    </row>
    <row r="20" spans="1:5" ht="12.75">
      <c r="A20" s="16" t="s">
        <v>544</v>
      </c>
      <c r="B20" s="132">
        <v>250</v>
      </c>
      <c r="C20" s="132">
        <v>3.5</v>
      </c>
      <c r="D20" s="132">
        <v>875</v>
      </c>
      <c r="E20" s="17" t="s">
        <v>587</v>
      </c>
    </row>
    <row r="21" spans="1:5" ht="12.75">
      <c r="A21" s="16" t="s">
        <v>545</v>
      </c>
      <c r="B21" s="135">
        <v>165</v>
      </c>
      <c r="C21" s="135">
        <v>4</v>
      </c>
      <c r="D21" s="135">
        <v>660</v>
      </c>
      <c r="E21" s="17" t="s">
        <v>75</v>
      </c>
    </row>
    <row r="22" spans="1:5" ht="12.75">
      <c r="A22" s="234" t="s">
        <v>563</v>
      </c>
      <c r="B22" s="64">
        <v>78</v>
      </c>
      <c r="C22" s="137">
        <v>6</v>
      </c>
      <c r="D22" s="137">
        <v>468</v>
      </c>
      <c r="E22" s="17" t="s">
        <v>1</v>
      </c>
    </row>
    <row r="23" spans="1:5" ht="12.75">
      <c r="A23" s="234" t="s">
        <v>564</v>
      </c>
      <c r="B23" s="64">
        <v>45</v>
      </c>
      <c r="C23" s="135">
        <v>6.3</v>
      </c>
      <c r="D23" s="135">
        <v>284</v>
      </c>
      <c r="E23" s="17" t="s">
        <v>1</v>
      </c>
    </row>
    <row r="24" spans="1:5" ht="12.75">
      <c r="A24" s="234" t="s">
        <v>565</v>
      </c>
      <c r="B24" s="64">
        <v>110</v>
      </c>
      <c r="C24" s="135">
        <v>6</v>
      </c>
      <c r="D24" s="135">
        <v>660</v>
      </c>
      <c r="E24" s="17" t="s">
        <v>1</v>
      </c>
    </row>
    <row r="25" spans="1:5" ht="12.75">
      <c r="A25" s="234" t="s">
        <v>583</v>
      </c>
      <c r="B25" s="64">
        <v>150</v>
      </c>
      <c r="C25" s="64">
        <v>6.5</v>
      </c>
      <c r="D25" s="64">
        <v>975</v>
      </c>
      <c r="E25" s="17" t="s">
        <v>1</v>
      </c>
    </row>
    <row r="26" spans="1:5" ht="12.75">
      <c r="A26" s="16" t="s">
        <v>543</v>
      </c>
      <c r="B26" s="135">
        <v>130</v>
      </c>
      <c r="C26" s="135">
        <v>3.5</v>
      </c>
      <c r="D26" s="132">
        <v>455</v>
      </c>
      <c r="E26" s="17" t="s">
        <v>1</v>
      </c>
    </row>
    <row r="27" spans="1:5" ht="12.75">
      <c r="A27" s="123" t="s">
        <v>571</v>
      </c>
      <c r="B27" s="135">
        <v>1200</v>
      </c>
      <c r="C27" s="135">
        <v>3</v>
      </c>
      <c r="D27" s="135">
        <v>3600</v>
      </c>
      <c r="E27" s="17" t="s">
        <v>82</v>
      </c>
    </row>
    <row r="28" spans="1:5" ht="12.75">
      <c r="A28" s="123"/>
      <c r="B28" s="135"/>
      <c r="C28" s="135"/>
      <c r="D28" s="135"/>
      <c r="E28" s="17"/>
    </row>
    <row r="29" spans="1:5" ht="12.75">
      <c r="A29" s="283"/>
      <c r="B29" s="135"/>
      <c r="C29" s="260"/>
      <c r="D29" s="272"/>
      <c r="E29" s="17"/>
    </row>
    <row r="30" spans="1:5" ht="13.5" thickBot="1">
      <c r="A30" s="142" t="s">
        <v>211</v>
      </c>
      <c r="B30" s="230">
        <v>6321</v>
      </c>
      <c r="C30" s="261"/>
      <c r="D30" s="290">
        <v>26332</v>
      </c>
      <c r="E30" s="145"/>
    </row>
    <row r="31" spans="1:4" ht="13.5" thickBot="1">
      <c r="A31" s="183" t="s">
        <v>615</v>
      </c>
      <c r="B31" s="216">
        <v>12642</v>
      </c>
      <c r="C31" s="217"/>
      <c r="D31" s="289">
        <v>52664</v>
      </c>
    </row>
    <row r="32" spans="1:4" ht="12.75">
      <c r="A32" s="124"/>
      <c r="B32" s="215"/>
      <c r="C32" s="140"/>
      <c r="D32" s="215"/>
    </row>
    <row r="33" spans="1:4" ht="12.75">
      <c r="A33" s="124"/>
      <c r="B33" s="215"/>
      <c r="C33" s="140"/>
      <c r="D33" s="215"/>
    </row>
    <row r="34" spans="1:2" ht="12.75">
      <c r="A34" t="s">
        <v>613</v>
      </c>
      <c r="B34" s="138"/>
    </row>
    <row r="35" spans="1:2" ht="12.75">
      <c r="A35" s="284" t="s">
        <v>614</v>
      </c>
      <c r="B35" s="138"/>
    </row>
  </sheetData>
  <sheetProtection/>
  <mergeCells count="1">
    <mergeCell ref="B2:D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3:C15"/>
  <sheetViews>
    <sheetView zoomScalePageLayoutView="0" workbookViewId="0" topLeftCell="A1">
      <selection activeCell="H31" sqref="H31"/>
    </sheetView>
  </sheetViews>
  <sheetFormatPr defaultColWidth="9.00390625" defaultRowHeight="12.75"/>
  <cols>
    <col min="2" max="2" width="31.375" style="0" customWidth="1"/>
    <col min="3" max="3" width="42.75390625" style="0" customWidth="1"/>
  </cols>
  <sheetData>
    <row r="3" spans="2:3" ht="13.5" thickBot="1">
      <c r="B3" s="4" t="s">
        <v>488</v>
      </c>
      <c r="C3" s="45"/>
    </row>
    <row r="4" spans="2:3" ht="13.5" thickBot="1">
      <c r="B4" s="43"/>
      <c r="C4" s="113" t="s">
        <v>499</v>
      </c>
    </row>
    <row r="5" spans="2:3" ht="13.5" thickBot="1">
      <c r="B5" s="49" t="s">
        <v>478</v>
      </c>
      <c r="C5" s="286" t="s">
        <v>479</v>
      </c>
    </row>
    <row r="6" spans="2:3" ht="12.75">
      <c r="B6" s="114" t="s">
        <v>3</v>
      </c>
      <c r="C6" s="287">
        <v>7</v>
      </c>
    </row>
    <row r="7" spans="2:3" ht="12.75">
      <c r="B7" s="115" t="s">
        <v>2</v>
      </c>
      <c r="C7" s="287">
        <v>3</v>
      </c>
    </row>
    <row r="8" spans="2:3" ht="12.75">
      <c r="B8" s="115" t="s">
        <v>458</v>
      </c>
      <c r="C8" s="287">
        <v>3</v>
      </c>
    </row>
    <row r="9" spans="2:3" ht="12.75">
      <c r="B9" s="115" t="s">
        <v>75</v>
      </c>
      <c r="C9" s="287">
        <v>4</v>
      </c>
    </row>
    <row r="10" spans="2:3" ht="12.75">
      <c r="B10" s="115" t="s">
        <v>480</v>
      </c>
      <c r="C10" s="287">
        <v>3</v>
      </c>
    </row>
    <row r="11" spans="2:3" ht="12.75">
      <c r="B11" s="115" t="s">
        <v>1</v>
      </c>
      <c r="C11" s="287">
        <v>3</v>
      </c>
    </row>
    <row r="12" spans="2:3" ht="12.75">
      <c r="B12" s="115" t="s">
        <v>481</v>
      </c>
      <c r="C12" s="287">
        <v>3</v>
      </c>
    </row>
    <row r="13" spans="2:3" ht="12.75">
      <c r="B13" s="115" t="s">
        <v>482</v>
      </c>
      <c r="C13" s="287">
        <v>2</v>
      </c>
    </row>
    <row r="14" spans="2:3" ht="12.75">
      <c r="B14" s="115" t="s">
        <v>521</v>
      </c>
      <c r="C14" s="287">
        <v>2</v>
      </c>
    </row>
    <row r="15" spans="2:3" ht="13.5" thickBot="1">
      <c r="B15" s="116" t="s">
        <v>211</v>
      </c>
      <c r="C15" s="288">
        <v>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2019-07-01T09:05:52Z</dcterms:created>
  <dcterms:modified xsi:type="dcterms:W3CDTF">2019-07-01T09:07:04Z</dcterms:modified>
  <cp:category/>
  <cp:version/>
  <cp:contentType/>
  <cp:contentStatus/>
</cp:coreProperties>
</file>